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4.xml" ContentType="application/vnd.openxmlformats-officedocument.drawingml.chartshape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15.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theme/themeOverride3.xml" ContentType="application/vnd.openxmlformats-officedocument.themeOverride+xml"/>
  <Override PartName="/xl/drawings/drawing16.xml" ContentType="application/vnd.openxmlformats-officedocument.drawingml.chartshapes+xml"/>
  <Override PartName="/xl/customProperty31.bin" ContentType="application/vnd.openxmlformats-officedocument.spreadsheetml.customProperty"/>
  <Override PartName="/xl/drawings/drawing17.xml" ContentType="application/vnd.openxmlformats-officedocument.drawing+xml"/>
  <Override PartName="/xl/drawings/drawing1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ustomProperty32.bin" ContentType="application/vnd.openxmlformats-officedocument.spreadsheetml.customProperty"/>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updateLinks="never" codeName="ThisWorkbook"/>
  <mc:AlternateContent xmlns:mc="http://schemas.openxmlformats.org/markup-compatibility/2006">
    <mc:Choice Requires="x15">
      <x15ac:absPath xmlns:x15ac="http://schemas.microsoft.com/office/spreadsheetml/2010/11/ac" url="C:\Users\n301800\Desktop\"/>
    </mc:Choice>
  </mc:AlternateContent>
  <xr:revisionPtr revIDLastSave="0" documentId="13_ncr:1_{5E4A3759-DA02-4805-8277-EF91D5D0F844}" xr6:coauthVersionLast="45" xr6:coauthVersionMax="45" xr10:uidLastSave="{00000000-0000-0000-0000-000000000000}"/>
  <bookViews>
    <workbookView xWindow="-108" yWindow="-108" windowWidth="23256" windowHeight="12576" tabRatio="771" xr2:uid="{00000000-000D-0000-FFFF-FFFF00000000}"/>
  </bookViews>
  <sheets>
    <sheet name="Factbook Q1 2021" sheetId="2" r:id="rId1"/>
    <sheet name="Contents " sheetId="827" r:id="rId2"/>
    <sheet name="Nordea overview" sheetId="6" r:id="rId3"/>
    <sheet name="Financials start" sheetId="7" r:id="rId4"/>
    <sheet name="Key financial figures     " sheetId="1035" r:id="rId5"/>
    <sheet name="Key Financial Figures 2" sheetId="1036" r:id="rId6"/>
    <sheet name="NII - bridge   " sheetId="1076" r:id="rId7"/>
    <sheet name="NCI, Expenses, Loan losses " sheetId="1033" r:id="rId8"/>
    <sheet name="Net loan losses    " sheetId="1034" r:id="rId9"/>
    <sheet name="PeB" sheetId="698" r:id="rId10"/>
    <sheet name="PeB Total" sheetId="1037" r:id="rId11"/>
    <sheet name="PeB Spec" sheetId="1038" r:id="rId12"/>
    <sheet name="BB  Start  " sheetId="719" r:id="rId13"/>
    <sheet name="BB Total" sheetId="1041" r:id="rId14"/>
    <sheet name="BB Spec" sheetId="1042" r:id="rId15"/>
    <sheet name="Nordea Finance " sheetId="1043" r:id="rId16"/>
    <sheet name="LCI" sheetId="720" r:id="rId17"/>
    <sheet name="LC&amp;I Total " sheetId="1075" r:id="rId18"/>
    <sheet name="LC&amp;I Spec" sheetId="1044" r:id="rId19"/>
    <sheet name="A&amp;WM " sheetId="721" r:id="rId20"/>
    <sheet name="A&amp;WM Total" sheetId="1045" r:id="rId21"/>
    <sheet name="AM " sheetId="1046" r:id="rId22"/>
    <sheet name="WM and A&amp;WM Other " sheetId="1047" r:id="rId23"/>
    <sheet name="PB" sheetId="1050" r:id="rId24"/>
    <sheet name="Life &amp; Pension - 1 " sheetId="1048" r:id="rId25"/>
    <sheet name="Life &amp; Pension - 2" sheetId="1079" r:id="rId26"/>
    <sheet name="AuM " sheetId="1051" r:id="rId27"/>
    <sheet name="GF" sheetId="980" r:id="rId28"/>
    <sheet name="Group Functions" sheetId="1052" r:id="rId29"/>
    <sheet name="Risk, liquidity, capital st " sheetId="323" r:id="rId30"/>
    <sheet name="Lending by segment" sheetId="1053" r:id="rId31"/>
    <sheet name="Lending by country and industry" sheetId="1054" r:id="rId32"/>
    <sheet name="Lending by industry " sheetId="1055" r:id="rId33"/>
    <sheet name="Credit portfolio by BA Q1" sheetId="1056" r:id="rId34"/>
    <sheet name="Credit portfolio by BA Q4 " sheetId="1057" r:id="rId35"/>
    <sheet name="Shipping oil and oil services" sheetId="1058" r:id="rId36"/>
    <sheet name="Impaired Loans 1 " sheetId="1059" r:id="rId37"/>
    <sheet name="Impaired Loans 2 " sheetId="1060" r:id="rId38"/>
    <sheet name="Loans and Impairment" sheetId="1078" r:id="rId39"/>
    <sheet name="Rating, Market risk" sheetId="435" r:id="rId40"/>
    <sheet name=" LTV  " sheetId="1030" r:id="rId41"/>
    <sheet name="Own Funds &amp; Ratios" sheetId="1062" r:id="rId42"/>
    <sheet name="REA &amp; Risk weights " sheetId="1063" r:id="rId43"/>
    <sheet name="Requirement" sheetId="1064" r:id="rId44"/>
    <sheet name="Market risk " sheetId="1065" r:id="rId45"/>
    <sheet name="Own funds " sheetId="1066" r:id="rId46"/>
    <sheet name="IRB" sheetId="1067" r:id="rId47"/>
    <sheet name="REA - legal " sheetId="1068" r:id="rId48"/>
    <sheet name="Bank " sheetId="1069" r:id="rId49"/>
    <sheet name="Bank2 " sheetId="1070" r:id="rId50"/>
    <sheet name="Bank3 " sheetId="1071" r:id="rId51"/>
    <sheet name="Bank4 " sheetId="1072" r:id="rId52"/>
    <sheet name="Bank5 " sheetId="1073" r:id="rId53"/>
    <sheet name="Funding " sheetId="1032" r:id="rId54"/>
    <sheet name="Liquidity  " sheetId="1077" r:id="rId55"/>
    <sheet name="Macro start" sheetId="64" r:id="rId56"/>
    <sheet name="Info - Macroeconomic data  " sheetId="1031" r:id="rId57"/>
    <sheet name="Contacts and financial calendar" sheetId="68"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___EUR2003" localSheetId="40">'[1]Calculated forecast'!$O$2</definedName>
    <definedName name="___EUR2003" localSheetId="34">'[1]Calculated forecast'!$O$2</definedName>
    <definedName name="___EUR2003" localSheetId="53">'[1]Calculated forecast'!$O$2</definedName>
    <definedName name="___EUR2003" localSheetId="56">'[2]Calculated forecast'!$O$2</definedName>
    <definedName name="___EUR2003" localSheetId="30">'[1]Calculated forecast'!$O$2</definedName>
    <definedName name="___EUR2003" localSheetId="54">'[3]Calculated forecast'!$O$2</definedName>
    <definedName name="___EUR2003" localSheetId="7">'[4]Calculated forecast'!$O$2</definedName>
    <definedName name="___EUR2003" localSheetId="8">'[4]Calculated forecast'!$O$2</definedName>
    <definedName name="___EUR2003" localSheetId="6">'[4]Calculated forecast'!$O$2</definedName>
    <definedName name="___EUR2003">'[5]Calculated forecast'!$O$2</definedName>
    <definedName name="__EUR2003" localSheetId="40">'[1]Calculated forecast'!$O$2</definedName>
    <definedName name="__EUR2003" localSheetId="34">'[1]Calculated forecast'!$O$2</definedName>
    <definedName name="__EUR2003" localSheetId="53">'[1]Calculated forecast'!$O$2</definedName>
    <definedName name="__EUR2003" localSheetId="56">'[2]Calculated forecast'!$O$2</definedName>
    <definedName name="__EUR2003" localSheetId="30">'[1]Calculated forecast'!$O$2</definedName>
    <definedName name="__EUR2003" localSheetId="54">'[3]Calculated forecast'!$O$2</definedName>
    <definedName name="__EUR2003" localSheetId="7">'[4]Calculated forecast'!$O$2</definedName>
    <definedName name="__EUR2003" localSheetId="8">'[4]Calculated forecast'!$O$2</definedName>
    <definedName name="__EUR2003" localSheetId="6">'[4]Calculated forecast'!$O$2</definedName>
    <definedName name="__EUR2003">'[5]Calculated forecast'!$O$2</definedName>
    <definedName name="__inv1" localSheetId="40">#REF!</definedName>
    <definedName name="__inv1" localSheetId="19">#REF!</definedName>
    <definedName name="__inv1" localSheetId="12">#REF!</definedName>
    <definedName name="__inv1" localSheetId="33">#REF!</definedName>
    <definedName name="__inv1" localSheetId="34">#REF!</definedName>
    <definedName name="__inv1" localSheetId="53">#REF!</definedName>
    <definedName name="__inv1" localSheetId="56">#REF!</definedName>
    <definedName name="__inv1" localSheetId="4">#REF!</definedName>
    <definedName name="__inv1" localSheetId="16">#REF!</definedName>
    <definedName name="__inv1" localSheetId="30">#REF!</definedName>
    <definedName name="__inv1" localSheetId="54">#REF!</definedName>
    <definedName name="__inv1" localSheetId="7">#REF!</definedName>
    <definedName name="__inv1" localSheetId="8">#REF!</definedName>
    <definedName name="__inv1" localSheetId="6">#REF!</definedName>
    <definedName name="__inv1" localSheetId="9">#REF!</definedName>
    <definedName name="__inv1">#REF!</definedName>
    <definedName name="__Key1" localSheetId="40">#REF!</definedName>
    <definedName name="__Key1" localSheetId="19">#REF!</definedName>
    <definedName name="__Key1" localSheetId="12">#REF!</definedName>
    <definedName name="__Key1" localSheetId="33">#REF!</definedName>
    <definedName name="__Key1" localSheetId="34">#REF!</definedName>
    <definedName name="__Key1" localSheetId="53">#REF!</definedName>
    <definedName name="__Key1" localSheetId="56">#REF!</definedName>
    <definedName name="__Key1" localSheetId="4">#REF!</definedName>
    <definedName name="__Key1" localSheetId="16">#REF!</definedName>
    <definedName name="__Key1" localSheetId="30">#REF!</definedName>
    <definedName name="__Key1" localSheetId="54">#REF!</definedName>
    <definedName name="__Key1" localSheetId="7">#REF!</definedName>
    <definedName name="__Key1" localSheetId="8">#REF!</definedName>
    <definedName name="__Key1" localSheetId="6">#REF!</definedName>
    <definedName name="__Key1" localSheetId="9">#REF!</definedName>
    <definedName name="__Key1">#REF!</definedName>
    <definedName name="__key2" localSheetId="40">#REF!</definedName>
    <definedName name="__key2" localSheetId="19">#REF!</definedName>
    <definedName name="__key2" localSheetId="12">#REF!</definedName>
    <definedName name="__key2" localSheetId="33">#REF!</definedName>
    <definedName name="__key2" localSheetId="34">#REF!</definedName>
    <definedName name="__key2" localSheetId="53">#REF!</definedName>
    <definedName name="__key2" localSheetId="56">#REF!</definedName>
    <definedName name="__key2" localSheetId="4">#REF!</definedName>
    <definedName name="__key2" localSheetId="16">#REF!</definedName>
    <definedName name="__key2" localSheetId="30">#REF!</definedName>
    <definedName name="__key2" localSheetId="54">#REF!</definedName>
    <definedName name="__key2" localSheetId="7">#REF!</definedName>
    <definedName name="__key2" localSheetId="8">#REF!</definedName>
    <definedName name="__key2" localSheetId="6">#REF!</definedName>
    <definedName name="__key2" localSheetId="9">#REF!</definedName>
    <definedName name="__key2">#REF!</definedName>
    <definedName name="_AMO_UniqueIdentifier" hidden="1">"'965a6ed6-3ee4-4d00-96d5-1559ea48fc0d'"</definedName>
    <definedName name="_aum2" localSheetId="40">#REF!</definedName>
    <definedName name="_aum2" localSheetId="19">#REF!</definedName>
    <definedName name="_aum2" localSheetId="12">#REF!</definedName>
    <definedName name="_aum2" localSheetId="33">#REF!</definedName>
    <definedName name="_aum2" localSheetId="34">#REF!</definedName>
    <definedName name="_aum2" localSheetId="53">#REF!</definedName>
    <definedName name="_aum2" localSheetId="56">#REF!</definedName>
    <definedName name="_aum2" localSheetId="4">#REF!</definedName>
    <definedName name="_aum2" localSheetId="16">#REF!</definedName>
    <definedName name="_aum2" localSheetId="30">#REF!</definedName>
    <definedName name="_aum2" localSheetId="54">#REF!</definedName>
    <definedName name="_aum2" localSheetId="7">#REF!</definedName>
    <definedName name="_aum2" localSheetId="8">#REF!</definedName>
    <definedName name="_aum2" localSheetId="6">#REF!</definedName>
    <definedName name="_aum2" localSheetId="9">#REF!</definedName>
    <definedName name="_aum2">#REF!</definedName>
    <definedName name="_EUR2003" localSheetId="40">'[1]Calculated forecast'!$O$2</definedName>
    <definedName name="_EUR2003" localSheetId="34">'[1]Calculated forecast'!$O$2</definedName>
    <definedName name="_EUR2003" localSheetId="53">'[1]Calculated forecast'!$O$2</definedName>
    <definedName name="_EUR2003" localSheetId="56">'[2]Calculated forecast'!$O$2</definedName>
    <definedName name="_EUR2003" localSheetId="30">'[1]Calculated forecast'!$O$2</definedName>
    <definedName name="_EUR2003" localSheetId="54">'[3]Calculated forecast'!$O$2</definedName>
    <definedName name="_EUR2003" localSheetId="7">'[4]Calculated forecast'!$O$2</definedName>
    <definedName name="_EUR2003" localSheetId="8">'[4]Calculated forecast'!$O$2</definedName>
    <definedName name="_EUR2003" localSheetId="6">'[4]Calculated forecast'!$O$2</definedName>
    <definedName name="_EUR2003">'[5]Calculated forecast'!$O$2</definedName>
    <definedName name="_inv1" localSheetId="40">#REF!</definedName>
    <definedName name="_inv1" localSheetId="19">#REF!</definedName>
    <definedName name="_inv1" localSheetId="12">#REF!</definedName>
    <definedName name="_inv1" localSheetId="33">#REF!</definedName>
    <definedName name="_inv1" localSheetId="34">#REF!</definedName>
    <definedName name="_inv1" localSheetId="53">#REF!</definedName>
    <definedName name="_inv1" localSheetId="56">#REF!</definedName>
    <definedName name="_inv1" localSheetId="4">#REF!</definedName>
    <definedName name="_inv1" localSheetId="16">#REF!</definedName>
    <definedName name="_inv1" localSheetId="30">#REF!</definedName>
    <definedName name="_inv1" localSheetId="54">#REF!</definedName>
    <definedName name="_inv1" localSheetId="7">#REF!</definedName>
    <definedName name="_inv1" localSheetId="8">#REF!</definedName>
    <definedName name="_inv1" localSheetId="6">#REF!</definedName>
    <definedName name="_inv1" localSheetId="9">#REF!</definedName>
    <definedName name="_inv1">#REF!</definedName>
    <definedName name="_Key1" localSheetId="40">#REF!</definedName>
    <definedName name="_Key1" localSheetId="19">#REF!</definedName>
    <definedName name="_Key1" localSheetId="12">#REF!</definedName>
    <definedName name="_Key1" localSheetId="33">#REF!</definedName>
    <definedName name="_Key1" localSheetId="34">#REF!</definedName>
    <definedName name="_Key1" localSheetId="53">#REF!</definedName>
    <definedName name="_Key1" localSheetId="56">#REF!</definedName>
    <definedName name="_Key1" localSheetId="4">#REF!</definedName>
    <definedName name="_Key1" localSheetId="16">#REF!</definedName>
    <definedName name="_Key1" localSheetId="30">#REF!</definedName>
    <definedName name="_Key1" localSheetId="54">#REF!</definedName>
    <definedName name="_Key1" localSheetId="7">#REF!</definedName>
    <definedName name="_Key1" localSheetId="8">#REF!</definedName>
    <definedName name="_Key1" localSheetId="6">#REF!</definedName>
    <definedName name="_Key1" localSheetId="9">#REF!</definedName>
    <definedName name="_Key1">#REF!</definedName>
    <definedName name="_key2" localSheetId="40">#REF!</definedName>
    <definedName name="_key2" localSheetId="19">#REF!</definedName>
    <definedName name="_key2" localSheetId="12">#REF!</definedName>
    <definedName name="_key2" localSheetId="33">#REF!</definedName>
    <definedName name="_key2" localSheetId="34">#REF!</definedName>
    <definedName name="_key2" localSheetId="53">#REF!</definedName>
    <definedName name="_key2" localSheetId="56">#REF!</definedName>
    <definedName name="_key2" localSheetId="4">#REF!</definedName>
    <definedName name="_key2" localSheetId="16">#REF!</definedName>
    <definedName name="_key2" localSheetId="30">#REF!</definedName>
    <definedName name="_key2" localSheetId="54">#REF!</definedName>
    <definedName name="_key2" localSheetId="7">#REF!</definedName>
    <definedName name="_key2" localSheetId="8">#REF!</definedName>
    <definedName name="_key2" localSheetId="6">#REF!</definedName>
    <definedName name="_key2" localSheetId="9">#REF!</definedName>
    <definedName name="_key2">#REF!</definedName>
    <definedName name="_MM1" localSheetId="40">[6]XXX!$C$38</definedName>
    <definedName name="_MM1" localSheetId="34">[6]XXX!$C$38</definedName>
    <definedName name="_MM1" localSheetId="53">[6]XXX!$C$38</definedName>
    <definedName name="_MM1" localSheetId="56">[7]XXX!$C$38</definedName>
    <definedName name="_MM1" localSheetId="30">[6]XXX!$C$38</definedName>
    <definedName name="_MM1" localSheetId="54">[8]XXX!$C$38</definedName>
    <definedName name="_MM1" localSheetId="7">[9]XXX!$C$38</definedName>
    <definedName name="_MM1" localSheetId="8">[9]XXX!$C$38</definedName>
    <definedName name="_MM1" localSheetId="6">[9]XXX!$C$38</definedName>
    <definedName name="_MM1">[10]XXX!$C$38</definedName>
    <definedName name="_Order1" hidden="1">255</definedName>
    <definedName name="_Order2" hidden="1">255</definedName>
    <definedName name="_Sort" localSheetId="40" hidden="1">'[11]Work Sheet'!#REF!</definedName>
    <definedName name="_Sort" localSheetId="33" hidden="1">'[11]Work Sheet'!#REF!</definedName>
    <definedName name="_Sort" localSheetId="34" hidden="1">'[11]Work Sheet'!#REF!</definedName>
    <definedName name="_Sort" localSheetId="53" hidden="1">'[11]Work Sheet'!#REF!</definedName>
    <definedName name="_Sort" localSheetId="56" hidden="1">'[11]Work Sheet'!#REF!</definedName>
    <definedName name="_Sort" localSheetId="4" hidden="1">'[11]Work Sheet'!#REF!</definedName>
    <definedName name="_Sort" localSheetId="32" hidden="1">'[11]Work Sheet'!#REF!</definedName>
    <definedName name="_Sort" localSheetId="30" hidden="1">'[11]Work Sheet'!#REF!</definedName>
    <definedName name="_Sort" localSheetId="54" hidden="1">'[11]Work Sheet'!#REF!</definedName>
    <definedName name="_Sort" localSheetId="7" hidden="1">'[11]Work Sheet'!#REF!</definedName>
    <definedName name="_Sort" localSheetId="8" hidden="1">'[11]Work Sheet'!#REF!</definedName>
    <definedName name="_Sort" localSheetId="6" hidden="1">'[11]Work Sheet'!#REF!</definedName>
    <definedName name="_Sort" hidden="1">'[11]Work Sheet'!#REF!</definedName>
    <definedName name="_YY1" localSheetId="40">[6]XXX!$C$36</definedName>
    <definedName name="_YY1" localSheetId="34">[6]XXX!$C$36</definedName>
    <definedName name="_YY1" localSheetId="53">[6]XXX!$C$36</definedName>
    <definedName name="_YY1" localSheetId="56">[7]XXX!$C$36</definedName>
    <definedName name="_YY1" localSheetId="30">[6]XXX!$C$36</definedName>
    <definedName name="_YY1" localSheetId="54">[8]XXX!$C$36</definedName>
    <definedName name="_YY1" localSheetId="7">[9]XXX!$C$36</definedName>
    <definedName name="_YY1" localSheetId="8">[9]XXX!$C$36</definedName>
    <definedName name="_YY1" localSheetId="6">[9]XXX!$C$36</definedName>
    <definedName name="_YY1">[10]XXX!$C$36</definedName>
    <definedName name="A" localSheetId="40">#REF!</definedName>
    <definedName name="A" localSheetId="19">#REF!</definedName>
    <definedName name="A" localSheetId="12">#REF!</definedName>
    <definedName name="A" localSheetId="33">#REF!</definedName>
    <definedName name="A" localSheetId="34">#REF!</definedName>
    <definedName name="A" localSheetId="53">#REF!</definedName>
    <definedName name="A" localSheetId="56">#REF!</definedName>
    <definedName name="A" localSheetId="4">#REF!</definedName>
    <definedName name="A" localSheetId="16">#REF!</definedName>
    <definedName name="A" localSheetId="30">#REF!</definedName>
    <definedName name="A" localSheetId="54">#REF!</definedName>
    <definedName name="A" localSheetId="7">#REF!</definedName>
    <definedName name="A" localSheetId="8">#REF!</definedName>
    <definedName name="A" localSheetId="6">#REF!</definedName>
    <definedName name="A" localSheetId="9">#REF!</definedName>
    <definedName name="A">#REF!</definedName>
    <definedName name="abc" localSheetId="19">#REF!</definedName>
    <definedName name="abc" localSheetId="12">#REF!</definedName>
    <definedName name="abc" localSheetId="53">#REF!</definedName>
    <definedName name="abc" localSheetId="56">#REF!</definedName>
    <definedName name="abc" localSheetId="4">#REF!</definedName>
    <definedName name="abc" localSheetId="16">#REF!</definedName>
    <definedName name="abc" localSheetId="30">#REF!</definedName>
    <definedName name="abc" localSheetId="54">#REF!</definedName>
    <definedName name="abc" localSheetId="7">#REF!</definedName>
    <definedName name="abc" localSheetId="8">#REF!</definedName>
    <definedName name="abc" localSheetId="6">#REF!</definedName>
    <definedName name="abc" localSheetId="9">#REF!</definedName>
    <definedName name="abc">#REF!</definedName>
    <definedName name="Afr" localSheetId="40">#REF!</definedName>
    <definedName name="Afr" localSheetId="19">#REF!</definedName>
    <definedName name="Afr" localSheetId="12">#REF!</definedName>
    <definedName name="Afr" localSheetId="33">#REF!</definedName>
    <definedName name="Afr" localSheetId="34">#REF!</definedName>
    <definedName name="Afr" localSheetId="53">#REF!</definedName>
    <definedName name="Afr" localSheetId="56">#REF!</definedName>
    <definedName name="Afr" localSheetId="4">#REF!</definedName>
    <definedName name="Afr" localSheetId="16">#REF!</definedName>
    <definedName name="Afr" localSheetId="30">#REF!</definedName>
    <definedName name="Afr" localSheetId="54">#REF!</definedName>
    <definedName name="Afr" localSheetId="7">#REF!</definedName>
    <definedName name="Afr" localSheetId="8">#REF!</definedName>
    <definedName name="Afr" localSheetId="6">#REF!</definedName>
    <definedName name="Afr" localSheetId="9">#REF!</definedName>
    <definedName name="Afr">#REF!</definedName>
    <definedName name="AMKeyFig" localSheetId="40">#REF!</definedName>
    <definedName name="AMKeyFig" localSheetId="19">#REF!</definedName>
    <definedName name="AMKeyFig" localSheetId="12">#REF!</definedName>
    <definedName name="AMKeyFig" localSheetId="33">#REF!</definedName>
    <definedName name="AMKeyFig" localSheetId="34">#REF!</definedName>
    <definedName name="AMKeyFig" localSheetId="53">#REF!</definedName>
    <definedName name="AMKeyFig" localSheetId="56">#REF!</definedName>
    <definedName name="AMKeyFig" localSheetId="4">#REF!</definedName>
    <definedName name="AMKeyFig" localSheetId="16">#REF!</definedName>
    <definedName name="AMKeyFig" localSheetId="30">#REF!</definedName>
    <definedName name="AMKeyFig" localSheetId="54">#REF!</definedName>
    <definedName name="AMKeyFig" localSheetId="7">#REF!</definedName>
    <definedName name="AMKeyFig" localSheetId="8">#REF!</definedName>
    <definedName name="AMKeyFig" localSheetId="6">#REF!</definedName>
    <definedName name="AMKeyFig" localSheetId="9">#REF!</definedName>
    <definedName name="AMKeyFig">#REF!</definedName>
    <definedName name="AMKeyFigLife" localSheetId="40">#REF!</definedName>
    <definedName name="AMKeyFigLife" localSheetId="19">#REF!</definedName>
    <definedName name="AMKeyFigLife" localSheetId="12">#REF!</definedName>
    <definedName name="AMKeyFigLife" localSheetId="33">#REF!</definedName>
    <definedName name="AMKeyFigLife" localSheetId="34">#REF!</definedName>
    <definedName name="AMKeyFigLife" localSheetId="53">#REF!</definedName>
    <definedName name="AMKeyFigLife" localSheetId="56">#REF!</definedName>
    <definedName name="AMKeyFigLife" localSheetId="4">#REF!</definedName>
    <definedName name="AMKeyFigLife" localSheetId="16">#REF!</definedName>
    <definedName name="AMKeyFigLife" localSheetId="30">#REF!</definedName>
    <definedName name="AMKeyFigLife" localSheetId="54">#REF!</definedName>
    <definedName name="AMKeyFigLife" localSheetId="7">#REF!</definedName>
    <definedName name="AMKeyFigLife" localSheetId="8">#REF!</definedName>
    <definedName name="AMKeyFigLife" localSheetId="6">#REF!</definedName>
    <definedName name="AMKeyFigLife" localSheetId="9">#REF!</definedName>
    <definedName name="AMKeyFigLife">#REF!</definedName>
    <definedName name="AMVolume" localSheetId="40">#REF!</definedName>
    <definedName name="AMVolume" localSheetId="19">#REF!</definedName>
    <definedName name="AMVolume" localSheetId="12">#REF!</definedName>
    <definedName name="AMVolume" localSheetId="33">#REF!</definedName>
    <definedName name="AMVolume" localSheetId="34">#REF!</definedName>
    <definedName name="AMVolume" localSheetId="53">#REF!</definedName>
    <definedName name="AMVolume" localSheetId="56">#REF!</definedName>
    <definedName name="AMVolume" localSheetId="4">#REF!</definedName>
    <definedName name="AMVolume" localSheetId="16">#REF!</definedName>
    <definedName name="AMVolume" localSheetId="30">#REF!</definedName>
    <definedName name="AMVolume" localSheetId="54">#REF!</definedName>
    <definedName name="AMVolume" localSheetId="7">#REF!</definedName>
    <definedName name="AMVolume" localSheetId="8">#REF!</definedName>
    <definedName name="AMVolume" localSheetId="6">#REF!</definedName>
    <definedName name="AMVolume" localSheetId="9">#REF!</definedName>
    <definedName name="AMVolume">#REF!</definedName>
    <definedName name="as" localSheetId="40" hidden="1">{"5 * utfall + budget",#N/A,FALSE,"T-0298";"5 * bolag",#N/A,FALSE,"T-0298";"Unibank, utfall alla",#N/A,FALSE,"T-0298";#N/A,#N/A,FALSE,"Koncernskulder";#N/A,#N/A,FALSE,"Koncernfakturering"}</definedName>
    <definedName name="as" localSheetId="19"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34" hidden="1">{"5 * utfall + budget",#N/A,FALSE,"T-0298";"5 * bolag",#N/A,FALSE,"T-0298";"Unibank, utfall alla",#N/A,FALSE,"T-0298";#N/A,#N/A,FALSE,"Koncernskulder";#N/A,#N/A,FALSE,"Koncernfakturering"}</definedName>
    <definedName name="as" localSheetId="53" hidden="1">{"5 * utfall + budget",#N/A,FALSE,"T-0298";"5 * bolag",#N/A,FALSE,"T-0298";"Unibank, utfall alla",#N/A,FALSE,"T-0298";#N/A,#N/A,FALSE,"Koncernskulder";#N/A,#N/A,FALSE,"Koncernfakturering"}</definedName>
    <definedName name="as" localSheetId="56"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54"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40">#REF!</definedName>
    <definedName name="asset" localSheetId="19">#REF!</definedName>
    <definedName name="asset" localSheetId="12">#REF!</definedName>
    <definedName name="asset" localSheetId="33">#REF!</definedName>
    <definedName name="asset" localSheetId="34">#REF!</definedName>
    <definedName name="asset" localSheetId="53">#REF!</definedName>
    <definedName name="asset" localSheetId="56">#REF!</definedName>
    <definedName name="asset" localSheetId="4">#REF!</definedName>
    <definedName name="asset" localSheetId="16">#REF!</definedName>
    <definedName name="asset" localSheetId="30">#REF!</definedName>
    <definedName name="asset" localSheetId="54">#REF!</definedName>
    <definedName name="asset" localSheetId="7">#REF!</definedName>
    <definedName name="asset" localSheetId="8">#REF!</definedName>
    <definedName name="asset" localSheetId="6">#REF!</definedName>
    <definedName name="asset" localSheetId="9">#REF!</definedName>
    <definedName name="asset">#REF!</definedName>
    <definedName name="asset1" localSheetId="40">#REF!</definedName>
    <definedName name="asset1" localSheetId="19">#REF!</definedName>
    <definedName name="asset1" localSheetId="12">#REF!</definedName>
    <definedName name="asset1" localSheetId="33">#REF!</definedName>
    <definedName name="asset1" localSheetId="34">#REF!</definedName>
    <definedName name="asset1" localSheetId="53">#REF!</definedName>
    <definedName name="asset1" localSheetId="56">#REF!</definedName>
    <definedName name="asset1" localSheetId="4">#REF!</definedName>
    <definedName name="asset1" localSheetId="16">#REF!</definedName>
    <definedName name="asset1" localSheetId="30">#REF!</definedName>
    <definedName name="asset1" localSheetId="54">#REF!</definedName>
    <definedName name="asset1" localSheetId="7">#REF!</definedName>
    <definedName name="asset1" localSheetId="8">#REF!</definedName>
    <definedName name="asset1" localSheetId="6">#REF!</definedName>
    <definedName name="asset1" localSheetId="9">#REF!</definedName>
    <definedName name="asset1">#REF!</definedName>
    <definedName name="aum" localSheetId="40">#REF!</definedName>
    <definedName name="aum" localSheetId="19">#REF!</definedName>
    <definedName name="aum" localSheetId="12">#REF!</definedName>
    <definedName name="aum" localSheetId="33">#REF!</definedName>
    <definedName name="aum" localSheetId="34">#REF!</definedName>
    <definedName name="aum" localSheetId="53">#REF!</definedName>
    <definedName name="aum" localSheetId="56">#REF!</definedName>
    <definedName name="aum" localSheetId="4">#REF!</definedName>
    <definedName name="aum" localSheetId="16">#REF!</definedName>
    <definedName name="aum" localSheetId="30">#REF!</definedName>
    <definedName name="aum" localSheetId="54">#REF!</definedName>
    <definedName name="aum" localSheetId="7">#REF!</definedName>
    <definedName name="aum" localSheetId="8">#REF!</definedName>
    <definedName name="aum" localSheetId="6">#REF!</definedName>
    <definedName name="aum" localSheetId="9">#REF!</definedName>
    <definedName name="aum">#REF!</definedName>
    <definedName name="AUMs" localSheetId="40">#REF!</definedName>
    <definedName name="AUMs" localSheetId="19">#REF!</definedName>
    <definedName name="AUMs" localSheetId="12">#REF!</definedName>
    <definedName name="AUMs" localSheetId="33">#REF!</definedName>
    <definedName name="AUMs" localSheetId="34">#REF!</definedName>
    <definedName name="AUMs" localSheetId="53">#REF!</definedName>
    <definedName name="AUMs" localSheetId="56">#REF!</definedName>
    <definedName name="AUMs" localSheetId="4">#REF!</definedName>
    <definedName name="AUMs" localSheetId="16">#REF!</definedName>
    <definedName name="AUMs" localSheetId="30">#REF!</definedName>
    <definedName name="AUMs" localSheetId="54">#REF!</definedName>
    <definedName name="AUMs" localSheetId="7">#REF!</definedName>
    <definedName name="AUMs" localSheetId="8">#REF!</definedName>
    <definedName name="AUMs" localSheetId="6">#REF!</definedName>
    <definedName name="AUMs" localSheetId="9">#REF!</definedName>
    <definedName name="AUMs">#REF!</definedName>
    <definedName name="balance" localSheetId="40">#REF!</definedName>
    <definedName name="balance" localSheetId="19">#REF!</definedName>
    <definedName name="balance" localSheetId="12">#REF!</definedName>
    <definedName name="balance" localSheetId="33">#REF!</definedName>
    <definedName name="balance" localSheetId="34">#REF!</definedName>
    <definedName name="balance" localSheetId="53">#REF!</definedName>
    <definedName name="balance" localSheetId="56">#REF!</definedName>
    <definedName name="balance" localSheetId="4">#REF!</definedName>
    <definedName name="balance" localSheetId="16">#REF!</definedName>
    <definedName name="balance" localSheetId="30">#REF!</definedName>
    <definedName name="balance" localSheetId="54">#REF!</definedName>
    <definedName name="balance" localSheetId="7">#REF!</definedName>
    <definedName name="balance" localSheetId="8">#REF!</definedName>
    <definedName name="balance" localSheetId="6">#REF!</definedName>
    <definedName name="balance" localSheetId="9">#REF!</definedName>
    <definedName name="balance">#REF!</definedName>
    <definedName name="Balance_sheet__end_of_period" localSheetId="40">#REF!</definedName>
    <definedName name="Balance_sheet__end_of_period" localSheetId="19">#REF!</definedName>
    <definedName name="Balance_sheet__end_of_period" localSheetId="12">#REF!</definedName>
    <definedName name="Balance_sheet__end_of_period" localSheetId="33">#REF!</definedName>
    <definedName name="Balance_sheet__end_of_period" localSheetId="34">#REF!</definedName>
    <definedName name="Balance_sheet__end_of_period" localSheetId="53">#REF!</definedName>
    <definedName name="Balance_sheet__end_of_period" localSheetId="56">#REF!</definedName>
    <definedName name="Balance_sheet__end_of_period" localSheetId="4">#REF!</definedName>
    <definedName name="Balance_sheet__end_of_period" localSheetId="16">#REF!</definedName>
    <definedName name="Balance_sheet__end_of_period" localSheetId="30">#REF!</definedName>
    <definedName name="Balance_sheet__end_of_period" localSheetId="54">#REF!</definedName>
    <definedName name="Balance_sheet__end_of_period" localSheetId="7">#REF!</definedName>
    <definedName name="Balance_sheet__end_of_period" localSheetId="8">#REF!</definedName>
    <definedName name="Balance_sheet__end_of_period" localSheetId="6">#REF!</definedName>
    <definedName name="Balance_sheet__end_of_period" localSheetId="9">#REF!</definedName>
    <definedName name="Balance_sheet__end_of_period">#REF!</definedName>
    <definedName name="balancesheet" localSheetId="40">#REF!</definedName>
    <definedName name="balancesheet" localSheetId="19">#REF!</definedName>
    <definedName name="balancesheet" localSheetId="12">#REF!</definedName>
    <definedName name="balancesheet" localSheetId="33">#REF!</definedName>
    <definedName name="balancesheet" localSheetId="34">#REF!</definedName>
    <definedName name="balancesheet" localSheetId="53">#REF!</definedName>
    <definedName name="balancesheet" localSheetId="56">#REF!</definedName>
    <definedName name="balancesheet" localSheetId="4">#REF!</definedName>
    <definedName name="balancesheet" localSheetId="16">#REF!</definedName>
    <definedName name="balancesheet" localSheetId="30">#REF!</definedName>
    <definedName name="balancesheet" localSheetId="54">#REF!</definedName>
    <definedName name="balancesheet" localSheetId="7">#REF!</definedName>
    <definedName name="balancesheet" localSheetId="8">#REF!</definedName>
    <definedName name="balancesheet" localSheetId="6">#REF!</definedName>
    <definedName name="balancesheet" localSheetId="9">#REF!</definedName>
    <definedName name="balancesheet">#REF!</definedName>
    <definedName name="bankBaltics" localSheetId="40">#REF!</definedName>
    <definedName name="bankBaltics" localSheetId="19">#REF!</definedName>
    <definedName name="bankBaltics" localSheetId="12">#REF!</definedName>
    <definedName name="bankBaltics" localSheetId="33">#REF!</definedName>
    <definedName name="bankBaltics" localSheetId="34">#REF!</definedName>
    <definedName name="bankBaltics" localSheetId="53">#REF!</definedName>
    <definedName name="bankBaltics" localSheetId="56">#REF!</definedName>
    <definedName name="bankBaltics" localSheetId="4">#REF!</definedName>
    <definedName name="bankBaltics" localSheetId="16">#REF!</definedName>
    <definedName name="bankBaltics" localSheetId="30">#REF!</definedName>
    <definedName name="bankBaltics" localSheetId="54">#REF!</definedName>
    <definedName name="bankBaltics" localSheetId="7">#REF!</definedName>
    <definedName name="bankBaltics" localSheetId="8">#REF!</definedName>
    <definedName name="bankBaltics" localSheetId="6">#REF!</definedName>
    <definedName name="bankBaltics" localSheetId="9">#REF!</definedName>
    <definedName name="bankBaltics">#REF!</definedName>
    <definedName name="bankingRussia" localSheetId="40">#REF!</definedName>
    <definedName name="bankingRussia" localSheetId="19">#REF!</definedName>
    <definedName name="bankingRussia" localSheetId="12">#REF!</definedName>
    <definedName name="bankingRussia" localSheetId="33">#REF!</definedName>
    <definedName name="bankingRussia" localSheetId="34">#REF!</definedName>
    <definedName name="bankingRussia" localSheetId="53">#REF!</definedName>
    <definedName name="bankingRussia" localSheetId="56">#REF!</definedName>
    <definedName name="bankingRussia" localSheetId="4">#REF!</definedName>
    <definedName name="bankingRussia" localSheetId="16">#REF!</definedName>
    <definedName name="bankingRussia" localSheetId="30">#REF!</definedName>
    <definedName name="bankingRussia" localSheetId="54">#REF!</definedName>
    <definedName name="bankingRussia" localSheetId="7">#REF!</definedName>
    <definedName name="bankingRussia" localSheetId="8">#REF!</definedName>
    <definedName name="bankingRussia" localSheetId="6">#REF!</definedName>
    <definedName name="bankingRussia" localSheetId="9">#REF!</definedName>
    <definedName name="bankingRussia">#REF!</definedName>
    <definedName name="bankPoland" localSheetId="40">#REF!</definedName>
    <definedName name="bankPoland" localSheetId="19">#REF!</definedName>
    <definedName name="bankPoland" localSheetId="12">#REF!</definedName>
    <definedName name="bankPoland" localSheetId="33">#REF!</definedName>
    <definedName name="bankPoland" localSheetId="34">#REF!</definedName>
    <definedName name="bankPoland" localSheetId="53">#REF!</definedName>
    <definedName name="bankPoland" localSheetId="56">#REF!</definedName>
    <definedName name="bankPoland" localSheetId="4">#REF!</definedName>
    <definedName name="bankPoland" localSheetId="16">#REF!</definedName>
    <definedName name="bankPoland" localSheetId="30">#REF!</definedName>
    <definedName name="bankPoland" localSheetId="54">#REF!</definedName>
    <definedName name="bankPoland" localSheetId="7">#REF!</definedName>
    <definedName name="bankPoland" localSheetId="8">#REF!</definedName>
    <definedName name="bankPoland" localSheetId="6">#REF!</definedName>
    <definedName name="bankPoland" localSheetId="9">#REF!</definedName>
    <definedName name="bankPoland">#REF!</definedName>
    <definedName name="BAtable" localSheetId="40">#REF!</definedName>
    <definedName name="BAtable" localSheetId="19">#REF!</definedName>
    <definedName name="BAtable" localSheetId="12">#REF!</definedName>
    <definedName name="BAtable" localSheetId="33">#REF!</definedName>
    <definedName name="BAtable" localSheetId="34">#REF!</definedName>
    <definedName name="BAtable" localSheetId="53">#REF!</definedName>
    <definedName name="BAtable" localSheetId="56">#REF!</definedName>
    <definedName name="BAtable" localSheetId="4">#REF!</definedName>
    <definedName name="BAtable" localSheetId="16">#REF!</definedName>
    <definedName name="BAtable" localSheetId="30">#REF!</definedName>
    <definedName name="BAtable" localSheetId="54">#REF!</definedName>
    <definedName name="BAtable" localSheetId="7">#REF!</definedName>
    <definedName name="BAtable" localSheetId="8">#REF!</definedName>
    <definedName name="BAtable" localSheetId="6">#REF!</definedName>
    <definedName name="BAtable" localSheetId="9">#REF!</definedName>
    <definedName name="BAtable">#REF!</definedName>
    <definedName name="BB" localSheetId="40">[12]Försäkringar!$AD$2</definedName>
    <definedName name="BB" localSheetId="34">[12]Försäkringar!$AD$2</definedName>
    <definedName name="BB" localSheetId="53">[12]Försäkringar!$AD$2</definedName>
    <definedName name="BB" localSheetId="56">[13]Försäkringar!$AD$2</definedName>
    <definedName name="BB" localSheetId="30">[12]Försäkringar!$AD$2</definedName>
    <definedName name="BB" localSheetId="54">[14]Försäkringar!$AD$2</definedName>
    <definedName name="BB" localSheetId="7">[15]Försäkringar!$AD$2</definedName>
    <definedName name="BB" localSheetId="8">[15]Försäkringar!$AD$2</definedName>
    <definedName name="BB" localSheetId="6">[15]Försäkringar!$AD$2</definedName>
    <definedName name="BB">[16]Försäkringar!$AD$2</definedName>
    <definedName name="Bol" localSheetId="40">'[12]Konto koncern'!$A$6:$A$337</definedName>
    <definedName name="Bol" localSheetId="34">'[12]Konto koncern'!$A$6:$A$337</definedName>
    <definedName name="Bol" localSheetId="53">'[12]Konto koncern'!$A$6:$A$337</definedName>
    <definedName name="Bol" localSheetId="56">'[13]Konto koncern'!$A$6:$A$337</definedName>
    <definedName name="Bol" localSheetId="30">'[12]Konto koncern'!$A$6:$A$337</definedName>
    <definedName name="Bol" localSheetId="54">'[14]Konto koncern'!$A$6:$A$337</definedName>
    <definedName name="Bol" localSheetId="7">'[15]Konto koncern'!$A$6:$A$337</definedName>
    <definedName name="Bol" localSheetId="8">'[15]Konto koncern'!$A$6:$A$337</definedName>
    <definedName name="Bol" localSheetId="6">'[15]Konto koncern'!$A$6:$A$337</definedName>
    <definedName name="Bol">'[16]Konto koncern'!$A$6:$A$337</definedName>
    <definedName name="BPS" localSheetId="40">OFFSET([17]Chart!$Z$11,1,0,COUNTA([17]Chart!$Z$11:$Z$38)-1,1)</definedName>
    <definedName name="BPS" localSheetId="34">OFFSET([18]Chart!$Z$11,1,0,COUNTA([18]Chart!$Z$11:$Z$38)-1,1)</definedName>
    <definedName name="BPS" localSheetId="53">OFFSET([17]Chart!$Z$11,1,0,COUNTA([17]Chart!$Z$11:$Z$38)-1,1)</definedName>
    <definedName name="BPS" localSheetId="56">OFFSET([19]Chart!$Z$11,1,0,COUNTA([19]Chart!$Z$11:$Z$38)-1,1)</definedName>
    <definedName name="BPS" localSheetId="30">OFFSET([18]Chart!$Z$11,1,0,COUNTA([18]Chart!$Z$11:$Z$38)-1,1)</definedName>
    <definedName name="BPS" localSheetId="54">OFFSET([18]Chart!$Z$11,1,0,COUNTA([18]Chart!$Z$11:$Z$38)-1,1)</definedName>
    <definedName name="BPS" localSheetId="7">OFFSET([20]Chart!$Z$11,1,0,COUNTA([20]Chart!$Z$11:$Z$38)-1,1)</definedName>
    <definedName name="BPS" localSheetId="8">OFFSET([20]Chart!$Z$11,1,0,COUNTA([20]Chart!$Z$11:$Z$38)-1,1)</definedName>
    <definedName name="BPS" localSheetId="6">OFFSET([20]Chart!$Z$11,1,0,COUNTA([20]Chart!$Z$11:$Z$38)-1,1)</definedName>
    <definedName name="BPS">OFFSET([21]Chart!$Z$11,1,0,COUNTA([21]Chart!$Z$11:$Z$38)-1,1)</definedName>
    <definedName name="BPSVerticalchart" localSheetId="40">IF([17]Chart!$AG$16=1,OFFSET([17]Chart!$Z$11,1,0,COUNTA([17]Chart!$Z$11:$Z$33)-1,1),IF([17]Chart!$AG$16=2,OFFSET([17]Chart!$Z$11,1,0,COUNTA([17]Chart!$Z$11:$Z$38)-1,1),IF([17]Chart!$AG$16=3,OFFSET([17]Chart!$Z$11,1,0,COUNTA([17]Chart!$Z$11:$Z$21)-1,1),IF([17]Chart!$AG$16=4,OFFSET([17]Chart!$Z$11,1,0,COUNTA([17]Chart!$Z$11:$Z$28)-1,1)))))</definedName>
    <definedName name="BPSVerticalchart" localSheetId="34">IF([18]Chart!$AG$16=1,OFFSET([18]Chart!$Z$11,1,0,COUNTA([18]Chart!$Z$11:$Z$33)-1,1),IF([18]Chart!$AG$16=2,OFFSET([18]Chart!$Z$11,1,0,COUNTA([18]Chart!$Z$11:$Z$38)-1,1),IF([18]Chart!$AG$16=3,OFFSET([18]Chart!$Z$11,1,0,COUNTA([18]Chart!$Z$11:$Z$21)-1,1),IF([18]Chart!$AG$16=4,OFFSET([18]Chart!$Z$11,1,0,COUNTA([18]Chart!$Z$11:$Z$28)-1,1)))))</definedName>
    <definedName name="BPSVerticalchart" localSheetId="53">IF([17]Chart!$AG$16=1,OFFSET([17]Chart!$Z$11,1,0,COUNTA([17]Chart!$Z$11:$Z$33)-1,1),IF([17]Chart!$AG$16=2,OFFSET([17]Chart!$Z$11,1,0,COUNTA([17]Chart!$Z$11:$Z$38)-1,1),IF([17]Chart!$AG$16=3,OFFSET([17]Chart!$Z$11,1,0,COUNTA([17]Chart!$Z$11:$Z$21)-1,1),IF([17]Chart!$AG$16=4,OFFSET([17]Chart!$Z$11,1,0,COUNTA([17]Chart!$Z$11:$Z$28)-1,1)))))</definedName>
    <definedName name="BPSVerticalchart" localSheetId="56">IF([19]Chart!$AG$16=1,OFFSET([19]Chart!$Z$11,1,0,COUNTA([19]Chart!$Z$11:$Z$33)-1,1),IF([19]Chart!$AG$16=2,OFFSET([19]Chart!$Z$11,1,0,COUNTA([19]Chart!$Z$11:$Z$38)-1,1),IF([19]Chart!$AG$16=3,OFFSET([19]Chart!$Z$11,1,0,COUNTA([19]Chart!$Z$11:$Z$21)-1,1),IF([19]Chart!$AG$16=4,OFFSET([19]Chart!$Z$11,1,0,COUNTA([19]Chart!$Z$11:$Z$28)-1,1)))))</definedName>
    <definedName name="BPSVerticalchart" localSheetId="30">IF([18]Chart!$AG$16=1,OFFSET([18]Chart!$Z$11,1,0,COUNTA([18]Chart!$Z$11:$Z$33)-1,1),IF([18]Chart!$AG$16=2,OFFSET([18]Chart!$Z$11,1,0,COUNTA([18]Chart!$Z$11:$Z$38)-1,1),IF([18]Chart!$AG$16=3,OFFSET([18]Chart!$Z$11,1,0,COUNTA([18]Chart!$Z$11:$Z$21)-1,1),IF([18]Chart!$AG$16=4,OFFSET([18]Chart!$Z$11,1,0,COUNTA([18]Chart!$Z$11:$Z$28)-1,1)))))</definedName>
    <definedName name="BPSVerticalchart" localSheetId="54">IF([18]Chart!$AG$16=1,OFFSET([18]Chart!$Z$11,1,0,COUNTA([18]Chart!$Z$11:$Z$33)-1,1),IF([18]Chart!$AG$16=2,OFFSET([18]Chart!$Z$11,1,0,COUNTA([18]Chart!$Z$11:$Z$38)-1,1),IF([18]Chart!$AG$16=3,OFFSET([18]Chart!$Z$11,1,0,COUNTA([18]Chart!$Z$11:$Z$21)-1,1),IF([18]Chart!$AG$16=4,OFFSET([18]Chart!$Z$11,1,0,COUNTA([18]Chart!$Z$11:$Z$28)-1,1)))))</definedName>
    <definedName name="BPSVerticalchart" localSheetId="7">IF([20]Chart!$AG$16=1,OFFSET([20]Chart!$Z$11,1,0,COUNTA([20]Chart!$Z$11:$Z$33)-1,1),IF([20]Chart!$AG$16=2,OFFSET([20]Chart!$Z$11,1,0,COUNTA([20]Chart!$Z$11:$Z$38)-1,1),IF([20]Chart!$AG$16=3,OFFSET([20]Chart!$Z$11,1,0,COUNTA([20]Chart!$Z$11:$Z$21)-1,1),IF([20]Chart!$AG$16=4,OFFSET([20]Chart!$Z$11,1,0,COUNTA([20]Chart!$Z$11:$Z$28)-1,1)))))</definedName>
    <definedName name="BPSVerticalchart" localSheetId="8">IF([20]Chart!$AG$16=1,OFFSET([20]Chart!$Z$11,1,0,COUNTA([20]Chart!$Z$11:$Z$33)-1,1),IF([20]Chart!$AG$16=2,OFFSET([20]Chart!$Z$11,1,0,COUNTA([20]Chart!$Z$11:$Z$38)-1,1),IF([20]Chart!$AG$16=3,OFFSET([20]Chart!$Z$11,1,0,COUNTA([20]Chart!$Z$11:$Z$21)-1,1),IF([20]Chart!$AG$16=4,OFFSET([20]Chart!$Z$11,1,0,COUNTA([20]Chart!$Z$11:$Z$28)-1,1)))))</definedName>
    <definedName name="BPSVerticalchart" localSheetId="6">IF([20]Chart!$AG$16=1,OFFSET([20]Chart!$Z$11,1,0,COUNTA([20]Chart!$Z$11:$Z$33)-1,1),IF([20]Chart!$AG$16=2,OFFSET([20]Chart!$Z$11,1,0,COUNTA([20]Chart!$Z$11:$Z$38)-1,1),IF([20]Chart!$AG$16=3,OFFSET([20]Chart!$Z$11,1,0,COUNTA([20]Chart!$Z$11:$Z$21)-1,1),IF([20]Chart!$AG$16=4,OFFSET([20]Chart!$Z$11,1,0,COUNTA([20]Chart!$Z$11:$Z$28)-1,1)))))</definedName>
    <definedName name="BPSVerticalchart">IF([21]Chart!$AG$16=1,OFFSET([21]Chart!$Z$11,1,0,COUNTA([21]Chart!$Z$11:$Z$33)-1,1),IF([21]Chart!$AG$16=2,OFFSET([21]Chart!$Z$11,1,0,COUNTA([21]Chart!$Z$11:$Z$38)-1,1),IF([21]Chart!$AG$16=3,OFFSET([21]Chart!$Z$11,1,0,COUNTA([21]Chart!$Z$11:$Z$21)-1,1),IF([21]Chart!$AG$16=4,OFFSET([21]Chart!$Z$11,1,0,COUNTA([21]Chart!$Z$11:$Z$28)-1,1)))))</definedName>
    <definedName name="business" localSheetId="40">#REF!</definedName>
    <definedName name="business" localSheetId="19">#REF!</definedName>
    <definedName name="business" localSheetId="12">#REF!</definedName>
    <definedName name="business" localSheetId="33">#REF!</definedName>
    <definedName name="business" localSheetId="34">#REF!</definedName>
    <definedName name="business" localSheetId="53">#REF!</definedName>
    <definedName name="business" localSheetId="56">#REF!</definedName>
    <definedName name="business" localSheetId="4">#REF!</definedName>
    <definedName name="business" localSheetId="16">#REF!</definedName>
    <definedName name="business" localSheetId="30">#REF!</definedName>
    <definedName name="business" localSheetId="54">#REF!</definedName>
    <definedName name="business" localSheetId="7">#REF!</definedName>
    <definedName name="business" localSheetId="8">#REF!</definedName>
    <definedName name="business" localSheetId="6">#REF!</definedName>
    <definedName name="business" localSheetId="9">#REF!</definedName>
    <definedName name="business">#REF!</definedName>
    <definedName name="cap.adequacy" localSheetId="40">#REF!</definedName>
    <definedName name="cap.adequacy" localSheetId="19">#REF!</definedName>
    <definedName name="cap.adequacy" localSheetId="12">#REF!</definedName>
    <definedName name="cap.adequacy" localSheetId="33">#REF!</definedName>
    <definedName name="cap.adequacy" localSheetId="34">#REF!</definedName>
    <definedName name="cap.adequacy" localSheetId="53">#REF!</definedName>
    <definedName name="cap.adequacy" localSheetId="56">#REF!</definedName>
    <definedName name="cap.adequacy" localSheetId="4">#REF!</definedName>
    <definedName name="cap.adequacy" localSheetId="16">#REF!</definedName>
    <definedName name="cap.adequacy" localSheetId="30">#REF!</definedName>
    <definedName name="cap.adequacy" localSheetId="54">#REF!</definedName>
    <definedName name="cap.adequacy" localSheetId="7">#REF!</definedName>
    <definedName name="cap.adequacy" localSheetId="8">#REF!</definedName>
    <definedName name="cap.adequacy" localSheetId="6">#REF!</definedName>
    <definedName name="cap.adequacy" localSheetId="9">#REF!</definedName>
    <definedName name="cap.adequacy">#REF!</definedName>
    <definedName name="Capital_adequacy" localSheetId="40">#REF!</definedName>
    <definedName name="Capital_adequacy" localSheetId="19">#REF!</definedName>
    <definedName name="Capital_adequacy" localSheetId="12">#REF!</definedName>
    <definedName name="Capital_adequacy" localSheetId="33">#REF!</definedName>
    <definedName name="Capital_adequacy" localSheetId="34">#REF!</definedName>
    <definedName name="Capital_adequacy" localSheetId="53">#REF!</definedName>
    <definedName name="Capital_adequacy" localSheetId="56">#REF!</definedName>
    <definedName name="Capital_adequacy" localSheetId="4">#REF!</definedName>
    <definedName name="Capital_adequacy" localSheetId="16">#REF!</definedName>
    <definedName name="Capital_adequacy" localSheetId="30">#REF!</definedName>
    <definedName name="Capital_adequacy" localSheetId="54">#REF!</definedName>
    <definedName name="Capital_adequacy" localSheetId="7">#REF!</definedName>
    <definedName name="Capital_adequacy" localSheetId="8">#REF!</definedName>
    <definedName name="Capital_adequacy" localSheetId="6">#REF!</definedName>
    <definedName name="Capital_adequacy" localSheetId="9">#REF!</definedName>
    <definedName name="Capital_adequacy">#REF!</definedName>
    <definedName name="Carol" localSheetId="19">#REF!</definedName>
    <definedName name="Carol" localSheetId="12">#REF!</definedName>
    <definedName name="Carol" localSheetId="53">#REF!</definedName>
    <definedName name="Carol" localSheetId="56">#REF!</definedName>
    <definedName name="Carol" localSheetId="4">#REF!</definedName>
    <definedName name="Carol" localSheetId="16">#REF!</definedName>
    <definedName name="Carol" localSheetId="30">#REF!</definedName>
    <definedName name="Carol" localSheetId="54">#REF!</definedName>
    <definedName name="Carol" localSheetId="7">#REF!</definedName>
    <definedName name="Carol" localSheetId="8">#REF!</definedName>
    <definedName name="Carol" localSheetId="6">#REF!</definedName>
    <definedName name="Carol" localSheetId="9">#REF!</definedName>
    <definedName name="Carol">#REF!</definedName>
    <definedName name="cashflow" localSheetId="40">#REF!</definedName>
    <definedName name="cashflow" localSheetId="19">#REF!</definedName>
    <definedName name="cashflow" localSheetId="12">#REF!</definedName>
    <definedName name="cashflow" localSheetId="33">#REF!</definedName>
    <definedName name="cashflow" localSheetId="34">#REF!</definedName>
    <definedName name="cashflow" localSheetId="53">#REF!</definedName>
    <definedName name="cashflow" localSheetId="56">#REF!</definedName>
    <definedName name="cashflow" localSheetId="4">#REF!</definedName>
    <definedName name="cashflow" localSheetId="16">#REF!</definedName>
    <definedName name="cashflow" localSheetId="30">#REF!</definedName>
    <definedName name="cashflow" localSheetId="54">#REF!</definedName>
    <definedName name="cashflow" localSheetId="7">#REF!</definedName>
    <definedName name="cashflow" localSheetId="8">#REF!</definedName>
    <definedName name="cashflow" localSheetId="6">#REF!</definedName>
    <definedName name="cashflow" localSheetId="9">#REF!</definedName>
    <definedName name="cashflow">#REF!</definedName>
    <definedName name="CIBKeyFig" localSheetId="40">#REF!</definedName>
    <definedName name="CIBKeyFig" localSheetId="19">#REF!</definedName>
    <definedName name="CIBKeyFig" localSheetId="12">#REF!</definedName>
    <definedName name="CIBKeyFig" localSheetId="33">#REF!</definedName>
    <definedName name="CIBKeyFig" localSheetId="34">#REF!</definedName>
    <definedName name="CIBKeyFig" localSheetId="53">#REF!</definedName>
    <definedName name="CIBKeyFig" localSheetId="56">#REF!</definedName>
    <definedName name="CIBKeyFig" localSheetId="4">#REF!</definedName>
    <definedName name="CIBKeyFig" localSheetId="16">#REF!</definedName>
    <definedName name="CIBKeyFig" localSheetId="30">#REF!</definedName>
    <definedName name="CIBKeyFig" localSheetId="54">#REF!</definedName>
    <definedName name="CIBKeyFig" localSheetId="7">#REF!</definedName>
    <definedName name="CIBKeyFig" localSheetId="8">#REF!</definedName>
    <definedName name="CIBKeyFig" localSheetId="6">#REF!</definedName>
    <definedName name="CIBKeyFig" localSheetId="9">#REF!</definedName>
    <definedName name="CIBKeyFig">#REF!</definedName>
    <definedName name="CIBOP" localSheetId="40">#REF!</definedName>
    <definedName name="CIBOP" localSheetId="19">#REF!</definedName>
    <definedName name="CIBOP" localSheetId="12">#REF!</definedName>
    <definedName name="CIBOP" localSheetId="33">#REF!</definedName>
    <definedName name="CIBOP" localSheetId="34">#REF!</definedName>
    <definedName name="CIBOP" localSheetId="53">#REF!</definedName>
    <definedName name="CIBOP" localSheetId="56">#REF!</definedName>
    <definedName name="CIBOP" localSheetId="4">#REF!</definedName>
    <definedName name="CIBOP" localSheetId="16">#REF!</definedName>
    <definedName name="CIBOP" localSheetId="30">#REF!</definedName>
    <definedName name="CIBOP" localSheetId="54">#REF!</definedName>
    <definedName name="CIBOP" localSheetId="7">#REF!</definedName>
    <definedName name="CIBOP" localSheetId="8">#REF!</definedName>
    <definedName name="CIBOP" localSheetId="6">#REF!</definedName>
    <definedName name="CIBOP" localSheetId="9">#REF!</definedName>
    <definedName name="CIBOP">#REF!</definedName>
    <definedName name="cmb" localSheetId="40">#REF!</definedName>
    <definedName name="cmb" localSheetId="19">#REF!</definedName>
    <definedName name="cmb" localSheetId="12">#REF!</definedName>
    <definedName name="cmb" localSheetId="33">#REF!</definedName>
    <definedName name="cmb" localSheetId="34">#REF!</definedName>
    <definedName name="cmb" localSheetId="53">#REF!</definedName>
    <definedName name="cmb" localSheetId="56">#REF!</definedName>
    <definedName name="cmb" localSheetId="4">#REF!</definedName>
    <definedName name="cmb" localSheetId="16">#REF!</definedName>
    <definedName name="cmb" localSheetId="30">#REF!</definedName>
    <definedName name="cmb" localSheetId="54">#REF!</definedName>
    <definedName name="cmb" localSheetId="7">#REF!</definedName>
    <definedName name="cmb" localSheetId="8">#REF!</definedName>
    <definedName name="cmb" localSheetId="6">#REF!</definedName>
    <definedName name="cmb" localSheetId="9">#REF!</definedName>
    <definedName name="cmb">#REF!</definedName>
    <definedName name="cmb_cmb" localSheetId="40">#REF!</definedName>
    <definedName name="cmb_cmb" localSheetId="19">#REF!</definedName>
    <definedName name="cmb_cmb" localSheetId="12">#REF!</definedName>
    <definedName name="cmb_cmb" localSheetId="33">#REF!</definedName>
    <definedName name="cmb_cmb" localSheetId="34">#REF!</definedName>
    <definedName name="cmb_cmb" localSheetId="53">#REF!</definedName>
    <definedName name="cmb_cmb" localSheetId="56">#REF!</definedName>
    <definedName name="cmb_cmb" localSheetId="4">#REF!</definedName>
    <definedName name="cmb_cmb" localSheetId="16">#REF!</definedName>
    <definedName name="cmb_cmb" localSheetId="30">#REF!</definedName>
    <definedName name="cmb_cmb" localSheetId="54">#REF!</definedName>
    <definedName name="cmb_cmb" localSheetId="7">#REF!</definedName>
    <definedName name="cmb_cmb" localSheetId="8">#REF!</definedName>
    <definedName name="cmb_cmb" localSheetId="6">#REF!</definedName>
    <definedName name="cmb_cmb" localSheetId="9">#REF!</definedName>
    <definedName name="cmb_cmb">#REF!</definedName>
    <definedName name="cmp" localSheetId="40">#REF!</definedName>
    <definedName name="cmp" localSheetId="19">#REF!</definedName>
    <definedName name="cmp" localSheetId="12">#REF!</definedName>
    <definedName name="cmp" localSheetId="33">#REF!</definedName>
    <definedName name="cmp" localSheetId="34">#REF!</definedName>
    <definedName name="cmp" localSheetId="53">#REF!</definedName>
    <definedName name="cmp" localSheetId="56">#REF!</definedName>
    <definedName name="cmp" localSheetId="4">#REF!</definedName>
    <definedName name="cmp" localSheetId="16">#REF!</definedName>
    <definedName name="cmp" localSheetId="30">#REF!</definedName>
    <definedName name="cmp" localSheetId="54">#REF!</definedName>
    <definedName name="cmp" localSheetId="7">#REF!</definedName>
    <definedName name="cmp" localSheetId="8">#REF!</definedName>
    <definedName name="cmp" localSheetId="6">#REF!</definedName>
    <definedName name="cmp" localSheetId="9">#REF!</definedName>
    <definedName name="cmp">#REF!</definedName>
    <definedName name="CONS" localSheetId="40">OFFSET('[22]Chart Losses'!$M$7,COUNT('[22]Chart Losses'!$M$7:$M$50)-'[22]Chart Losses'!$H$1,,'[22]Chart Losses'!$H$1)</definedName>
    <definedName name="CONS" localSheetId="34">OFFSET('[23]Chart Losses'!$M$7,COUNT('[23]Chart Losses'!$M$7:$M$50)-'[23]Chart Losses'!$H$1,,'[23]Chart Losses'!$H$1)</definedName>
    <definedName name="CONS" localSheetId="53">OFFSET('[22]Chart Losses'!$M$7,COUNT('[22]Chart Losses'!$M$7:$M$50)-'[22]Chart Losses'!$H$1,,'[22]Chart Losses'!$H$1)</definedName>
    <definedName name="CONS" localSheetId="56">OFFSET('[24]Chart Losses'!$M$7,COUNT('[24]Chart Losses'!$M$7:$M$50)-'[24]Chart Losses'!$H$1,,'[24]Chart Losses'!$H$1)</definedName>
    <definedName name="CONS" localSheetId="30">OFFSET('[23]Chart Losses'!$M$7,COUNT('[23]Chart Losses'!$M$7:$M$50)-'[23]Chart Losses'!$H$1,,'[23]Chart Losses'!$H$1)</definedName>
    <definedName name="CONS" localSheetId="54">OFFSET('[23]Chart Losses'!$M$7,COUNT('[23]Chart Losses'!$M$7:$M$50)-'[23]Chart Losses'!$H$1,,'[23]Chart Losses'!$H$1)</definedName>
    <definedName name="CONS" localSheetId="7">OFFSET('[25]Chart Losses'!$M$7,COUNT('[25]Chart Losses'!$M$7:$M$50)-'[25]Chart Losses'!$H$1,,'[25]Chart Losses'!$H$1)</definedName>
    <definedName name="CONS" localSheetId="8">OFFSET('[25]Chart Losses'!$M$7,COUNT('[25]Chart Losses'!$M$7:$M$50)-'[25]Chart Losses'!$H$1,,'[25]Chart Losses'!$H$1)</definedName>
    <definedName name="CONS" localSheetId="6">OFFSET('[25]Chart Losses'!$M$7,COUNT('[25]Chart Losses'!$M$7:$M$50)-'[25]Chart Losses'!$H$1,,'[25]Chart Losses'!$H$1)</definedName>
    <definedName name="CONS">OFFSET('[26]Chart Losses'!$M$7,COUNT('[26]Chart Losses'!$M$7:$M$50)-'[26]Chart Losses'!$H$1,,'[26]Chart Losses'!$H$1)</definedName>
    <definedName name="CORP" localSheetId="40">OFFSET('[22]Chart Losses'!$J$7,COUNT('[22]Chart Losses'!$J$7:$J$50)-'[22]Chart Losses'!$H$1,,'[22]Chart Losses'!$H$1)</definedName>
    <definedName name="CORP" localSheetId="34">OFFSET('[23]Chart Losses'!$J$7,COUNT('[23]Chart Losses'!$J$7:$J$50)-'[23]Chart Losses'!$H$1,,'[23]Chart Losses'!$H$1)</definedName>
    <definedName name="CORP" localSheetId="53">OFFSET('[22]Chart Losses'!$J$7,COUNT('[22]Chart Losses'!$J$7:$J$50)-'[22]Chart Losses'!$H$1,,'[22]Chart Losses'!$H$1)</definedName>
    <definedName name="CORP" localSheetId="56">OFFSET('[24]Chart Losses'!$J$7,COUNT('[24]Chart Losses'!$J$7:$J$50)-'[24]Chart Losses'!$H$1,,'[24]Chart Losses'!$H$1)</definedName>
    <definedName name="CORP" localSheetId="30">OFFSET('[23]Chart Losses'!$J$7,COUNT('[23]Chart Losses'!$J$7:$J$50)-'[23]Chart Losses'!$H$1,,'[23]Chart Losses'!$H$1)</definedName>
    <definedName name="CORP" localSheetId="54">OFFSET('[23]Chart Losses'!$J$7,COUNT('[23]Chart Losses'!$J$7:$J$50)-'[23]Chart Losses'!$H$1,,'[23]Chart Losses'!$H$1)</definedName>
    <definedName name="CORP" localSheetId="7">OFFSET('[25]Chart Losses'!$J$7,COUNT('[25]Chart Losses'!$J$7:$J$50)-'[25]Chart Losses'!$H$1,,'[25]Chart Losses'!$H$1)</definedName>
    <definedName name="CORP" localSheetId="8">OFFSET('[25]Chart Losses'!$J$7,COUNT('[25]Chart Losses'!$J$7:$J$50)-'[25]Chart Losses'!$H$1,,'[25]Chart Losses'!$H$1)</definedName>
    <definedName name="CORP" localSheetId="6">OFFSET('[25]Chart Losses'!$J$7,COUNT('[25]Chart Losses'!$J$7:$J$50)-'[25]Chart Losses'!$H$1,,'[25]Chart Losses'!$H$1)</definedName>
    <definedName name="CORP">OFFSET('[26]Chart Losses'!$J$7,COUNT('[26]Chart Losses'!$J$7:$J$50)-'[26]Chart Losses'!$H$1,,'[26]Chart Losses'!$H$1)</definedName>
    <definedName name="corp.inst" localSheetId="40">#REF!</definedName>
    <definedName name="corp.inst" localSheetId="19">#REF!</definedName>
    <definedName name="corp.inst" localSheetId="12">#REF!</definedName>
    <definedName name="corp.inst" localSheetId="33">#REF!</definedName>
    <definedName name="corp.inst" localSheetId="34">#REF!</definedName>
    <definedName name="corp.inst" localSheetId="53">#REF!</definedName>
    <definedName name="corp.inst" localSheetId="56">#REF!</definedName>
    <definedName name="corp.inst" localSheetId="4">#REF!</definedName>
    <definedName name="corp.inst" localSheetId="16">#REF!</definedName>
    <definedName name="corp.inst" localSheetId="30">#REF!</definedName>
    <definedName name="corp.inst" localSheetId="54">#REF!</definedName>
    <definedName name="corp.inst" localSheetId="7">#REF!</definedName>
    <definedName name="corp.inst" localSheetId="8">#REF!</definedName>
    <definedName name="corp.inst" localSheetId="6">#REF!</definedName>
    <definedName name="corp.inst" localSheetId="9">#REF!</definedName>
    <definedName name="corp.inst">#REF!</definedName>
    <definedName name="corp1" localSheetId="40">#REF!</definedName>
    <definedName name="corp1" localSheetId="19">#REF!</definedName>
    <definedName name="corp1" localSheetId="12">#REF!</definedName>
    <definedName name="corp1" localSheetId="33">#REF!</definedName>
    <definedName name="corp1" localSheetId="34">#REF!</definedName>
    <definedName name="corp1" localSheetId="53">#REF!</definedName>
    <definedName name="corp1" localSheetId="56">#REF!</definedName>
    <definedName name="corp1" localSheetId="4">#REF!</definedName>
    <definedName name="corp1" localSheetId="16">#REF!</definedName>
    <definedName name="corp1" localSheetId="30">#REF!</definedName>
    <definedName name="corp1" localSheetId="54">#REF!</definedName>
    <definedName name="corp1" localSheetId="7">#REF!</definedName>
    <definedName name="corp1" localSheetId="8">#REF!</definedName>
    <definedName name="corp1" localSheetId="6">#REF!</definedName>
    <definedName name="corp1" localSheetId="9">#REF!</definedName>
    <definedName name="corp1">#REF!</definedName>
    <definedName name="_xlnm.Criteria" localSheetId="40">#REF!</definedName>
    <definedName name="_xlnm.Criteria" localSheetId="19">#REF!</definedName>
    <definedName name="_xlnm.Criteria" localSheetId="12">#REF!</definedName>
    <definedName name="_xlnm.Criteria" localSheetId="33">#REF!</definedName>
    <definedName name="_xlnm.Criteria" localSheetId="34">#REF!</definedName>
    <definedName name="_xlnm.Criteria" localSheetId="53">#REF!</definedName>
    <definedName name="_xlnm.Criteria" localSheetId="56">#REF!</definedName>
    <definedName name="_xlnm.Criteria" localSheetId="4">#REF!</definedName>
    <definedName name="_xlnm.Criteria" localSheetId="16">#REF!</definedName>
    <definedName name="_xlnm.Criteria" localSheetId="30">#REF!</definedName>
    <definedName name="_xlnm.Criteria" localSheetId="54">#REF!</definedName>
    <definedName name="_xlnm.Criteria" localSheetId="7">#REF!</definedName>
    <definedName name="_xlnm.Criteria" localSheetId="8">#REF!</definedName>
    <definedName name="_xlnm.Criteria" localSheetId="6">#REF!</definedName>
    <definedName name="_xlnm.Criteria" localSheetId="9">#REF!</definedName>
    <definedName name="_xlnm.Criteria">#REF!</definedName>
    <definedName name="cru_ytd" localSheetId="40">#REF!</definedName>
    <definedName name="cru_ytd" localSheetId="19">#REF!</definedName>
    <definedName name="cru_ytd" localSheetId="12">#REF!</definedName>
    <definedName name="cru_ytd" localSheetId="33">#REF!</definedName>
    <definedName name="cru_ytd" localSheetId="34">#REF!</definedName>
    <definedName name="cru_ytd" localSheetId="53">#REF!</definedName>
    <definedName name="cru_ytd" localSheetId="56">#REF!</definedName>
    <definedName name="cru_ytd" localSheetId="4">#REF!</definedName>
    <definedName name="cru_ytd" localSheetId="16">#REF!</definedName>
    <definedName name="cru_ytd" localSheetId="30">#REF!</definedName>
    <definedName name="cru_ytd" localSheetId="54">#REF!</definedName>
    <definedName name="cru_ytd" localSheetId="7">#REF!</definedName>
    <definedName name="cru_ytd" localSheetId="8">#REF!</definedName>
    <definedName name="cru_ytd" localSheetId="6">#REF!</definedName>
    <definedName name="cru_ytd" localSheetId="9">#REF!</definedName>
    <definedName name="cru_ytd">#REF!</definedName>
    <definedName name="cru_ytd_eng" localSheetId="40">#REF!</definedName>
    <definedName name="cru_ytd_eng" localSheetId="19">#REF!</definedName>
    <definedName name="cru_ytd_eng" localSheetId="12">#REF!</definedName>
    <definedName name="cru_ytd_eng" localSheetId="33">#REF!</definedName>
    <definedName name="cru_ytd_eng" localSheetId="34">#REF!</definedName>
    <definedName name="cru_ytd_eng" localSheetId="53">#REF!</definedName>
    <definedName name="cru_ytd_eng" localSheetId="56">#REF!</definedName>
    <definedName name="cru_ytd_eng" localSheetId="4">#REF!</definedName>
    <definedName name="cru_ytd_eng" localSheetId="16">#REF!</definedName>
    <definedName name="cru_ytd_eng" localSheetId="30">#REF!</definedName>
    <definedName name="cru_ytd_eng" localSheetId="54">#REF!</definedName>
    <definedName name="cru_ytd_eng" localSheetId="7">#REF!</definedName>
    <definedName name="cru_ytd_eng" localSheetId="8">#REF!</definedName>
    <definedName name="cru_ytd_eng" localSheetId="6">#REF!</definedName>
    <definedName name="cru_ytd_eng" localSheetId="9">#REF!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40">#REF!</definedName>
    <definedName name="csNFC_XL_Pensionfunds_Dim11" localSheetId="19">#REF!</definedName>
    <definedName name="csNFC_XL_Pensionfunds_Dim11" localSheetId="12">#REF!</definedName>
    <definedName name="csNFC_XL_Pensionfunds_Dim11" localSheetId="33">#REF!</definedName>
    <definedName name="csNFC_XL_Pensionfunds_Dim11" localSheetId="34">#REF!</definedName>
    <definedName name="csNFC_XL_Pensionfunds_Dim11" localSheetId="53">#REF!</definedName>
    <definedName name="csNFC_XL_Pensionfunds_Dim11" localSheetId="56">#REF!</definedName>
    <definedName name="csNFC_XL_Pensionfunds_Dim11" localSheetId="4">#REF!</definedName>
    <definedName name="csNFC_XL_Pensionfunds_Dim11" localSheetId="16">#REF!</definedName>
    <definedName name="csNFC_XL_Pensionfunds_Dim11" localSheetId="30">#REF!</definedName>
    <definedName name="csNFC_XL_Pensionfunds_Dim11" localSheetId="54">#REF!</definedName>
    <definedName name="csNFC_XL_Pensionfunds_Dim11" localSheetId="7">#REF!</definedName>
    <definedName name="csNFC_XL_Pensionfunds_Dim11" localSheetId="8">#REF!</definedName>
    <definedName name="csNFC_XL_Pensionfunds_Dim11" localSheetId="6">#REF!</definedName>
    <definedName name="csNFC_XL_Pensionfunds_Dim11" localSheetId="9">#REF!</definedName>
    <definedName name="csNFC_XL_Pensionfunds_Dim11">#REF!</definedName>
    <definedName name="csNFC_XL_Pensionfunds_Dim12">"="</definedName>
    <definedName name="csNFC_XL_PensionfundsAnchor" localSheetId="40">#REF!</definedName>
    <definedName name="csNFC_XL_PensionfundsAnchor" localSheetId="19">#REF!</definedName>
    <definedName name="csNFC_XL_PensionfundsAnchor" localSheetId="12">#REF!</definedName>
    <definedName name="csNFC_XL_PensionfundsAnchor" localSheetId="33">#REF!</definedName>
    <definedName name="csNFC_XL_PensionfundsAnchor" localSheetId="34">#REF!</definedName>
    <definedName name="csNFC_XL_PensionfundsAnchor" localSheetId="53">#REF!</definedName>
    <definedName name="csNFC_XL_PensionfundsAnchor" localSheetId="56">#REF!</definedName>
    <definedName name="csNFC_XL_PensionfundsAnchor" localSheetId="4">#REF!</definedName>
    <definedName name="csNFC_XL_PensionfundsAnchor" localSheetId="16">#REF!</definedName>
    <definedName name="csNFC_XL_PensionfundsAnchor" localSheetId="30">#REF!</definedName>
    <definedName name="csNFC_XL_PensionfundsAnchor" localSheetId="54">#REF!</definedName>
    <definedName name="csNFC_XL_PensionfundsAnchor" localSheetId="7">#REF!</definedName>
    <definedName name="csNFC_XL_PensionfundsAnchor" localSheetId="8">#REF!</definedName>
    <definedName name="csNFC_XL_PensionfundsAnchor" localSheetId="6">#REF!</definedName>
    <definedName name="csNFC_XL_PensionfundsAnchor" localSheetId="9">#REF!</definedName>
    <definedName name="csNFC_XL_PensionfundsAnchor">#REF!</definedName>
    <definedName name="csRefreshOnOpen">1</definedName>
    <definedName name="csRefreshOnRotate">1</definedName>
    <definedName name="Currency" localSheetId="40">[27]Factors!$B$13</definedName>
    <definedName name="Currency" localSheetId="34">[27]Factors!$B$13</definedName>
    <definedName name="Currency" localSheetId="53">[27]Factors!$B$13</definedName>
    <definedName name="Currency" localSheetId="56">[28]Factors!$B$13</definedName>
    <definedName name="Currency" localSheetId="30">[27]Factors!$B$13</definedName>
    <definedName name="Currency" localSheetId="54">[29]Factors!$B$13</definedName>
    <definedName name="Currency" localSheetId="7">[30]Factors!$B$13</definedName>
    <definedName name="Currency" localSheetId="8">[30]Factors!$B$13</definedName>
    <definedName name="Currency" localSheetId="6">[30]Factors!$B$13</definedName>
    <definedName name="Currency">[31]Factors!$B$13</definedName>
    <definedName name="cust" localSheetId="40">#REF!</definedName>
    <definedName name="cust" localSheetId="19">#REF!</definedName>
    <definedName name="cust" localSheetId="12">#REF!</definedName>
    <definedName name="cust" localSheetId="33">#REF!</definedName>
    <definedName name="cust" localSheetId="34">#REF!</definedName>
    <definedName name="cust" localSheetId="53">#REF!</definedName>
    <definedName name="cust" localSheetId="56">#REF!</definedName>
    <definedName name="cust" localSheetId="4">#REF!</definedName>
    <definedName name="cust" localSheetId="16">#REF!</definedName>
    <definedName name="cust" localSheetId="30">#REF!</definedName>
    <definedName name="cust" localSheetId="54">#REF!</definedName>
    <definedName name="cust" localSheetId="7">#REF!</definedName>
    <definedName name="cust" localSheetId="8">#REF!</definedName>
    <definedName name="cust" localSheetId="6">#REF!</definedName>
    <definedName name="cust" localSheetId="9">#REF!</definedName>
    <definedName name="cust">#REF!</definedName>
    <definedName name="cust_segm" localSheetId="40">#REF!</definedName>
    <definedName name="cust_segm" localSheetId="19">#REF!</definedName>
    <definedName name="cust_segm" localSheetId="12">#REF!</definedName>
    <definedName name="cust_segm" localSheetId="33">#REF!</definedName>
    <definedName name="cust_segm" localSheetId="34">#REF!</definedName>
    <definedName name="cust_segm" localSheetId="53">#REF!</definedName>
    <definedName name="cust_segm" localSheetId="56">#REF!</definedName>
    <definedName name="cust_segm" localSheetId="4">#REF!</definedName>
    <definedName name="cust_segm" localSheetId="16">#REF!</definedName>
    <definedName name="cust_segm" localSheetId="30">#REF!</definedName>
    <definedName name="cust_segm" localSheetId="54">#REF!</definedName>
    <definedName name="cust_segm" localSheetId="7">#REF!</definedName>
    <definedName name="cust_segm" localSheetId="8">#REF!</definedName>
    <definedName name="cust_segm" localSheetId="6">#REF!</definedName>
    <definedName name="cust_segm" localSheetId="9">#REF!</definedName>
    <definedName name="cust_segm">#REF!</definedName>
    <definedName name="DanskMdRapport" localSheetId="40">[32]Månedsrapport!$A$1:$F$103</definedName>
    <definedName name="DanskMdRapport" localSheetId="34">[32]Månedsrapport!$A$1:$F$103</definedName>
    <definedName name="DanskMdRapport" localSheetId="53">[32]Månedsrapport!$A$1:$F$103</definedName>
    <definedName name="DanskMdRapport" localSheetId="56">[33]Månedsrapport!$A$1:$F$103</definedName>
    <definedName name="DanskMdRapport" localSheetId="30">[32]Månedsrapport!$A$1:$F$103</definedName>
    <definedName name="DanskMdRapport" localSheetId="54">[34]Månedsrapport!$A$1:$F$103</definedName>
    <definedName name="DanskMdRapport" localSheetId="7">[35]Månedsrapport!$A$1:$F$103</definedName>
    <definedName name="DanskMdRapport" localSheetId="8">[35]Månedsrapport!$A$1:$F$103</definedName>
    <definedName name="DanskMdRapport" localSheetId="6">[35]Månedsrapport!$A$1:$F$103</definedName>
    <definedName name="DanskMdRapport">[36]Månedsrapport!$A$1:$F$103</definedName>
    <definedName name="data_imp_start" localSheetId="40">[37]Beholdningsdata!#REF!</definedName>
    <definedName name="data_imp_start" localSheetId="33">[37]Beholdningsdata!#REF!</definedName>
    <definedName name="data_imp_start" localSheetId="34">[37]Beholdningsdata!#REF!</definedName>
    <definedName name="data_imp_start" localSheetId="53">[37]Beholdningsdata!#REF!</definedName>
    <definedName name="data_imp_start" localSheetId="56">[37]Beholdningsdata!#REF!</definedName>
    <definedName name="data_imp_start" localSheetId="4">[37]Beholdningsdata!#REF!</definedName>
    <definedName name="data_imp_start" localSheetId="30">[37]Beholdningsdata!#REF!</definedName>
    <definedName name="data_imp_start" localSheetId="54">[37]Beholdningsdata!#REF!</definedName>
    <definedName name="data_imp_start" localSheetId="7">[37]Beholdningsdata!#REF!</definedName>
    <definedName name="data_imp_start" localSheetId="8">[37]Beholdningsdata!#REF!</definedName>
    <definedName name="data_imp_start" localSheetId="6">[37]Beholdningsdata!#REF!</definedName>
    <definedName name="data_imp_start">[37]Beholdningsdata!#REF!</definedName>
    <definedName name="_xlnm.Database" localSheetId="40">#REF!</definedName>
    <definedName name="_xlnm.Database" localSheetId="19">#REF!</definedName>
    <definedName name="_xlnm.Database" localSheetId="12">#REF!</definedName>
    <definedName name="_xlnm.Database" localSheetId="33">#REF!</definedName>
    <definedName name="_xlnm.Database" localSheetId="34">#REF!</definedName>
    <definedName name="_xlnm.Database" localSheetId="53">#REF!</definedName>
    <definedName name="_xlnm.Database" localSheetId="56">#REF!</definedName>
    <definedName name="_xlnm.Database" localSheetId="4">#REF!</definedName>
    <definedName name="_xlnm.Database" localSheetId="16">#REF!</definedName>
    <definedName name="_xlnm.Database" localSheetId="30">#REF!</definedName>
    <definedName name="_xlnm.Database" localSheetId="54">#REF!</definedName>
    <definedName name="_xlnm.Database" localSheetId="7">#REF!</definedName>
    <definedName name="_xlnm.Database" localSheetId="8">#REF!</definedName>
    <definedName name="_xlnm.Database" localSheetId="6">#REF!</definedName>
    <definedName name="_xlnm.Database" localSheetId="9">#REF!</definedName>
    <definedName name="_xlnm.Database">#REF!</definedName>
    <definedName name="Date" localSheetId="40">'[38]Input Sheet'!$A$1</definedName>
    <definedName name="Date" localSheetId="34">'[38]Input Sheet'!$A$1</definedName>
    <definedName name="Date" localSheetId="53">'[38]Input Sheet'!$A$1</definedName>
    <definedName name="Date" localSheetId="56">'[39]Input Sheet'!$A$1</definedName>
    <definedName name="Date" localSheetId="30">'[38]Input Sheet'!$A$1</definedName>
    <definedName name="Date" localSheetId="54">'[40]Input Sheet'!$A$1</definedName>
    <definedName name="Date" localSheetId="7">'[41]Input Sheet'!$A$1</definedName>
    <definedName name="Date" localSheetId="8">'[41]Input Sheet'!$A$1</definedName>
    <definedName name="Date" localSheetId="6">'[41]Input Sheet'!$A$1</definedName>
    <definedName name="Date">'[42]Input Sheet'!$A$1</definedName>
    <definedName name="DatoValg" localSheetId="40">[32]HelpSheet!$C$5:$C$16</definedName>
    <definedName name="DatoValg" localSheetId="34">[32]HelpSheet!$C$5:$C$16</definedName>
    <definedName name="DatoValg" localSheetId="53">[32]HelpSheet!$C$5:$C$16</definedName>
    <definedName name="DatoValg" localSheetId="56">[33]HelpSheet!$C$5:$C$16</definedName>
    <definedName name="DatoValg" localSheetId="30">[32]HelpSheet!$C$5:$C$16</definedName>
    <definedName name="DatoValg" localSheetId="54">[34]HelpSheet!$C$5:$C$16</definedName>
    <definedName name="DatoValg" localSheetId="7">[35]HelpSheet!$C$5:$C$16</definedName>
    <definedName name="DatoValg" localSheetId="8">[35]HelpSheet!$C$5:$C$16</definedName>
    <definedName name="DatoValg" localSheetId="6">[35]HelpSheet!$C$5:$C$16</definedName>
    <definedName name="DatoValg">[36]HelpSheet!$C$5:$C$16</definedName>
    <definedName name="DATUM" localSheetId="40">OFFSET('[22]Chart Losses'!$H$7,COUNT('[22]Chart Losses'!$H$7:$H$50)-'[22]Chart Losses'!$H$1,,'[22]Chart Losses'!$H$1)</definedName>
    <definedName name="DATUM" localSheetId="34">OFFSET('[23]Chart Losses'!$H$7,COUNT('[23]Chart Losses'!$H$7:$H$50)-'[23]Chart Losses'!$H$1,,'[23]Chart Losses'!$H$1)</definedName>
    <definedName name="DATUM" localSheetId="53">OFFSET('[22]Chart Losses'!$H$7,COUNT('[22]Chart Losses'!$H$7:$H$50)-'[22]Chart Losses'!$H$1,,'[22]Chart Losses'!$H$1)</definedName>
    <definedName name="DATUM" localSheetId="56">OFFSET('[24]Chart Losses'!$H$7,COUNT('[24]Chart Losses'!$H$7:$H$50)-'[24]Chart Losses'!$H$1,,'[24]Chart Losses'!$H$1)</definedName>
    <definedName name="DATUM" localSheetId="30">OFFSET('[23]Chart Losses'!$H$7,COUNT('[23]Chart Losses'!$H$7:$H$50)-'[23]Chart Losses'!$H$1,,'[23]Chart Losses'!$H$1)</definedName>
    <definedName name="DATUM" localSheetId="54">OFFSET('[23]Chart Losses'!$H$7,COUNT('[23]Chart Losses'!$H$7:$H$50)-'[23]Chart Losses'!$H$1,,'[23]Chart Losses'!$H$1)</definedName>
    <definedName name="DATUM" localSheetId="7">OFFSET('[25]Chart Losses'!$H$7,COUNT('[25]Chart Losses'!$H$7:$H$50)-'[25]Chart Losses'!$H$1,,'[25]Chart Losses'!$H$1)</definedName>
    <definedName name="DATUM" localSheetId="8">OFFSET('[25]Chart Losses'!$H$7,COUNT('[25]Chart Losses'!$H$7:$H$50)-'[25]Chart Losses'!$H$1,,'[25]Chart Losses'!$H$1)</definedName>
    <definedName name="DATUM" localSheetId="6">OFFSET('[25]Chart Losses'!$H$7,COUNT('[25]Chart Losses'!$H$7:$H$50)-'[25]Chart Losses'!$H$1,,'[25]Chart Losses'!$H$1)</definedName>
    <definedName name="DATUM">OFFSET('[26]Chart Losses'!$H$7,COUNT('[26]Chart Losses'!$H$7:$H$50)-'[26]Chart Losses'!$H$1,,'[26]Chart Losses'!$H$1)</definedName>
    <definedName name="DB" localSheetId="40">'[12]Konto koncern'!$A$3:$O$335</definedName>
    <definedName name="DB" localSheetId="34">'[12]Konto koncern'!$A$3:$O$335</definedName>
    <definedName name="DB" localSheetId="53">'[12]Konto koncern'!$A$3:$O$335</definedName>
    <definedName name="DB" localSheetId="56">'[13]Konto koncern'!$A$3:$O$335</definedName>
    <definedName name="DB" localSheetId="30">'[12]Konto koncern'!$A$3:$O$335</definedName>
    <definedName name="DB" localSheetId="54">'[14]Konto koncern'!$A$3:$O$335</definedName>
    <definedName name="DB" localSheetId="7">'[15]Konto koncern'!$A$3:$O$335</definedName>
    <definedName name="DB" localSheetId="8">'[15]Konto koncern'!$A$3:$O$335</definedName>
    <definedName name="DB" localSheetId="6">'[15]Konto koncern'!$A$3:$O$335</definedName>
    <definedName name="DB">'[16]Konto koncern'!$A$3:$O$335</definedName>
    <definedName name="dddd" localSheetId="40" hidden="1">{#N/A,#N/A,TRUE,"Forside";#N/A,#N/A,TRUE,"Contents";#N/A,#N/A,TRUE,"Opera. income stat.";#N/A,#N/A,TRUE,"Business area ";#N/A,#N/A,TRUE,"Statutory income statem."}</definedName>
    <definedName name="dddd" localSheetId="19"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34" hidden="1">{#N/A,#N/A,TRUE,"Forside";#N/A,#N/A,TRUE,"Contents";#N/A,#N/A,TRUE,"Opera. income stat.";#N/A,#N/A,TRUE,"Business area ";#N/A,#N/A,TRUE,"Statutory income statem."}</definedName>
    <definedName name="dddd" localSheetId="53" hidden="1">{#N/A,#N/A,TRUE,"Forside";#N/A,#N/A,TRUE,"Contents";#N/A,#N/A,TRUE,"Opera. income stat.";#N/A,#N/A,TRUE,"Business area ";#N/A,#N/A,TRUE,"Statutory income statem."}</definedName>
    <definedName name="dddd" localSheetId="56"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54"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40">#REF!</definedName>
    <definedName name="DeafaultedLoans" localSheetId="19">#REF!</definedName>
    <definedName name="DeafaultedLoans" localSheetId="12">#REF!</definedName>
    <definedName name="DeafaultedLoans" localSheetId="33">#REF!</definedName>
    <definedName name="DeafaultedLoans" localSheetId="34">#REF!</definedName>
    <definedName name="DeafaultedLoans" localSheetId="53">#REF!</definedName>
    <definedName name="DeafaultedLoans" localSheetId="56">#REF!</definedName>
    <definedName name="DeafaultedLoans" localSheetId="4">#REF!</definedName>
    <definedName name="DeafaultedLoans" localSheetId="16">#REF!</definedName>
    <definedName name="DeafaultedLoans" localSheetId="30">#REF!</definedName>
    <definedName name="DeafaultedLoans" localSheetId="54">#REF!</definedName>
    <definedName name="DeafaultedLoans" localSheetId="7">#REF!</definedName>
    <definedName name="DeafaultedLoans" localSheetId="8">#REF!</definedName>
    <definedName name="DeafaultedLoans" localSheetId="6">#REF!</definedName>
    <definedName name="DeafaultedLoans" localSheetId="9">#REF!</definedName>
    <definedName name="DeafaultedLoans">#REF!</definedName>
    <definedName name="Denmark" localSheetId="40">[43]Sheet1!$C$17</definedName>
    <definedName name="Denmark" localSheetId="34">[43]Sheet1!$C$17</definedName>
    <definedName name="Denmark" localSheetId="53">[43]Sheet1!$C$17</definedName>
    <definedName name="Denmark" localSheetId="56">[44]Sheet1!$C$17</definedName>
    <definedName name="Denmark" localSheetId="30">[43]Sheet1!$C$17</definedName>
    <definedName name="Denmark" localSheetId="54">[45]Sheet1!$C$17</definedName>
    <definedName name="Denmark" localSheetId="7">[46]Sheet1!$C$17</definedName>
    <definedName name="Denmark" localSheetId="8">[46]Sheet1!$C$17</definedName>
    <definedName name="Denmark" localSheetId="6">[46]Sheet1!$C$17</definedName>
    <definedName name="Denmark">[47]Sheet1!$C$17</definedName>
    <definedName name="derivatives" localSheetId="40">#REF!</definedName>
    <definedName name="derivatives" localSheetId="19">#REF!</definedName>
    <definedName name="derivatives" localSheetId="12">#REF!</definedName>
    <definedName name="derivatives" localSheetId="33">#REF!</definedName>
    <definedName name="derivatives" localSheetId="34">#REF!</definedName>
    <definedName name="derivatives" localSheetId="53">#REF!</definedName>
    <definedName name="derivatives" localSheetId="56">#REF!</definedName>
    <definedName name="derivatives" localSheetId="4">#REF!</definedName>
    <definedName name="derivatives" localSheetId="16">#REF!</definedName>
    <definedName name="derivatives" localSheetId="30">#REF!</definedName>
    <definedName name="derivatives" localSheetId="54">#REF!</definedName>
    <definedName name="derivatives" localSheetId="7">#REF!</definedName>
    <definedName name="derivatives" localSheetId="8">#REF!</definedName>
    <definedName name="derivatives" localSheetId="6">#REF!</definedName>
    <definedName name="derivatives" localSheetId="9">#REF!</definedName>
    <definedName name="derivatives">#REF!</definedName>
    <definedName name="DK_DKK_V" localSheetId="40">[43]Sheet1!$C$21</definedName>
    <definedName name="DK_DKK_V" localSheetId="34">[43]Sheet1!$C$21</definedName>
    <definedName name="DK_DKK_V" localSheetId="53">[43]Sheet1!$C$21</definedName>
    <definedName name="DK_DKK_V" localSheetId="56">[44]Sheet1!$C$21</definedName>
    <definedName name="DK_DKK_V" localSheetId="30">[43]Sheet1!$C$21</definedName>
    <definedName name="DK_DKK_V" localSheetId="54">[45]Sheet1!$C$21</definedName>
    <definedName name="DK_DKK_V" localSheetId="7">[46]Sheet1!$C$21</definedName>
    <definedName name="DK_DKK_V" localSheetId="8">[46]Sheet1!$C$21</definedName>
    <definedName name="DK_DKK_V" localSheetId="6">[46]Sheet1!$C$21</definedName>
    <definedName name="DK_DKK_V">[47]Sheet1!$C$21</definedName>
    <definedName name="DK_EURO_V" localSheetId="40">[48]Sheet1!$C$12</definedName>
    <definedName name="DK_EURO_V" localSheetId="34">[48]Sheet1!$C$12</definedName>
    <definedName name="DK_EURO_V" localSheetId="53">[48]Sheet1!$C$12</definedName>
    <definedName name="DK_EURO_V" localSheetId="56">[49]Sheet1!$C$12</definedName>
    <definedName name="DK_EURO_V" localSheetId="30">[48]Sheet1!$C$12</definedName>
    <definedName name="DK_EURO_V" localSheetId="54">[50]Sheet1!$C$12</definedName>
    <definedName name="DK_EURO_V" localSheetId="7">[51]Sheet1!$C$12</definedName>
    <definedName name="DK_EURO_V" localSheetId="8">[51]Sheet1!$C$12</definedName>
    <definedName name="DK_EURO_V" localSheetId="6">[51]Sheet1!$C$12</definedName>
    <definedName name="DK_EURO_V">[52]Sheet1!$C$12</definedName>
    <definedName name="dollarkurs" localSheetId="40">[53]Forecast!$C$182</definedName>
    <definedName name="dollarkurs" localSheetId="34">[53]Forecast!$C$182</definedName>
    <definedName name="dollarkurs" localSheetId="53">[53]Forecast!$C$182</definedName>
    <definedName name="dollarkurs" localSheetId="56">[54]Forecast!$C$182</definedName>
    <definedName name="dollarkurs" localSheetId="30">[53]Forecast!$C$182</definedName>
    <definedName name="dollarkurs" localSheetId="54">[55]Forecast!$C$182</definedName>
    <definedName name="dollarkurs" localSheetId="7">[56]Forecast!$C$182</definedName>
    <definedName name="dollarkurs" localSheetId="8">[56]Forecast!$C$182</definedName>
    <definedName name="dollarkurs" localSheetId="6">[56]Forecast!$C$182</definedName>
    <definedName name="dollarkurs">[57]Forecast!$C$182</definedName>
    <definedName name="EngelskMdRapport" localSheetId="40">[32]Månedsrapport!#REF!</definedName>
    <definedName name="EngelskMdRapport" localSheetId="33">[32]Månedsrapport!#REF!</definedName>
    <definedName name="EngelskMdRapport" localSheetId="34">[32]Månedsrapport!#REF!</definedName>
    <definedName name="EngelskMdRapport" localSheetId="53">[32]Månedsrapport!#REF!</definedName>
    <definedName name="EngelskMdRapport" localSheetId="56">[33]Månedsrapport!#REF!</definedName>
    <definedName name="EngelskMdRapport" localSheetId="4">[32]Månedsrapport!#REF!</definedName>
    <definedName name="EngelskMdRapport" localSheetId="30">[32]Månedsrapport!#REF!</definedName>
    <definedName name="EngelskMdRapport" localSheetId="54">[34]Månedsrapport!#REF!</definedName>
    <definedName name="EngelskMdRapport" localSheetId="7">[35]Månedsrapport!#REF!</definedName>
    <definedName name="EngelskMdRapport" localSheetId="8">[35]Månedsrapport!#REF!</definedName>
    <definedName name="EngelskMdRapport" localSheetId="6">[35]Månedsrapport!#REF!</definedName>
    <definedName name="EngelskMdRapport">[36]Månedsrapport!#REF!</definedName>
    <definedName name="EUR" localSheetId="40">'[58]Budget 2001'!$J$1</definedName>
    <definedName name="EUR" localSheetId="34">'[58]Budget 2001'!$J$1</definedName>
    <definedName name="EUR" localSheetId="53">'[58]Budget 2001'!$J$1</definedName>
    <definedName name="EUR" localSheetId="56">'[59]Budget 2001'!$J$1</definedName>
    <definedName name="EUR" localSheetId="30">'[58]Budget 2001'!$J$1</definedName>
    <definedName name="EUR" localSheetId="54">'[60]Budget 2001'!$J$1</definedName>
    <definedName name="EUR" localSheetId="7">'[61]Budget 2001'!$J$1</definedName>
    <definedName name="EUR" localSheetId="8">'[61]Budget 2001'!$J$1</definedName>
    <definedName name="EUR" localSheetId="6">'[61]Budget 2001'!$J$1</definedName>
    <definedName name="EUR">'[62]Budget 2001'!$J$1</definedName>
    <definedName name="EUR_1.kv." localSheetId="40">#REF!</definedName>
    <definedName name="EUR_1.kv." localSheetId="19">#REF!</definedName>
    <definedName name="EUR_1.kv." localSheetId="12">#REF!</definedName>
    <definedName name="EUR_1.kv." localSheetId="33">#REF!</definedName>
    <definedName name="EUR_1.kv." localSheetId="34">#REF!</definedName>
    <definedName name="EUR_1.kv." localSheetId="53">#REF!</definedName>
    <definedName name="EUR_1.kv." localSheetId="56">#REF!</definedName>
    <definedName name="EUR_1.kv." localSheetId="4">#REF!</definedName>
    <definedName name="EUR_1.kv." localSheetId="16">#REF!</definedName>
    <definedName name="EUR_1.kv." localSheetId="30">#REF!</definedName>
    <definedName name="EUR_1.kv." localSheetId="54">#REF!</definedName>
    <definedName name="EUR_1.kv." localSheetId="7">#REF!</definedName>
    <definedName name="EUR_1.kv." localSheetId="8">#REF!</definedName>
    <definedName name="EUR_1.kv." localSheetId="6">#REF!</definedName>
    <definedName name="EUR_1.kv." localSheetId="9">#REF!</definedName>
    <definedName name="EUR_1.kv.">#REF!</definedName>
    <definedName name="EUR_2.kv." localSheetId="40">#REF!</definedName>
    <definedName name="EUR_2.kv." localSheetId="19">#REF!</definedName>
    <definedName name="EUR_2.kv." localSheetId="12">#REF!</definedName>
    <definedName name="EUR_2.kv." localSheetId="33">#REF!</definedName>
    <definedName name="EUR_2.kv." localSheetId="34">#REF!</definedName>
    <definedName name="EUR_2.kv." localSheetId="53">#REF!</definedName>
    <definedName name="EUR_2.kv." localSheetId="56">#REF!</definedName>
    <definedName name="EUR_2.kv." localSheetId="4">#REF!</definedName>
    <definedName name="EUR_2.kv." localSheetId="16">#REF!</definedName>
    <definedName name="EUR_2.kv." localSheetId="30">#REF!</definedName>
    <definedName name="EUR_2.kv." localSheetId="54">#REF!</definedName>
    <definedName name="EUR_2.kv." localSheetId="7">#REF!</definedName>
    <definedName name="EUR_2.kv." localSheetId="8">#REF!</definedName>
    <definedName name="EUR_2.kv." localSheetId="6">#REF!</definedName>
    <definedName name="EUR_2.kv." localSheetId="9">#REF!</definedName>
    <definedName name="EUR_2.kv.">#REF!</definedName>
    <definedName name="EUR_3.kv." localSheetId="40">#REF!</definedName>
    <definedName name="EUR_3.kv." localSheetId="19">#REF!</definedName>
    <definedName name="EUR_3.kv." localSheetId="12">#REF!</definedName>
    <definedName name="EUR_3.kv." localSheetId="33">#REF!</definedName>
    <definedName name="EUR_3.kv." localSheetId="34">#REF!</definedName>
    <definedName name="EUR_3.kv." localSheetId="53">#REF!</definedName>
    <definedName name="EUR_3.kv." localSheetId="56">#REF!</definedName>
    <definedName name="EUR_3.kv." localSheetId="4">#REF!</definedName>
    <definedName name="EUR_3.kv." localSheetId="16">#REF!</definedName>
    <definedName name="EUR_3.kv." localSheetId="30">#REF!</definedName>
    <definedName name="EUR_3.kv." localSheetId="54">#REF!</definedName>
    <definedName name="EUR_3.kv." localSheetId="7">#REF!</definedName>
    <definedName name="EUR_3.kv." localSheetId="8">#REF!</definedName>
    <definedName name="EUR_3.kv." localSheetId="6">#REF!</definedName>
    <definedName name="EUR_3.kv." localSheetId="9">#REF!</definedName>
    <definedName name="EUR_3.kv.">#REF!</definedName>
    <definedName name="EUR_30.06." localSheetId="40">#REF!</definedName>
    <definedName name="EUR_30.06." localSheetId="19">#REF!</definedName>
    <definedName name="EUR_30.06." localSheetId="12">#REF!</definedName>
    <definedName name="EUR_30.06." localSheetId="33">#REF!</definedName>
    <definedName name="EUR_30.06." localSheetId="34">#REF!</definedName>
    <definedName name="EUR_30.06." localSheetId="53">#REF!</definedName>
    <definedName name="EUR_30.06." localSheetId="56">#REF!</definedName>
    <definedName name="EUR_30.06." localSheetId="4">#REF!</definedName>
    <definedName name="EUR_30.06." localSheetId="16">#REF!</definedName>
    <definedName name="EUR_30.06." localSheetId="30">#REF!</definedName>
    <definedName name="EUR_30.06." localSheetId="54">#REF!</definedName>
    <definedName name="EUR_30.06." localSheetId="7">#REF!</definedName>
    <definedName name="EUR_30.06." localSheetId="8">#REF!</definedName>
    <definedName name="EUR_30.06." localSheetId="6">#REF!</definedName>
    <definedName name="EUR_30.06." localSheetId="9">#REF!</definedName>
    <definedName name="EUR_30.06.">#REF!</definedName>
    <definedName name="EUR_30.09." localSheetId="40">#REF!</definedName>
    <definedName name="EUR_30.09." localSheetId="19">#REF!</definedName>
    <definedName name="EUR_30.09." localSheetId="12">#REF!</definedName>
    <definedName name="EUR_30.09." localSheetId="33">#REF!</definedName>
    <definedName name="EUR_30.09." localSheetId="34">#REF!</definedName>
    <definedName name="EUR_30.09." localSheetId="53">#REF!</definedName>
    <definedName name="EUR_30.09." localSheetId="56">#REF!</definedName>
    <definedName name="EUR_30.09." localSheetId="4">#REF!</definedName>
    <definedName name="EUR_30.09." localSheetId="16">#REF!</definedName>
    <definedName name="EUR_30.09." localSheetId="30">#REF!</definedName>
    <definedName name="EUR_30.09." localSheetId="54">#REF!</definedName>
    <definedName name="EUR_30.09." localSheetId="7">#REF!</definedName>
    <definedName name="EUR_30.09." localSheetId="8">#REF!</definedName>
    <definedName name="EUR_30.09." localSheetId="6">#REF!</definedName>
    <definedName name="EUR_30.09." localSheetId="9">#REF!</definedName>
    <definedName name="EUR_30.09.">#REF!</definedName>
    <definedName name="EUR_31.03." localSheetId="40">#REF!</definedName>
    <definedName name="EUR_31.03." localSheetId="19">#REF!</definedName>
    <definedName name="EUR_31.03." localSheetId="12">#REF!</definedName>
    <definedName name="EUR_31.03." localSheetId="33">#REF!</definedName>
    <definedName name="EUR_31.03." localSheetId="34">#REF!</definedName>
    <definedName name="EUR_31.03." localSheetId="53">#REF!</definedName>
    <definedName name="EUR_31.03." localSheetId="56">#REF!</definedName>
    <definedName name="EUR_31.03." localSheetId="4">#REF!</definedName>
    <definedName name="EUR_31.03." localSheetId="16">#REF!</definedName>
    <definedName name="EUR_31.03." localSheetId="30">#REF!</definedName>
    <definedName name="EUR_31.03." localSheetId="54">#REF!</definedName>
    <definedName name="EUR_31.03." localSheetId="7">#REF!</definedName>
    <definedName name="EUR_31.03." localSheetId="8">#REF!</definedName>
    <definedName name="EUR_31.03." localSheetId="6">#REF!</definedName>
    <definedName name="EUR_31.03." localSheetId="9">#REF!</definedName>
    <definedName name="EUR_31.03.">#REF!</definedName>
    <definedName name="EUR_4.kv." localSheetId="40">#REF!</definedName>
    <definedName name="EUR_4.kv." localSheetId="19">#REF!</definedName>
    <definedName name="EUR_4.kv." localSheetId="12">#REF!</definedName>
    <definedName name="EUR_4.kv." localSheetId="33">#REF!</definedName>
    <definedName name="EUR_4.kv." localSheetId="34">#REF!</definedName>
    <definedName name="EUR_4.kv." localSheetId="53">#REF!</definedName>
    <definedName name="EUR_4.kv." localSheetId="56">#REF!</definedName>
    <definedName name="EUR_4.kv." localSheetId="4">#REF!</definedName>
    <definedName name="EUR_4.kv." localSheetId="16">#REF!</definedName>
    <definedName name="EUR_4.kv." localSheetId="30">#REF!</definedName>
    <definedName name="EUR_4.kv." localSheetId="54">#REF!</definedName>
    <definedName name="EUR_4.kv." localSheetId="7">#REF!</definedName>
    <definedName name="EUR_4.kv." localSheetId="8">#REF!</definedName>
    <definedName name="EUR_4.kv." localSheetId="6">#REF!</definedName>
    <definedName name="EUR_4.kv." localSheetId="9">#REF!</definedName>
    <definedName name="EUR_4.kv.">#REF!</definedName>
    <definedName name="EUR_Primo" localSheetId="40">#REF!</definedName>
    <definedName name="EUR_Primo" localSheetId="19">#REF!</definedName>
    <definedName name="EUR_Primo" localSheetId="12">#REF!</definedName>
    <definedName name="EUR_Primo" localSheetId="33">#REF!</definedName>
    <definedName name="EUR_Primo" localSheetId="34">#REF!</definedName>
    <definedName name="EUR_Primo" localSheetId="53">#REF!</definedName>
    <definedName name="EUR_Primo" localSheetId="56">#REF!</definedName>
    <definedName name="EUR_Primo" localSheetId="4">#REF!</definedName>
    <definedName name="EUR_Primo" localSheetId="16">#REF!</definedName>
    <definedName name="EUR_Primo" localSheetId="30">#REF!</definedName>
    <definedName name="EUR_Primo" localSheetId="54">#REF!</definedName>
    <definedName name="EUR_Primo" localSheetId="7">#REF!</definedName>
    <definedName name="EUR_Primo" localSheetId="8">#REF!</definedName>
    <definedName name="EUR_Primo" localSheetId="6">#REF!</definedName>
    <definedName name="EUR_Primo" localSheetId="9">#REF!</definedName>
    <definedName name="EUR_Primo">#REF!</definedName>
    <definedName name="EUR_Ultimo" localSheetId="40">#REF!</definedName>
    <definedName name="EUR_Ultimo" localSheetId="19">#REF!</definedName>
    <definedName name="EUR_Ultimo" localSheetId="12">#REF!</definedName>
    <definedName name="EUR_Ultimo" localSheetId="33">#REF!</definedName>
    <definedName name="EUR_Ultimo" localSheetId="34">#REF!</definedName>
    <definedName name="EUR_Ultimo" localSheetId="53">#REF!</definedName>
    <definedName name="EUR_Ultimo" localSheetId="56">#REF!</definedName>
    <definedName name="EUR_Ultimo" localSheetId="4">#REF!</definedName>
    <definedName name="EUR_Ultimo" localSheetId="16">#REF!</definedName>
    <definedName name="EUR_Ultimo" localSheetId="30">#REF!</definedName>
    <definedName name="EUR_Ultimo" localSheetId="54">#REF!</definedName>
    <definedName name="EUR_Ultimo" localSheetId="7">#REF!</definedName>
    <definedName name="EUR_Ultimo" localSheetId="8">#REF!</definedName>
    <definedName name="EUR_Ultimo" localSheetId="6">#REF!</definedName>
    <definedName name="EUR_Ultimo" localSheetId="9">#REF!</definedName>
    <definedName name="EUR_Ultimo">#REF!</definedName>
    <definedName name="euro" localSheetId="40">'[63]KF 97-01'!$Q$39</definedName>
    <definedName name="euro" localSheetId="34">'[63]KF 97-01'!$Q$39</definedName>
    <definedName name="euro" localSheetId="53">'[63]KF 97-01'!$Q$39</definedName>
    <definedName name="euro" localSheetId="56">'[64]KF 97-01'!$Q$39</definedName>
    <definedName name="euro" localSheetId="30">'[63]KF 97-01'!$Q$39</definedName>
    <definedName name="euro" localSheetId="54">'[65]KF 97-01'!$Q$39</definedName>
    <definedName name="euro" localSheetId="7">'[66]KF 97-01'!$Q$39</definedName>
    <definedName name="euro" localSheetId="8">'[66]KF 97-01'!$Q$39</definedName>
    <definedName name="euro" localSheetId="6">'[66]KF 97-01'!$Q$39</definedName>
    <definedName name="euro">'[67]KF 97-01'!$Q$39</definedName>
    <definedName name="Euro01" localSheetId="40">[32]Valutakurser!$F$8</definedName>
    <definedName name="Euro01" localSheetId="34">[32]Valutakurser!$F$8</definedName>
    <definedName name="Euro01" localSheetId="53">[32]Valutakurser!$F$8</definedName>
    <definedName name="Euro01" localSheetId="56">[33]Valutakurser!$F$8</definedName>
    <definedName name="Euro01" localSheetId="30">[32]Valutakurser!$F$8</definedName>
    <definedName name="Euro01" localSheetId="54">[34]Valutakurser!$F$8</definedName>
    <definedName name="Euro01" localSheetId="7">[35]Valutakurser!$F$8</definedName>
    <definedName name="Euro01" localSheetId="8">[35]Valutakurser!$F$8</definedName>
    <definedName name="Euro01" localSheetId="6">[35]Valutakurser!$F$8</definedName>
    <definedName name="Euro01">[36]Valutakurser!$F$8</definedName>
    <definedName name="Euro02" localSheetId="40">[32]Valutakurser!$G$8</definedName>
    <definedName name="Euro02" localSheetId="34">[32]Valutakurser!$G$8</definedName>
    <definedName name="Euro02" localSheetId="53">[32]Valutakurser!$G$8</definedName>
    <definedName name="Euro02" localSheetId="56">[33]Valutakurser!$G$8</definedName>
    <definedName name="Euro02" localSheetId="30">[32]Valutakurser!$G$8</definedName>
    <definedName name="Euro02" localSheetId="54">[34]Valutakurser!$G$8</definedName>
    <definedName name="Euro02" localSheetId="7">[35]Valutakurser!$G$8</definedName>
    <definedName name="Euro02" localSheetId="8">[35]Valutakurser!$G$8</definedName>
    <definedName name="Euro02" localSheetId="6">[35]Valutakurser!$G$8</definedName>
    <definedName name="Euro02">[36]Valutakurser!$G$8</definedName>
    <definedName name="Euro03" localSheetId="40">[32]Valutakurser!$H$8</definedName>
    <definedName name="Euro03" localSheetId="34">[32]Valutakurser!$H$8</definedName>
    <definedName name="Euro03" localSheetId="53">[32]Valutakurser!$H$8</definedName>
    <definedName name="Euro03" localSheetId="56">[33]Valutakurser!$H$8</definedName>
    <definedName name="Euro03" localSheetId="30">[32]Valutakurser!$H$8</definedName>
    <definedName name="Euro03" localSheetId="54">[34]Valutakurser!$H$8</definedName>
    <definedName name="Euro03" localSheetId="7">[35]Valutakurser!$H$8</definedName>
    <definedName name="Euro03" localSheetId="8">[35]Valutakurser!$H$8</definedName>
    <definedName name="Euro03" localSheetId="6">[35]Valutakurser!$H$8</definedName>
    <definedName name="Euro03">[36]Valutakurser!$H$8</definedName>
    <definedName name="Euro04" localSheetId="40">[32]Valutakurser!$I$8</definedName>
    <definedName name="Euro04" localSheetId="34">[32]Valutakurser!$I$8</definedName>
    <definedName name="Euro04" localSheetId="53">[32]Valutakurser!$I$8</definedName>
    <definedName name="Euro04" localSheetId="56">[33]Valutakurser!$I$8</definedName>
    <definedName name="Euro04" localSheetId="30">[32]Valutakurser!$I$8</definedName>
    <definedName name="Euro04" localSheetId="54">[34]Valutakurser!$I$8</definedName>
    <definedName name="Euro04" localSheetId="7">[35]Valutakurser!$I$8</definedName>
    <definedName name="Euro04" localSheetId="8">[35]Valutakurser!$I$8</definedName>
    <definedName name="Euro04" localSheetId="6">[35]Valutakurser!$I$8</definedName>
    <definedName name="Euro04">[36]Valutakurser!$I$8</definedName>
    <definedName name="Euro05" localSheetId="40">[32]Valutakurser!$J$8</definedName>
    <definedName name="Euro05" localSheetId="34">[32]Valutakurser!$J$8</definedName>
    <definedName name="Euro05" localSheetId="53">[32]Valutakurser!$J$8</definedName>
    <definedName name="Euro05" localSheetId="56">[33]Valutakurser!$J$8</definedName>
    <definedName name="Euro05" localSheetId="30">[32]Valutakurser!$J$8</definedName>
    <definedName name="Euro05" localSheetId="54">[34]Valutakurser!$J$8</definedName>
    <definedName name="Euro05" localSheetId="7">[35]Valutakurser!$J$8</definedName>
    <definedName name="Euro05" localSheetId="8">[35]Valutakurser!$J$8</definedName>
    <definedName name="Euro05" localSheetId="6">[35]Valutakurser!$J$8</definedName>
    <definedName name="Euro05">[36]Valutakurser!$J$8</definedName>
    <definedName name="Euro06" localSheetId="40">[32]Valutakurser!$K$8</definedName>
    <definedName name="Euro06" localSheetId="34">[32]Valutakurser!$K$8</definedName>
    <definedName name="Euro06" localSheetId="53">[32]Valutakurser!$K$8</definedName>
    <definedName name="Euro06" localSheetId="56">[33]Valutakurser!$K$8</definedName>
    <definedName name="Euro06" localSheetId="30">[32]Valutakurser!$K$8</definedName>
    <definedName name="Euro06" localSheetId="54">[34]Valutakurser!$K$8</definedName>
    <definedName name="Euro06" localSheetId="7">[35]Valutakurser!$K$8</definedName>
    <definedName name="Euro06" localSheetId="8">[35]Valutakurser!$K$8</definedName>
    <definedName name="Euro06" localSheetId="6">[35]Valutakurser!$K$8</definedName>
    <definedName name="Euro06">[36]Valutakurser!$K$8</definedName>
    <definedName name="Euro07" localSheetId="40">[32]Valutakurser!$L$8</definedName>
    <definedName name="Euro07" localSheetId="34">[32]Valutakurser!$L$8</definedName>
    <definedName name="Euro07" localSheetId="53">[32]Valutakurser!$L$8</definedName>
    <definedName name="Euro07" localSheetId="56">[33]Valutakurser!$L$8</definedName>
    <definedName name="Euro07" localSheetId="30">[32]Valutakurser!$L$8</definedName>
    <definedName name="Euro07" localSheetId="54">[34]Valutakurser!$L$8</definedName>
    <definedName name="Euro07" localSheetId="7">[35]Valutakurser!$L$8</definedName>
    <definedName name="Euro07" localSheetId="8">[35]Valutakurser!$L$8</definedName>
    <definedName name="Euro07" localSheetId="6">[35]Valutakurser!$L$8</definedName>
    <definedName name="Euro07">[36]Valutakurser!$L$8</definedName>
    <definedName name="Euro08" localSheetId="40">[32]Valutakurser!$M$8</definedName>
    <definedName name="Euro08" localSheetId="34">[32]Valutakurser!$M$8</definedName>
    <definedName name="Euro08" localSheetId="53">[32]Valutakurser!$M$8</definedName>
    <definedName name="Euro08" localSheetId="56">[33]Valutakurser!$M$8</definedName>
    <definedName name="Euro08" localSheetId="30">[32]Valutakurser!$M$8</definedName>
    <definedName name="Euro08" localSheetId="54">[34]Valutakurser!$M$8</definedName>
    <definedName name="Euro08" localSheetId="7">[35]Valutakurser!$M$8</definedName>
    <definedName name="Euro08" localSheetId="8">[35]Valutakurser!$M$8</definedName>
    <definedName name="Euro08" localSheetId="6">[35]Valutakurser!$M$8</definedName>
    <definedName name="Euro08">[36]Valutakurser!$M$8</definedName>
    <definedName name="Euro09" localSheetId="40">[32]Valutakurser!$N$8</definedName>
    <definedName name="Euro09" localSheetId="34">[32]Valutakurser!$N$8</definedName>
    <definedName name="Euro09" localSheetId="53">[32]Valutakurser!$N$8</definedName>
    <definedName name="Euro09" localSheetId="56">[33]Valutakurser!$N$8</definedName>
    <definedName name="Euro09" localSheetId="30">[32]Valutakurser!$N$8</definedName>
    <definedName name="Euro09" localSheetId="54">[34]Valutakurser!$N$8</definedName>
    <definedName name="Euro09" localSheetId="7">[35]Valutakurser!$N$8</definedName>
    <definedName name="Euro09" localSheetId="8">[35]Valutakurser!$N$8</definedName>
    <definedName name="Euro09" localSheetId="6">[35]Valutakurser!$N$8</definedName>
    <definedName name="Euro09">[36]Valutakurser!$N$8</definedName>
    <definedName name="Euro10" localSheetId="40">[32]Valutakurser!$O$8</definedName>
    <definedName name="Euro10" localSheetId="34">[32]Valutakurser!$O$8</definedName>
    <definedName name="Euro10" localSheetId="53">[32]Valutakurser!$O$8</definedName>
    <definedName name="Euro10" localSheetId="56">[33]Valutakurser!$O$8</definedName>
    <definedName name="Euro10" localSheetId="30">[32]Valutakurser!$O$8</definedName>
    <definedName name="Euro10" localSheetId="54">[34]Valutakurser!$O$8</definedName>
    <definedName name="Euro10" localSheetId="7">[35]Valutakurser!$O$8</definedName>
    <definedName name="Euro10" localSheetId="8">[35]Valutakurser!$O$8</definedName>
    <definedName name="Euro10" localSheetId="6">[35]Valutakurser!$O$8</definedName>
    <definedName name="Euro10">[36]Valutakurser!$O$8</definedName>
    <definedName name="Euro11" localSheetId="40">[32]Valutakurser!$P$8</definedName>
    <definedName name="Euro11" localSheetId="34">[32]Valutakurser!$P$8</definedName>
    <definedName name="Euro11" localSheetId="53">[32]Valutakurser!$P$8</definedName>
    <definedName name="Euro11" localSheetId="56">[33]Valutakurser!$P$8</definedName>
    <definedName name="Euro11" localSheetId="30">[32]Valutakurser!$P$8</definedName>
    <definedName name="Euro11" localSheetId="54">[34]Valutakurser!$P$8</definedName>
    <definedName name="Euro11" localSheetId="7">[35]Valutakurser!$P$8</definedName>
    <definedName name="Euro11" localSheetId="8">[35]Valutakurser!$P$8</definedName>
    <definedName name="Euro11" localSheetId="6">[35]Valutakurser!$P$8</definedName>
    <definedName name="Euro11">[36]Valutakurser!$P$8</definedName>
    <definedName name="Euro12" localSheetId="40">[32]Valutakurser!$Q$8</definedName>
    <definedName name="Euro12" localSheetId="34">[32]Valutakurser!$Q$8</definedName>
    <definedName name="Euro12" localSheetId="53">[32]Valutakurser!$Q$8</definedName>
    <definedName name="Euro12" localSheetId="56">[33]Valutakurser!$Q$8</definedName>
    <definedName name="Euro12" localSheetId="30">[32]Valutakurser!$Q$8</definedName>
    <definedName name="Euro12" localSheetId="54">[34]Valutakurser!$Q$8</definedName>
    <definedName name="Euro12" localSheetId="7">[35]Valutakurser!$Q$8</definedName>
    <definedName name="Euro12" localSheetId="8">[35]Valutakurser!$Q$8</definedName>
    <definedName name="Euro12" localSheetId="6">[35]Valutakurser!$Q$8</definedName>
    <definedName name="Euro12">[36]Valutakurser!$Q$8</definedName>
    <definedName name="EuroBeregnet" localSheetId="40">[32]Investment_assets!$C$47:$AX$55</definedName>
    <definedName name="EuroBeregnet" localSheetId="34">[32]Investment_assets!$C$47:$AX$55</definedName>
    <definedName name="EuroBeregnet" localSheetId="53">[32]Investment_assets!$C$47:$AX$55</definedName>
    <definedName name="EuroBeregnet" localSheetId="56">[33]Investment_assets!$C$47:$AX$55</definedName>
    <definedName name="EuroBeregnet" localSheetId="30">[32]Investment_assets!$C$47:$AX$55</definedName>
    <definedName name="EuroBeregnet" localSheetId="54">[34]Investment_assets!$C$47:$AX$55</definedName>
    <definedName name="EuroBeregnet" localSheetId="7">[35]Investment_assets!$C$47:$AX$55</definedName>
    <definedName name="EuroBeregnet" localSheetId="8">[35]Investment_assets!$C$47:$AX$55</definedName>
    <definedName name="EuroBeregnet" localSheetId="6">[35]Investment_assets!$C$47:$AX$55</definedName>
    <definedName name="EuroBeregnet">[36]Investment_assets!$C$47:$AX$55</definedName>
    <definedName name="EuroKurs1" localSheetId="40">[32]HelpSheet!$G$21</definedName>
    <definedName name="EuroKurs1" localSheetId="34">[32]HelpSheet!$G$21</definedName>
    <definedName name="EuroKurs1" localSheetId="53">[32]HelpSheet!$G$21</definedName>
    <definedName name="EuroKurs1" localSheetId="56">[33]HelpSheet!$G$21</definedName>
    <definedName name="EuroKurs1" localSheetId="30">[32]HelpSheet!$G$21</definedName>
    <definedName name="EuroKurs1" localSheetId="54">[34]HelpSheet!$G$21</definedName>
    <definedName name="EuroKurs1" localSheetId="7">[35]HelpSheet!$G$21</definedName>
    <definedName name="EuroKurs1" localSheetId="8">[35]HelpSheet!$G$21</definedName>
    <definedName name="EuroKurs1" localSheetId="6">[35]HelpSheet!$G$21</definedName>
    <definedName name="EuroKurs1">[36]HelpSheet!$G$21</definedName>
    <definedName name="EuroKurs2" localSheetId="40">[32]HelpSheet!$G$23</definedName>
    <definedName name="EuroKurs2" localSheetId="34">[32]HelpSheet!$G$23</definedName>
    <definedName name="EuroKurs2" localSheetId="53">[32]HelpSheet!$G$23</definedName>
    <definedName name="EuroKurs2" localSheetId="56">[33]HelpSheet!$G$23</definedName>
    <definedName name="EuroKurs2" localSheetId="30">[32]HelpSheet!$G$23</definedName>
    <definedName name="EuroKurs2" localSheetId="54">[34]HelpSheet!$G$23</definedName>
    <definedName name="EuroKurs2" localSheetId="7">[35]HelpSheet!$G$23</definedName>
    <definedName name="EuroKurs2" localSheetId="8">[35]HelpSheet!$G$23</definedName>
    <definedName name="EuroKurs2" localSheetId="6">[35]HelpSheet!$G$23</definedName>
    <definedName name="EuroKurs2">[36]HelpSheet!$G$23</definedName>
    <definedName name="EuroKurs3" localSheetId="40">[32]HelpSheet!$G$25</definedName>
    <definedName name="EuroKurs3" localSheetId="34">[32]HelpSheet!$G$25</definedName>
    <definedName name="EuroKurs3" localSheetId="53">[32]HelpSheet!$G$25</definedName>
    <definedName name="EuroKurs3" localSheetId="56">[33]HelpSheet!$G$25</definedName>
    <definedName name="EuroKurs3" localSheetId="30">[32]HelpSheet!$G$25</definedName>
    <definedName name="EuroKurs3" localSheetId="54">[34]HelpSheet!$G$25</definedName>
    <definedName name="EuroKurs3" localSheetId="7">[35]HelpSheet!$G$25</definedName>
    <definedName name="EuroKurs3" localSheetId="8">[35]HelpSheet!$G$25</definedName>
    <definedName name="EuroKurs3" localSheetId="6">[35]HelpSheet!$G$25</definedName>
    <definedName name="EuroKurs3">[36]HelpSheet!$G$25</definedName>
    <definedName name="EuroLastYear" localSheetId="40">[32]Valutakurser!$E$8</definedName>
    <definedName name="EuroLastYear" localSheetId="34">[32]Valutakurser!$E$8</definedName>
    <definedName name="EuroLastYear" localSheetId="53">[32]Valutakurser!$E$8</definedName>
    <definedName name="EuroLastYear" localSheetId="56">[33]Valutakurser!$E$8</definedName>
    <definedName name="EuroLastYear" localSheetId="30">[32]Valutakurser!$E$8</definedName>
    <definedName name="EuroLastYear" localSheetId="54">[34]Valutakurser!$E$8</definedName>
    <definedName name="EuroLastYear" localSheetId="7">[35]Valutakurser!$E$8</definedName>
    <definedName name="EuroLastYear" localSheetId="8">[35]Valutakurser!$E$8</definedName>
    <definedName name="EuroLastYear" localSheetId="6">[35]Valutakurser!$E$8</definedName>
    <definedName name="EuroLastYear">[36]Valutakurser!$E$8</definedName>
    <definedName name="Exch.rate" localSheetId="40">'[68]LTS&amp;L'!$I$5</definedName>
    <definedName name="Exch.rate" localSheetId="34">'[68]LTS&amp;L'!$I$5</definedName>
    <definedName name="Exch.rate" localSheetId="53">'[68]LTS&amp;L'!$I$5</definedName>
    <definedName name="Exch.rate" localSheetId="56">'[69]LTS&amp;L'!$I$5</definedName>
    <definedName name="Exch.rate" localSheetId="30">'[68]LTS&amp;L'!$I$5</definedName>
    <definedName name="Exch.rate" localSheetId="54">'[70]LTS&amp;L'!$I$5</definedName>
    <definedName name="Exch.rate" localSheetId="7">'[71]LTS&amp;L'!$I$5</definedName>
    <definedName name="Exch.rate" localSheetId="8">'[71]LTS&amp;L'!$I$5</definedName>
    <definedName name="Exch.rate" localSheetId="6">'[71]LTS&amp;L'!$I$5</definedName>
    <definedName name="Exch.rate">'[72]LTS&amp;L'!$I$5</definedName>
    <definedName name="exchange" localSheetId="40">#REF!</definedName>
    <definedName name="exchange" localSheetId="19">#REF!</definedName>
    <definedName name="exchange" localSheetId="12">#REF!</definedName>
    <definedName name="exchange" localSheetId="33">#REF!</definedName>
    <definedName name="exchange" localSheetId="34">#REF!</definedName>
    <definedName name="exchange" localSheetId="53">#REF!</definedName>
    <definedName name="exchange" localSheetId="56">#REF!</definedName>
    <definedName name="exchange" localSheetId="4">#REF!</definedName>
    <definedName name="exchange" localSheetId="16">#REF!</definedName>
    <definedName name="exchange" localSheetId="30">#REF!</definedName>
    <definedName name="exchange" localSheetId="54">#REF!</definedName>
    <definedName name="exchange" localSheetId="7">#REF!</definedName>
    <definedName name="exchange" localSheetId="8">#REF!</definedName>
    <definedName name="exchange" localSheetId="6">#REF!</definedName>
    <definedName name="exchange" localSheetId="9">#REF!</definedName>
    <definedName name="exchange">#REF!</definedName>
    <definedName name="Exchange_rates_applied" localSheetId="40">#REF!</definedName>
    <definedName name="Exchange_rates_applied" localSheetId="19">#REF!</definedName>
    <definedName name="Exchange_rates_applied" localSheetId="12">#REF!</definedName>
    <definedName name="Exchange_rates_applied" localSheetId="33">#REF!</definedName>
    <definedName name="Exchange_rates_applied" localSheetId="34">#REF!</definedName>
    <definedName name="Exchange_rates_applied" localSheetId="53">#REF!</definedName>
    <definedName name="Exchange_rates_applied" localSheetId="56">#REF!</definedName>
    <definedName name="Exchange_rates_applied" localSheetId="4">#REF!</definedName>
    <definedName name="Exchange_rates_applied" localSheetId="16">#REF!</definedName>
    <definedName name="Exchange_rates_applied" localSheetId="30">#REF!</definedName>
    <definedName name="Exchange_rates_applied" localSheetId="54">#REF!</definedName>
    <definedName name="Exchange_rates_applied" localSheetId="7">#REF!</definedName>
    <definedName name="Exchange_rates_applied" localSheetId="8">#REF!</definedName>
    <definedName name="Exchange_rates_applied" localSheetId="6">#REF!</definedName>
    <definedName name="Exchange_rates_applied" localSheetId="9">#REF!</definedName>
    <definedName name="Exchange_rates_applied">#REF!</definedName>
    <definedName name="_xlnm.Extract" localSheetId="40">#REF!</definedName>
    <definedName name="_xlnm.Extract" localSheetId="19">#REF!</definedName>
    <definedName name="_xlnm.Extract" localSheetId="12">#REF!</definedName>
    <definedName name="_xlnm.Extract" localSheetId="33">#REF!</definedName>
    <definedName name="_xlnm.Extract" localSheetId="34">#REF!</definedName>
    <definedName name="_xlnm.Extract" localSheetId="53">#REF!</definedName>
    <definedName name="_xlnm.Extract" localSheetId="56">#REF!</definedName>
    <definedName name="_xlnm.Extract" localSheetId="4">#REF!</definedName>
    <definedName name="_xlnm.Extract" localSheetId="16">#REF!</definedName>
    <definedName name="_xlnm.Extract" localSheetId="30">#REF!</definedName>
    <definedName name="_xlnm.Extract" localSheetId="54">#REF!</definedName>
    <definedName name="_xlnm.Extract" localSheetId="7">#REF!</definedName>
    <definedName name="_xlnm.Extract" localSheetId="8">#REF!</definedName>
    <definedName name="_xlnm.Extract" localSheetId="6">#REF!</definedName>
    <definedName name="_xlnm.Extract" localSheetId="9">#REF!</definedName>
    <definedName name="_xlnm.Extract">#REF!</definedName>
    <definedName name="ff" localSheetId="40">[73]English!$B$162:$I$213</definedName>
    <definedName name="ff" localSheetId="34">[73]English!$B$162:$I$213</definedName>
    <definedName name="ff" localSheetId="53">[73]English!$B$162:$I$213</definedName>
    <definedName name="ff" localSheetId="56">[74]English!$B$162:$I$213</definedName>
    <definedName name="ff" localSheetId="30">[73]English!$B$162:$I$213</definedName>
    <definedName name="ff" localSheetId="54">[75]English!$B$162:$I$213</definedName>
    <definedName name="ff" localSheetId="7">[76]English!$B$162:$I$213</definedName>
    <definedName name="ff" localSheetId="8">[76]English!$B$162:$I$213</definedName>
    <definedName name="ff" localSheetId="6">[76]English!$B$162:$I$213</definedName>
    <definedName name="ff">[77]English!$B$162:$I$213</definedName>
    <definedName name="FI_EURO_V" localSheetId="40">[48]Sheet1!$C$13</definedName>
    <definedName name="FI_EURO_V" localSheetId="34">[48]Sheet1!$C$13</definedName>
    <definedName name="FI_EURO_V" localSheetId="53">[48]Sheet1!$C$13</definedName>
    <definedName name="FI_EURO_V" localSheetId="56">[49]Sheet1!$C$13</definedName>
    <definedName name="FI_EURO_V" localSheetId="30">[48]Sheet1!$C$13</definedName>
    <definedName name="FI_EURO_V" localSheetId="54">[50]Sheet1!$C$13</definedName>
    <definedName name="FI_EURO_V" localSheetId="7">[51]Sheet1!$C$13</definedName>
    <definedName name="FI_EURO_V" localSheetId="8">[51]Sheet1!$C$13</definedName>
    <definedName name="FI_EURO_V" localSheetId="6">[51]Sheet1!$C$13</definedName>
    <definedName name="FI_EURO_V">[52]Sheet1!$C$13</definedName>
    <definedName name="FID" localSheetId="40">#REF!</definedName>
    <definedName name="FID" localSheetId="19">#REF!</definedName>
    <definedName name="FID" localSheetId="12">#REF!</definedName>
    <definedName name="FID" localSheetId="33">#REF!</definedName>
    <definedName name="FID" localSheetId="34">#REF!</definedName>
    <definedName name="FID" localSheetId="53">#REF!</definedName>
    <definedName name="FID" localSheetId="56">#REF!</definedName>
    <definedName name="FID" localSheetId="4">#REF!</definedName>
    <definedName name="FID" localSheetId="16">#REF!</definedName>
    <definedName name="FID" localSheetId="30">#REF!</definedName>
    <definedName name="FID" localSheetId="54">#REF!</definedName>
    <definedName name="FID" localSheetId="7">#REF!</definedName>
    <definedName name="FID" localSheetId="8">#REF!</definedName>
    <definedName name="FID" localSheetId="6">#REF!</definedName>
    <definedName name="FID" localSheetId="9">#REF!</definedName>
    <definedName name="FID">#REF!</definedName>
    <definedName name="fid_sosi" localSheetId="40">#REF!</definedName>
    <definedName name="fid_sosi" localSheetId="19">#REF!</definedName>
    <definedName name="fid_sosi" localSheetId="12">#REF!</definedName>
    <definedName name="fid_sosi" localSheetId="33">#REF!</definedName>
    <definedName name="fid_sosi" localSheetId="34">#REF!</definedName>
    <definedName name="fid_sosi" localSheetId="53">#REF!</definedName>
    <definedName name="fid_sosi" localSheetId="56">#REF!</definedName>
    <definedName name="fid_sosi" localSheetId="4">#REF!</definedName>
    <definedName name="fid_sosi" localSheetId="16">#REF!</definedName>
    <definedName name="fid_sosi" localSheetId="30">#REF!</definedName>
    <definedName name="fid_sosi" localSheetId="54">#REF!</definedName>
    <definedName name="fid_sosi" localSheetId="7">#REF!</definedName>
    <definedName name="fid_sosi" localSheetId="8">#REF!</definedName>
    <definedName name="fid_sosi" localSheetId="6">#REF!</definedName>
    <definedName name="fid_sosi" localSheetId="9">#REF!</definedName>
    <definedName name="fid_sosi">#REF!</definedName>
    <definedName name="FIM_1.kv." localSheetId="40">#REF!</definedName>
    <definedName name="FIM_1.kv." localSheetId="19">#REF!</definedName>
    <definedName name="FIM_1.kv." localSheetId="12">#REF!</definedName>
    <definedName name="FIM_1.kv." localSheetId="33">#REF!</definedName>
    <definedName name="FIM_1.kv." localSheetId="34">#REF!</definedName>
    <definedName name="FIM_1.kv." localSheetId="53">#REF!</definedName>
    <definedName name="FIM_1.kv." localSheetId="56">#REF!</definedName>
    <definedName name="FIM_1.kv." localSheetId="4">#REF!</definedName>
    <definedName name="FIM_1.kv." localSheetId="16">#REF!</definedName>
    <definedName name="FIM_1.kv." localSheetId="30">#REF!</definedName>
    <definedName name="FIM_1.kv." localSheetId="54">#REF!</definedName>
    <definedName name="FIM_1.kv." localSheetId="7">#REF!</definedName>
    <definedName name="FIM_1.kv." localSheetId="8">#REF!</definedName>
    <definedName name="FIM_1.kv." localSheetId="6">#REF!</definedName>
    <definedName name="FIM_1.kv." localSheetId="9">#REF!</definedName>
    <definedName name="FIM_1.kv.">#REF!</definedName>
    <definedName name="FIM_2.kv." localSheetId="40">#REF!</definedName>
    <definedName name="FIM_2.kv." localSheetId="19">#REF!</definedName>
    <definedName name="FIM_2.kv." localSheetId="12">#REF!</definedName>
    <definedName name="FIM_2.kv." localSheetId="33">#REF!</definedName>
    <definedName name="FIM_2.kv." localSheetId="34">#REF!</definedName>
    <definedName name="FIM_2.kv." localSheetId="53">#REF!</definedName>
    <definedName name="FIM_2.kv." localSheetId="56">#REF!</definedName>
    <definedName name="FIM_2.kv." localSheetId="4">#REF!</definedName>
    <definedName name="FIM_2.kv." localSheetId="16">#REF!</definedName>
    <definedName name="FIM_2.kv." localSheetId="30">#REF!</definedName>
    <definedName name="FIM_2.kv." localSheetId="54">#REF!</definedName>
    <definedName name="FIM_2.kv." localSheetId="7">#REF!</definedName>
    <definedName name="FIM_2.kv." localSheetId="8">#REF!</definedName>
    <definedName name="FIM_2.kv." localSheetId="6">#REF!</definedName>
    <definedName name="FIM_2.kv." localSheetId="9">#REF!</definedName>
    <definedName name="FIM_2.kv.">#REF!</definedName>
    <definedName name="FIM_3.kv." localSheetId="40">#REF!</definedName>
    <definedName name="FIM_3.kv." localSheetId="19">#REF!</definedName>
    <definedName name="FIM_3.kv." localSheetId="12">#REF!</definedName>
    <definedName name="FIM_3.kv." localSheetId="33">#REF!</definedName>
    <definedName name="FIM_3.kv." localSheetId="34">#REF!</definedName>
    <definedName name="FIM_3.kv." localSheetId="53">#REF!</definedName>
    <definedName name="FIM_3.kv." localSheetId="56">#REF!</definedName>
    <definedName name="FIM_3.kv." localSheetId="4">#REF!</definedName>
    <definedName name="FIM_3.kv." localSheetId="16">#REF!</definedName>
    <definedName name="FIM_3.kv." localSheetId="30">#REF!</definedName>
    <definedName name="FIM_3.kv." localSheetId="54">#REF!</definedName>
    <definedName name="FIM_3.kv." localSheetId="7">#REF!</definedName>
    <definedName name="FIM_3.kv." localSheetId="8">#REF!</definedName>
    <definedName name="FIM_3.kv." localSheetId="6">#REF!</definedName>
    <definedName name="FIM_3.kv." localSheetId="9">#REF!</definedName>
    <definedName name="FIM_3.kv.">#REF!</definedName>
    <definedName name="FIM_30.06." localSheetId="40">#REF!</definedName>
    <definedName name="FIM_30.06." localSheetId="19">#REF!</definedName>
    <definedName name="FIM_30.06." localSheetId="12">#REF!</definedName>
    <definedName name="FIM_30.06." localSheetId="33">#REF!</definedName>
    <definedName name="FIM_30.06." localSheetId="34">#REF!</definedName>
    <definedName name="FIM_30.06." localSheetId="53">#REF!</definedName>
    <definedName name="FIM_30.06." localSheetId="56">#REF!</definedName>
    <definedName name="FIM_30.06." localSheetId="4">#REF!</definedName>
    <definedName name="FIM_30.06." localSheetId="16">#REF!</definedName>
    <definedName name="FIM_30.06." localSheetId="30">#REF!</definedName>
    <definedName name="FIM_30.06." localSheetId="54">#REF!</definedName>
    <definedName name="FIM_30.06." localSheetId="7">#REF!</definedName>
    <definedName name="FIM_30.06." localSheetId="8">#REF!</definedName>
    <definedName name="FIM_30.06." localSheetId="6">#REF!</definedName>
    <definedName name="FIM_30.06." localSheetId="9">#REF!</definedName>
    <definedName name="FIM_30.06.">#REF!</definedName>
    <definedName name="FIM_30.09." localSheetId="40">#REF!</definedName>
    <definedName name="FIM_30.09." localSheetId="19">#REF!</definedName>
    <definedName name="FIM_30.09." localSheetId="12">#REF!</definedName>
    <definedName name="FIM_30.09." localSheetId="33">#REF!</definedName>
    <definedName name="FIM_30.09." localSheetId="34">#REF!</definedName>
    <definedName name="FIM_30.09." localSheetId="53">#REF!</definedName>
    <definedName name="FIM_30.09." localSheetId="56">#REF!</definedName>
    <definedName name="FIM_30.09." localSheetId="4">#REF!</definedName>
    <definedName name="FIM_30.09." localSheetId="16">#REF!</definedName>
    <definedName name="FIM_30.09." localSheetId="30">#REF!</definedName>
    <definedName name="FIM_30.09." localSheetId="54">#REF!</definedName>
    <definedName name="FIM_30.09." localSheetId="7">#REF!</definedName>
    <definedName name="FIM_30.09." localSheetId="8">#REF!</definedName>
    <definedName name="FIM_30.09." localSheetId="6">#REF!</definedName>
    <definedName name="FIM_30.09." localSheetId="9">#REF!</definedName>
    <definedName name="FIM_30.09.">#REF!</definedName>
    <definedName name="FIM_31.03." localSheetId="40">#REF!</definedName>
    <definedName name="FIM_31.03." localSheetId="19">#REF!</definedName>
    <definedName name="FIM_31.03." localSheetId="12">#REF!</definedName>
    <definedName name="FIM_31.03." localSheetId="33">#REF!</definedName>
    <definedName name="FIM_31.03." localSheetId="34">#REF!</definedName>
    <definedName name="FIM_31.03." localSheetId="53">#REF!</definedName>
    <definedName name="FIM_31.03." localSheetId="56">#REF!</definedName>
    <definedName name="FIM_31.03." localSheetId="4">#REF!</definedName>
    <definedName name="FIM_31.03." localSheetId="16">#REF!</definedName>
    <definedName name="FIM_31.03." localSheetId="30">#REF!</definedName>
    <definedName name="FIM_31.03." localSheetId="54">#REF!</definedName>
    <definedName name="FIM_31.03." localSheetId="7">#REF!</definedName>
    <definedName name="FIM_31.03." localSheetId="8">#REF!</definedName>
    <definedName name="FIM_31.03." localSheetId="6">#REF!</definedName>
    <definedName name="FIM_31.03." localSheetId="9">#REF!</definedName>
    <definedName name="FIM_31.03.">#REF!</definedName>
    <definedName name="FIM_4.kv." localSheetId="40">#REF!</definedName>
    <definedName name="FIM_4.kv." localSheetId="19">#REF!</definedName>
    <definedName name="FIM_4.kv." localSheetId="12">#REF!</definedName>
    <definedName name="FIM_4.kv." localSheetId="33">#REF!</definedName>
    <definedName name="FIM_4.kv." localSheetId="34">#REF!</definedName>
    <definedName name="FIM_4.kv." localSheetId="53">#REF!</definedName>
    <definedName name="FIM_4.kv." localSheetId="56">#REF!</definedName>
    <definedName name="FIM_4.kv." localSheetId="4">#REF!</definedName>
    <definedName name="FIM_4.kv." localSheetId="16">#REF!</definedName>
    <definedName name="FIM_4.kv." localSheetId="30">#REF!</definedName>
    <definedName name="FIM_4.kv." localSheetId="54">#REF!</definedName>
    <definedName name="FIM_4.kv." localSheetId="7">#REF!</definedName>
    <definedName name="FIM_4.kv." localSheetId="8">#REF!</definedName>
    <definedName name="FIM_4.kv." localSheetId="6">#REF!</definedName>
    <definedName name="FIM_4.kv." localSheetId="9">#REF!</definedName>
    <definedName name="FIM_4.kv.">#REF!</definedName>
    <definedName name="FIM_balansdagskurs" localSheetId="40">[53]Forecast!$D$27</definedName>
    <definedName name="FIM_balansdagskurs" localSheetId="34">[53]Forecast!$D$27</definedName>
    <definedName name="FIM_balansdagskurs" localSheetId="53">[53]Forecast!$D$27</definedName>
    <definedName name="FIM_balansdagskurs" localSheetId="56">[54]Forecast!$D$27</definedName>
    <definedName name="FIM_balansdagskurs" localSheetId="30">[53]Forecast!$D$27</definedName>
    <definedName name="FIM_balansdagskurs" localSheetId="54">[55]Forecast!$D$27</definedName>
    <definedName name="FIM_balansdagskurs" localSheetId="7">[56]Forecast!$D$27</definedName>
    <definedName name="FIM_balansdagskurs" localSheetId="8">[56]Forecast!$D$27</definedName>
    <definedName name="FIM_balansdagskurs" localSheetId="6">[56]Forecast!$D$27</definedName>
    <definedName name="FIM_balansdagskurs">[57]Forecast!$D$27</definedName>
    <definedName name="FIM_genomsnittskurs" localSheetId="40">[53]Forecast!$D$28</definedName>
    <definedName name="FIM_genomsnittskurs" localSheetId="34">[53]Forecast!$D$28</definedName>
    <definedName name="FIM_genomsnittskurs" localSheetId="53">[53]Forecast!$D$28</definedName>
    <definedName name="FIM_genomsnittskurs" localSheetId="56">[54]Forecast!$D$28</definedName>
    <definedName name="FIM_genomsnittskurs" localSheetId="30">[53]Forecast!$D$28</definedName>
    <definedName name="FIM_genomsnittskurs" localSheetId="54">[55]Forecast!$D$28</definedName>
    <definedName name="FIM_genomsnittskurs" localSheetId="7">[56]Forecast!$D$28</definedName>
    <definedName name="FIM_genomsnittskurs" localSheetId="8">[56]Forecast!$D$28</definedName>
    <definedName name="FIM_genomsnittskurs" localSheetId="6">[56]Forecast!$D$28</definedName>
    <definedName name="FIM_genomsnittskurs">[57]Forecast!$D$28</definedName>
    <definedName name="FIM_investeringskurs" localSheetId="40">[53]Forecast!$D$24</definedName>
    <definedName name="FIM_investeringskurs" localSheetId="34">[53]Forecast!$D$24</definedName>
    <definedName name="FIM_investeringskurs" localSheetId="53">[53]Forecast!$D$24</definedName>
    <definedName name="FIM_investeringskurs" localSheetId="56">[54]Forecast!$D$24</definedName>
    <definedName name="FIM_investeringskurs" localSheetId="30">[53]Forecast!$D$24</definedName>
    <definedName name="FIM_investeringskurs" localSheetId="54">[55]Forecast!$D$24</definedName>
    <definedName name="FIM_investeringskurs" localSheetId="7">[56]Forecast!$D$24</definedName>
    <definedName name="FIM_investeringskurs" localSheetId="8">[56]Forecast!$D$24</definedName>
    <definedName name="FIM_investeringskurs" localSheetId="6">[56]Forecast!$D$24</definedName>
    <definedName name="FIM_investeringskurs">[57]Forecast!$D$24</definedName>
    <definedName name="FIM_Investeringskurs_950405" localSheetId="40">[53]Forecast!#REF!</definedName>
    <definedName name="FIM_Investeringskurs_950405" localSheetId="33">[53]Forecast!#REF!</definedName>
    <definedName name="FIM_Investeringskurs_950405" localSheetId="34">[53]Forecast!#REF!</definedName>
    <definedName name="FIM_Investeringskurs_950405" localSheetId="53">[53]Forecast!#REF!</definedName>
    <definedName name="FIM_Investeringskurs_950405" localSheetId="56">[54]Forecast!#REF!</definedName>
    <definedName name="FIM_Investeringskurs_950405" localSheetId="4">[53]Forecast!#REF!</definedName>
    <definedName name="FIM_Investeringskurs_950405" localSheetId="30">[53]Forecast!#REF!</definedName>
    <definedName name="FIM_Investeringskurs_950405" localSheetId="54">[55]Forecast!#REF!</definedName>
    <definedName name="FIM_Investeringskurs_950405" localSheetId="7">[56]Forecast!#REF!</definedName>
    <definedName name="FIM_Investeringskurs_950405" localSheetId="8">[56]Forecast!#REF!</definedName>
    <definedName name="FIM_Investeringskurs_950405" localSheetId="6">[56]Forecast!#REF!</definedName>
    <definedName name="FIM_Investeringskurs_950405">[57]Forecast!#REF!</definedName>
    <definedName name="FIM_Investeringskurs_951109" localSheetId="40">[53]Forecast!#REF!</definedName>
    <definedName name="FIM_Investeringskurs_951109" localSheetId="33">[53]Forecast!#REF!</definedName>
    <definedName name="FIM_Investeringskurs_951109" localSheetId="34">[53]Forecast!#REF!</definedName>
    <definedName name="FIM_Investeringskurs_951109" localSheetId="53">[53]Forecast!#REF!</definedName>
    <definedName name="FIM_Investeringskurs_951109" localSheetId="56">[54]Forecast!#REF!</definedName>
    <definedName name="FIM_Investeringskurs_951109" localSheetId="4">[53]Forecast!#REF!</definedName>
    <definedName name="FIM_Investeringskurs_951109" localSheetId="30">[53]Forecast!#REF!</definedName>
    <definedName name="FIM_Investeringskurs_951109" localSheetId="54">[55]Forecast!#REF!</definedName>
    <definedName name="FIM_Investeringskurs_951109" localSheetId="7">[56]Forecast!#REF!</definedName>
    <definedName name="FIM_Investeringskurs_951109" localSheetId="8">[56]Forecast!#REF!</definedName>
    <definedName name="FIM_Investeringskurs_951109" localSheetId="6">[56]Forecast!#REF!</definedName>
    <definedName name="FIM_Investeringskurs_951109">[57]Forecast!#REF!</definedName>
    <definedName name="FIM_Investeringskurs_AÄtillskott" localSheetId="40">[53]Forecast!$D$25</definedName>
    <definedName name="FIM_Investeringskurs_AÄtillskott" localSheetId="34">[53]Forecast!$D$25</definedName>
    <definedName name="FIM_Investeringskurs_AÄtillskott" localSheetId="53">[53]Forecast!$D$25</definedName>
    <definedName name="FIM_Investeringskurs_AÄtillskott" localSheetId="56">[54]Forecast!$D$25</definedName>
    <definedName name="FIM_Investeringskurs_AÄtillskott" localSheetId="30">[53]Forecast!$D$25</definedName>
    <definedName name="FIM_Investeringskurs_AÄtillskott" localSheetId="54">[55]Forecast!$D$25</definedName>
    <definedName name="FIM_Investeringskurs_AÄtillskott" localSheetId="7">[56]Forecast!$D$25</definedName>
    <definedName name="FIM_Investeringskurs_AÄtillskott" localSheetId="8">[56]Forecast!$D$25</definedName>
    <definedName name="FIM_Investeringskurs_AÄtillskott" localSheetId="6">[56]Forecast!$D$25</definedName>
    <definedName name="FIM_Investeringskurs_AÄtillskott">[57]Forecast!$D$25</definedName>
    <definedName name="FIM_Primo" localSheetId="40">#REF!</definedName>
    <definedName name="FIM_Primo" localSheetId="19">#REF!</definedName>
    <definedName name="FIM_Primo" localSheetId="12">#REF!</definedName>
    <definedName name="FIM_Primo" localSheetId="33">#REF!</definedName>
    <definedName name="FIM_Primo" localSheetId="34">#REF!</definedName>
    <definedName name="FIM_Primo" localSheetId="53">#REF!</definedName>
    <definedName name="FIM_Primo" localSheetId="56">#REF!</definedName>
    <definedName name="FIM_Primo" localSheetId="4">#REF!</definedName>
    <definedName name="FIM_Primo" localSheetId="16">#REF!</definedName>
    <definedName name="FIM_Primo" localSheetId="30">#REF!</definedName>
    <definedName name="FIM_Primo" localSheetId="54">#REF!</definedName>
    <definedName name="FIM_Primo" localSheetId="7">#REF!</definedName>
    <definedName name="FIM_Primo" localSheetId="8">#REF!</definedName>
    <definedName name="FIM_Primo" localSheetId="6">#REF!</definedName>
    <definedName name="FIM_Primo" localSheetId="9">#REF!</definedName>
    <definedName name="FIM_Primo">#REF!</definedName>
    <definedName name="FIM_Ultimo" localSheetId="40">#REF!</definedName>
    <definedName name="FIM_Ultimo" localSheetId="19">#REF!</definedName>
    <definedName name="FIM_Ultimo" localSheetId="12">#REF!</definedName>
    <definedName name="FIM_Ultimo" localSheetId="33">#REF!</definedName>
    <definedName name="FIM_Ultimo" localSheetId="34">#REF!</definedName>
    <definedName name="FIM_Ultimo" localSheetId="53">#REF!</definedName>
    <definedName name="FIM_Ultimo" localSheetId="56">#REF!</definedName>
    <definedName name="FIM_Ultimo" localSheetId="4">#REF!</definedName>
    <definedName name="FIM_Ultimo" localSheetId="16">#REF!</definedName>
    <definedName name="FIM_Ultimo" localSheetId="30">#REF!</definedName>
    <definedName name="FIM_Ultimo" localSheetId="54">#REF!</definedName>
    <definedName name="FIM_Ultimo" localSheetId="7">#REF!</definedName>
    <definedName name="FIM_Ultimo" localSheetId="8">#REF!</definedName>
    <definedName name="FIM_Ultimo" localSheetId="6">#REF!</definedName>
    <definedName name="FIM_Ultimo" localSheetId="9">#REF!</definedName>
    <definedName name="FIM_Ultimo">#REF!</definedName>
    <definedName name="Finland" localSheetId="40">[43]Sheet1!$C$18</definedName>
    <definedName name="Finland" localSheetId="34">[43]Sheet1!$C$18</definedName>
    <definedName name="Finland" localSheetId="53">[43]Sheet1!$C$18</definedName>
    <definedName name="Finland" localSheetId="56">[44]Sheet1!$C$18</definedName>
    <definedName name="Finland" localSheetId="30">[43]Sheet1!$C$18</definedName>
    <definedName name="Finland" localSheetId="54">[45]Sheet1!$C$18</definedName>
    <definedName name="Finland" localSheetId="7">[46]Sheet1!$C$18</definedName>
    <definedName name="Finland" localSheetId="8">[46]Sheet1!$C$18</definedName>
    <definedName name="Finland" localSheetId="6">[46]Sheet1!$C$18</definedName>
    <definedName name="Finland">[47]Sheet1!$C$18</definedName>
    <definedName name="GBP_1.kv." localSheetId="40">#REF!</definedName>
    <definedName name="GBP_1.kv." localSheetId="19">#REF!</definedName>
    <definedName name="GBP_1.kv." localSheetId="12">#REF!</definedName>
    <definedName name="GBP_1.kv." localSheetId="33">#REF!</definedName>
    <definedName name="GBP_1.kv." localSheetId="34">#REF!</definedName>
    <definedName name="GBP_1.kv." localSheetId="53">#REF!</definedName>
    <definedName name="GBP_1.kv." localSheetId="56">#REF!</definedName>
    <definedName name="GBP_1.kv." localSheetId="4">#REF!</definedName>
    <definedName name="GBP_1.kv." localSheetId="16">#REF!</definedName>
    <definedName name="GBP_1.kv." localSheetId="30">#REF!</definedName>
    <definedName name="GBP_1.kv." localSheetId="54">#REF!</definedName>
    <definedName name="GBP_1.kv." localSheetId="7">#REF!</definedName>
    <definedName name="GBP_1.kv." localSheetId="8">#REF!</definedName>
    <definedName name="GBP_1.kv." localSheetId="6">#REF!</definedName>
    <definedName name="GBP_1.kv." localSheetId="9">#REF!</definedName>
    <definedName name="GBP_1.kv.">#REF!</definedName>
    <definedName name="GBP_2.kv." localSheetId="40">#REF!</definedName>
    <definedName name="GBP_2.kv." localSheetId="19">#REF!</definedName>
    <definedName name="GBP_2.kv." localSheetId="12">#REF!</definedName>
    <definedName name="GBP_2.kv." localSheetId="33">#REF!</definedName>
    <definedName name="GBP_2.kv." localSheetId="34">#REF!</definedName>
    <definedName name="GBP_2.kv." localSheetId="53">#REF!</definedName>
    <definedName name="GBP_2.kv." localSheetId="56">#REF!</definedName>
    <definedName name="GBP_2.kv." localSheetId="4">#REF!</definedName>
    <definedName name="GBP_2.kv." localSheetId="16">#REF!</definedName>
    <definedName name="GBP_2.kv." localSheetId="30">#REF!</definedName>
    <definedName name="GBP_2.kv." localSheetId="54">#REF!</definedName>
    <definedName name="GBP_2.kv." localSheetId="7">#REF!</definedName>
    <definedName name="GBP_2.kv." localSheetId="8">#REF!</definedName>
    <definedName name="GBP_2.kv." localSheetId="6">#REF!</definedName>
    <definedName name="GBP_2.kv." localSheetId="9">#REF!</definedName>
    <definedName name="GBP_2.kv.">#REF!</definedName>
    <definedName name="GBP_3.kv." localSheetId="40">#REF!</definedName>
    <definedName name="GBP_3.kv." localSheetId="19">#REF!</definedName>
    <definedName name="GBP_3.kv." localSheetId="12">#REF!</definedName>
    <definedName name="GBP_3.kv." localSheetId="33">#REF!</definedName>
    <definedName name="GBP_3.kv." localSheetId="34">#REF!</definedName>
    <definedName name="GBP_3.kv." localSheetId="53">#REF!</definedName>
    <definedName name="GBP_3.kv." localSheetId="56">#REF!</definedName>
    <definedName name="GBP_3.kv." localSheetId="4">#REF!</definedName>
    <definedName name="GBP_3.kv." localSheetId="16">#REF!</definedName>
    <definedName name="GBP_3.kv." localSheetId="30">#REF!</definedName>
    <definedName name="GBP_3.kv." localSheetId="54">#REF!</definedName>
    <definedName name="GBP_3.kv." localSheetId="7">#REF!</definedName>
    <definedName name="GBP_3.kv." localSheetId="8">#REF!</definedName>
    <definedName name="GBP_3.kv." localSheetId="6">#REF!</definedName>
    <definedName name="GBP_3.kv." localSheetId="9">#REF!</definedName>
    <definedName name="GBP_3.kv.">#REF!</definedName>
    <definedName name="GBP_30.06." localSheetId="40">#REF!</definedName>
    <definedName name="GBP_30.06." localSheetId="19">#REF!</definedName>
    <definedName name="GBP_30.06." localSheetId="12">#REF!</definedName>
    <definedName name="GBP_30.06." localSheetId="33">#REF!</definedName>
    <definedName name="GBP_30.06." localSheetId="34">#REF!</definedName>
    <definedName name="GBP_30.06." localSheetId="53">#REF!</definedName>
    <definedName name="GBP_30.06." localSheetId="56">#REF!</definedName>
    <definedName name="GBP_30.06." localSheetId="4">#REF!</definedName>
    <definedName name="GBP_30.06." localSheetId="16">#REF!</definedName>
    <definedName name="GBP_30.06." localSheetId="30">#REF!</definedName>
    <definedName name="GBP_30.06." localSheetId="54">#REF!</definedName>
    <definedName name="GBP_30.06." localSheetId="7">#REF!</definedName>
    <definedName name="GBP_30.06." localSheetId="8">#REF!</definedName>
    <definedName name="GBP_30.06." localSheetId="6">#REF!</definedName>
    <definedName name="GBP_30.06." localSheetId="9">#REF!</definedName>
    <definedName name="GBP_30.06.">#REF!</definedName>
    <definedName name="GBP_30.09." localSheetId="40">#REF!</definedName>
    <definedName name="GBP_30.09." localSheetId="19">#REF!</definedName>
    <definedName name="GBP_30.09." localSheetId="12">#REF!</definedName>
    <definedName name="GBP_30.09." localSheetId="33">#REF!</definedName>
    <definedName name="GBP_30.09." localSheetId="34">#REF!</definedName>
    <definedName name="GBP_30.09." localSheetId="53">#REF!</definedName>
    <definedName name="GBP_30.09." localSheetId="56">#REF!</definedName>
    <definedName name="GBP_30.09." localSheetId="4">#REF!</definedName>
    <definedName name="GBP_30.09." localSheetId="16">#REF!</definedName>
    <definedName name="GBP_30.09." localSheetId="30">#REF!</definedName>
    <definedName name="GBP_30.09." localSheetId="54">#REF!</definedName>
    <definedName name="GBP_30.09." localSheetId="7">#REF!</definedName>
    <definedName name="GBP_30.09." localSheetId="8">#REF!</definedName>
    <definedName name="GBP_30.09." localSheetId="6">#REF!</definedName>
    <definedName name="GBP_30.09." localSheetId="9">#REF!</definedName>
    <definedName name="GBP_30.09.">#REF!</definedName>
    <definedName name="GBP_31.03." localSheetId="40">#REF!</definedName>
    <definedName name="GBP_31.03." localSheetId="19">#REF!</definedName>
    <definedName name="GBP_31.03." localSheetId="12">#REF!</definedName>
    <definedName name="GBP_31.03." localSheetId="33">#REF!</definedName>
    <definedName name="GBP_31.03." localSheetId="34">#REF!</definedName>
    <definedName name="GBP_31.03." localSheetId="53">#REF!</definedName>
    <definedName name="GBP_31.03." localSheetId="56">#REF!</definedName>
    <definedName name="GBP_31.03." localSheetId="4">#REF!</definedName>
    <definedName name="GBP_31.03." localSheetId="16">#REF!</definedName>
    <definedName name="GBP_31.03." localSheetId="30">#REF!</definedName>
    <definedName name="GBP_31.03." localSheetId="54">#REF!</definedName>
    <definedName name="GBP_31.03." localSheetId="7">#REF!</definedName>
    <definedName name="GBP_31.03." localSheetId="8">#REF!</definedName>
    <definedName name="GBP_31.03." localSheetId="6">#REF!</definedName>
    <definedName name="GBP_31.03." localSheetId="9">#REF!</definedName>
    <definedName name="GBP_31.03.">#REF!</definedName>
    <definedName name="GBP_4.kv." localSheetId="40">#REF!</definedName>
    <definedName name="GBP_4.kv." localSheetId="19">#REF!</definedName>
    <definedName name="GBP_4.kv." localSheetId="12">#REF!</definedName>
    <definedName name="GBP_4.kv." localSheetId="33">#REF!</definedName>
    <definedName name="GBP_4.kv." localSheetId="34">#REF!</definedName>
    <definedName name="GBP_4.kv." localSheetId="53">#REF!</definedName>
    <definedName name="GBP_4.kv." localSheetId="56">#REF!</definedName>
    <definedName name="GBP_4.kv." localSheetId="4">#REF!</definedName>
    <definedName name="GBP_4.kv." localSheetId="16">#REF!</definedName>
    <definedName name="GBP_4.kv." localSheetId="30">#REF!</definedName>
    <definedName name="GBP_4.kv." localSheetId="54">#REF!</definedName>
    <definedName name="GBP_4.kv." localSheetId="7">#REF!</definedName>
    <definedName name="GBP_4.kv." localSheetId="8">#REF!</definedName>
    <definedName name="GBP_4.kv." localSheetId="6">#REF!</definedName>
    <definedName name="GBP_4.kv." localSheetId="9">#REF!</definedName>
    <definedName name="GBP_4.kv.">#REF!</definedName>
    <definedName name="GBP_Primo" localSheetId="40">#REF!</definedName>
    <definedName name="GBP_Primo" localSheetId="19">#REF!</definedName>
    <definedName name="GBP_Primo" localSheetId="12">#REF!</definedName>
    <definedName name="GBP_Primo" localSheetId="33">#REF!</definedName>
    <definedName name="GBP_Primo" localSheetId="34">#REF!</definedName>
    <definedName name="GBP_Primo" localSheetId="53">#REF!</definedName>
    <definedName name="GBP_Primo" localSheetId="56">#REF!</definedName>
    <definedName name="GBP_Primo" localSheetId="4">#REF!</definedName>
    <definedName name="GBP_Primo" localSheetId="16">#REF!</definedName>
    <definedName name="GBP_Primo" localSheetId="30">#REF!</definedName>
    <definedName name="GBP_Primo" localSheetId="54">#REF!</definedName>
    <definedName name="GBP_Primo" localSheetId="7">#REF!</definedName>
    <definedName name="GBP_Primo" localSheetId="8">#REF!</definedName>
    <definedName name="GBP_Primo" localSheetId="6">#REF!</definedName>
    <definedName name="GBP_Primo" localSheetId="9">#REF!</definedName>
    <definedName name="GBP_Primo">#REF!</definedName>
    <definedName name="GBP_Ultimo" localSheetId="40">#REF!</definedName>
    <definedName name="GBP_Ultimo" localSheetId="19">#REF!</definedName>
    <definedName name="GBP_Ultimo" localSheetId="12">#REF!</definedName>
    <definedName name="GBP_Ultimo" localSheetId="33">#REF!</definedName>
    <definedName name="GBP_Ultimo" localSheetId="34">#REF!</definedName>
    <definedName name="GBP_Ultimo" localSheetId="53">#REF!</definedName>
    <definedName name="GBP_Ultimo" localSheetId="56">#REF!</definedName>
    <definedName name="GBP_Ultimo" localSheetId="4">#REF!</definedName>
    <definedName name="GBP_Ultimo" localSheetId="16">#REF!</definedName>
    <definedName name="GBP_Ultimo" localSheetId="30">#REF!</definedName>
    <definedName name="GBP_Ultimo" localSheetId="54">#REF!</definedName>
    <definedName name="GBP_Ultimo" localSheetId="7">#REF!</definedName>
    <definedName name="GBP_Ultimo" localSheetId="8">#REF!</definedName>
    <definedName name="GBP_Ultimo" localSheetId="6">#REF!</definedName>
    <definedName name="GBP_Ultimo" localSheetId="9">#REF!</definedName>
    <definedName name="GBP_Ultimo">#REF!</definedName>
    <definedName name="gcc" localSheetId="40">#REF!</definedName>
    <definedName name="gcc" localSheetId="19">#REF!</definedName>
    <definedName name="gcc" localSheetId="12">#REF!</definedName>
    <definedName name="gcc" localSheetId="33">#REF!</definedName>
    <definedName name="gcc" localSheetId="34">#REF!</definedName>
    <definedName name="gcc" localSheetId="53">#REF!</definedName>
    <definedName name="gcc" localSheetId="56">#REF!</definedName>
    <definedName name="gcc" localSheetId="4">#REF!</definedName>
    <definedName name="gcc" localSheetId="16">#REF!</definedName>
    <definedName name="gcc" localSheetId="30">#REF!</definedName>
    <definedName name="gcc" localSheetId="54">#REF!</definedName>
    <definedName name="gcc" localSheetId="7">#REF!</definedName>
    <definedName name="gcc" localSheetId="8">#REF!</definedName>
    <definedName name="gcc" localSheetId="6">#REF!</definedName>
    <definedName name="gcc" localSheetId="9">#REF!</definedName>
    <definedName name="gcc">#REF!</definedName>
    <definedName name="gcc_other" localSheetId="40">#REF!</definedName>
    <definedName name="gcc_other" localSheetId="19">#REF!</definedName>
    <definedName name="gcc_other" localSheetId="12">#REF!</definedName>
    <definedName name="gcc_other" localSheetId="33">#REF!</definedName>
    <definedName name="gcc_other" localSheetId="34">#REF!</definedName>
    <definedName name="gcc_other" localSheetId="53">#REF!</definedName>
    <definedName name="gcc_other" localSheetId="56">#REF!</definedName>
    <definedName name="gcc_other" localSheetId="4">#REF!</definedName>
    <definedName name="gcc_other" localSheetId="16">#REF!</definedName>
    <definedName name="gcc_other" localSheetId="30">#REF!</definedName>
    <definedName name="gcc_other" localSheetId="54">#REF!</definedName>
    <definedName name="gcc_other" localSheetId="7">#REF!</definedName>
    <definedName name="gcc_other" localSheetId="8">#REF!</definedName>
    <definedName name="gcc_other" localSheetId="6">#REF!</definedName>
    <definedName name="gcc_other" localSheetId="9">#REF!</definedName>
    <definedName name="gcc_other">#REF!</definedName>
    <definedName name="General" localSheetId="40">#REF!</definedName>
    <definedName name="General" localSheetId="19">#REF!</definedName>
    <definedName name="General" localSheetId="12">#REF!</definedName>
    <definedName name="General" localSheetId="33">#REF!</definedName>
    <definedName name="General" localSheetId="34">#REF!</definedName>
    <definedName name="General" localSheetId="53">#REF!</definedName>
    <definedName name="General" localSheetId="56">#REF!</definedName>
    <definedName name="General" localSheetId="4">#REF!</definedName>
    <definedName name="General" localSheetId="16">#REF!</definedName>
    <definedName name="General" localSheetId="30">#REF!</definedName>
    <definedName name="General" localSheetId="54">#REF!</definedName>
    <definedName name="General" localSheetId="7">#REF!</definedName>
    <definedName name="General" localSheetId="8">#REF!</definedName>
    <definedName name="General" localSheetId="6">#REF!</definedName>
    <definedName name="General" localSheetId="9">#REF!</definedName>
    <definedName name="General">#REF!</definedName>
    <definedName name="general1" localSheetId="40">#REF!</definedName>
    <definedName name="general1" localSheetId="19">#REF!</definedName>
    <definedName name="general1" localSheetId="12">#REF!</definedName>
    <definedName name="general1" localSheetId="33">#REF!</definedName>
    <definedName name="general1" localSheetId="34">#REF!</definedName>
    <definedName name="general1" localSheetId="53">#REF!</definedName>
    <definedName name="general1" localSheetId="56">#REF!</definedName>
    <definedName name="general1" localSheetId="4">#REF!</definedName>
    <definedName name="general1" localSheetId="16">#REF!</definedName>
    <definedName name="general1" localSheetId="30">#REF!</definedName>
    <definedName name="general1" localSheetId="54">#REF!</definedName>
    <definedName name="general1" localSheetId="7">#REF!</definedName>
    <definedName name="general1" localSheetId="8">#REF!</definedName>
    <definedName name="general1" localSheetId="6">#REF!</definedName>
    <definedName name="general1" localSheetId="9">#REF!</definedName>
    <definedName name="general1">#REF!</definedName>
    <definedName name="GenInsKeyFig" localSheetId="40">#REF!</definedName>
    <definedName name="GenInsKeyFig" localSheetId="19">#REF!</definedName>
    <definedName name="GenInsKeyFig" localSheetId="12">#REF!</definedName>
    <definedName name="GenInsKeyFig" localSheetId="33">#REF!</definedName>
    <definedName name="GenInsKeyFig" localSheetId="34">#REF!</definedName>
    <definedName name="GenInsKeyFig" localSheetId="53">#REF!</definedName>
    <definedName name="GenInsKeyFig" localSheetId="56">#REF!</definedName>
    <definedName name="GenInsKeyFig" localSheetId="4">#REF!</definedName>
    <definedName name="GenInsKeyFig" localSheetId="16">#REF!</definedName>
    <definedName name="GenInsKeyFig" localSheetId="30">#REF!</definedName>
    <definedName name="GenInsKeyFig" localSheetId="54">#REF!</definedName>
    <definedName name="GenInsKeyFig" localSheetId="7">#REF!</definedName>
    <definedName name="GenInsKeyFig" localSheetId="8">#REF!</definedName>
    <definedName name="GenInsKeyFig" localSheetId="6">#REF!</definedName>
    <definedName name="GenInsKeyFig" localSheetId="9">#REF!</definedName>
    <definedName name="GenInsKeyFig">#REF!</definedName>
    <definedName name="ggg" localSheetId="40" hidden="1">{"5 * utfall + budget",#N/A,FALSE,"T-0298";"5 * bolag",#N/A,FALSE,"T-0298";"Unibank, utfall alla",#N/A,FALSE,"T-0298";#N/A,#N/A,FALSE,"Koncernskulder";#N/A,#N/A,FALSE,"Koncernfakturering"}</definedName>
    <definedName name="ggg" localSheetId="19"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34" hidden="1">{"5 * utfall + budget",#N/A,FALSE,"T-0298";"5 * bolag",#N/A,FALSE,"T-0298";"Unibank, utfall alla",#N/A,FALSE,"T-0298";#N/A,#N/A,FALSE,"Koncernskulder";#N/A,#N/A,FALSE,"Koncernfakturering"}</definedName>
    <definedName name="ggg" localSheetId="53" hidden="1">{"5 * utfall + budget",#N/A,FALSE,"T-0298";"5 * bolag",#N/A,FALSE,"T-0298";"Unibank, utfall alla",#N/A,FALSE,"T-0298";#N/A,#N/A,FALSE,"Koncernskulder";#N/A,#N/A,FALSE,"Koncernfakturering"}</definedName>
    <definedName name="ggg" localSheetId="56"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54"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40">OFFSET('[22]Chart Losses'!$I$7,COUNT('[22]Chart Losses'!$I$7:$I$50)-'[22]Chart Losses'!$H$1,,'[22]Chart Losses'!$H$1)</definedName>
    <definedName name="GROUP" localSheetId="34">OFFSET('[23]Chart Losses'!$I$7,COUNT('[23]Chart Losses'!$I$7:$I$50)-'[23]Chart Losses'!$H$1,,'[23]Chart Losses'!$H$1)</definedName>
    <definedName name="GROUP" localSheetId="53">OFFSET('[22]Chart Losses'!$I$7,COUNT('[22]Chart Losses'!$I$7:$I$50)-'[22]Chart Losses'!$H$1,,'[22]Chart Losses'!$H$1)</definedName>
    <definedName name="GROUP" localSheetId="56">OFFSET('[24]Chart Losses'!$I$7,COUNT('[24]Chart Losses'!$I$7:$I$50)-'[24]Chart Losses'!$H$1,,'[24]Chart Losses'!$H$1)</definedName>
    <definedName name="GROUP" localSheetId="30">OFFSET('[23]Chart Losses'!$I$7,COUNT('[23]Chart Losses'!$I$7:$I$50)-'[23]Chart Losses'!$H$1,,'[23]Chart Losses'!$H$1)</definedName>
    <definedName name="GROUP" localSheetId="54">OFFSET('[23]Chart Losses'!$I$7,COUNT('[23]Chart Losses'!$I$7:$I$50)-'[23]Chart Losses'!$H$1,,'[23]Chart Losses'!$H$1)</definedName>
    <definedName name="GROUP" localSheetId="7">OFFSET('[25]Chart Losses'!$I$7,COUNT('[25]Chart Losses'!$I$7:$I$50)-'[25]Chart Losses'!$H$1,,'[25]Chart Losses'!$H$1)</definedName>
    <definedName name="GROUP" localSheetId="8">OFFSET('[25]Chart Losses'!$I$7,COUNT('[25]Chart Losses'!$I$7:$I$50)-'[25]Chart Losses'!$H$1,,'[25]Chart Losses'!$H$1)</definedName>
    <definedName name="GROUP" localSheetId="6">OFFSET('[25]Chart Losses'!$I$7,COUNT('[25]Chart Losses'!$I$7:$I$50)-'[25]Chart Losses'!$H$1,,'[25]Chart Losses'!$H$1)</definedName>
    <definedName name="GROUP">OFFSET('[26]Chart Losses'!$I$7,COUNT('[26]Chart Losses'!$I$7:$I$50)-'[26]Chart Losses'!$H$1,,'[26]Chart Losses'!$H$1)</definedName>
    <definedName name="GroupQ" localSheetId="40">#REF!</definedName>
    <definedName name="GroupQ" localSheetId="19">#REF!</definedName>
    <definedName name="GroupQ" localSheetId="12">#REF!</definedName>
    <definedName name="GroupQ" localSheetId="33">#REF!</definedName>
    <definedName name="GroupQ" localSheetId="34">#REF!</definedName>
    <definedName name="GroupQ" localSheetId="53">#REF!</definedName>
    <definedName name="GroupQ" localSheetId="56">#REF!</definedName>
    <definedName name="GroupQ" localSheetId="4">#REF!</definedName>
    <definedName name="GroupQ" localSheetId="16">#REF!</definedName>
    <definedName name="GroupQ" localSheetId="30">#REF!</definedName>
    <definedName name="GroupQ" localSheetId="54">#REF!</definedName>
    <definedName name="GroupQ" localSheetId="7">#REF!</definedName>
    <definedName name="GroupQ" localSheetId="8">#REF!</definedName>
    <definedName name="GroupQ" localSheetId="6">#REF!</definedName>
    <definedName name="GroupQ" localSheetId="9">#REF!</definedName>
    <definedName name="GroupQ">#REF!</definedName>
    <definedName name="GroupYTD" localSheetId="40">#REF!</definedName>
    <definedName name="GroupYTD" localSheetId="19">#REF!</definedName>
    <definedName name="GroupYTD" localSheetId="12">#REF!</definedName>
    <definedName name="GroupYTD" localSheetId="33">#REF!</definedName>
    <definedName name="GroupYTD" localSheetId="34">#REF!</definedName>
    <definedName name="GroupYTD" localSheetId="53">#REF!</definedName>
    <definedName name="GroupYTD" localSheetId="56">#REF!</definedName>
    <definedName name="GroupYTD" localSheetId="4">#REF!</definedName>
    <definedName name="GroupYTD" localSheetId="16">#REF!</definedName>
    <definedName name="GroupYTD" localSheetId="30">#REF!</definedName>
    <definedName name="GroupYTD" localSheetId="54">#REF!</definedName>
    <definedName name="GroupYTD" localSheetId="7">#REF!</definedName>
    <definedName name="GroupYTD" localSheetId="8">#REF!</definedName>
    <definedName name="GroupYTD" localSheetId="6">#REF!</definedName>
    <definedName name="GroupYTD" localSheetId="9">#REF!</definedName>
    <definedName name="GroupYTD">#REF!</definedName>
    <definedName name="gw" localSheetId="40" hidden="1">{"5 * utfall + budget",#N/A,FALSE,"T-0298";"5 * bolag",#N/A,FALSE,"T-0298";"Unibank, utfall alla",#N/A,FALSE,"T-0298";#N/A,#N/A,FALSE,"Koncernskulder";#N/A,#N/A,FALSE,"Koncernfakturering"}</definedName>
    <definedName name="gw" localSheetId="19"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localSheetId="53" hidden="1">{"5 * utfall + budget",#N/A,FALSE,"T-0298";"5 * bolag",#N/A,FALSE,"T-0298";"Unibank, utfall alla",#N/A,FALSE,"T-0298";#N/A,#N/A,FALSE,"Koncernskulder";#N/A,#N/A,FALSE,"Koncernfakturering"}</definedName>
    <definedName name="gw" localSheetId="56"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54"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40">OFFSET('[22]Chart Losses'!$K$7,COUNT('[22]Chart Losses'!$K$7:$K$50)-'[22]Chart Losses'!$H$1,,'[22]Chart Losses'!$H$1)</definedName>
    <definedName name="HOUSE" localSheetId="34">OFFSET('[23]Chart Losses'!$K$7,COUNT('[23]Chart Losses'!$K$7:$K$50)-'[23]Chart Losses'!$H$1,,'[23]Chart Losses'!$H$1)</definedName>
    <definedName name="HOUSE" localSheetId="53">OFFSET('[22]Chart Losses'!$K$7,COUNT('[22]Chart Losses'!$K$7:$K$50)-'[22]Chart Losses'!$H$1,,'[22]Chart Losses'!$H$1)</definedName>
    <definedName name="HOUSE" localSheetId="56">OFFSET('[24]Chart Losses'!$K$7,COUNT('[24]Chart Losses'!$K$7:$K$50)-'[24]Chart Losses'!$H$1,,'[24]Chart Losses'!$H$1)</definedName>
    <definedName name="HOUSE" localSheetId="30">OFFSET('[23]Chart Losses'!$K$7,COUNT('[23]Chart Losses'!$K$7:$K$50)-'[23]Chart Losses'!$H$1,,'[23]Chart Losses'!$H$1)</definedName>
    <definedName name="HOUSE" localSheetId="54">OFFSET('[23]Chart Losses'!$K$7,COUNT('[23]Chart Losses'!$K$7:$K$50)-'[23]Chart Losses'!$H$1,,'[23]Chart Losses'!$H$1)</definedName>
    <definedName name="HOUSE" localSheetId="7">OFFSET('[25]Chart Losses'!$K$7,COUNT('[25]Chart Losses'!$K$7:$K$50)-'[25]Chart Losses'!$H$1,,'[25]Chart Losses'!$H$1)</definedName>
    <definedName name="HOUSE" localSheetId="8">OFFSET('[25]Chart Losses'!$K$7,COUNT('[25]Chart Losses'!$K$7:$K$50)-'[25]Chart Losses'!$H$1,,'[25]Chart Losses'!$H$1)</definedName>
    <definedName name="HOUSE" localSheetId="6">OFFSET('[25]Chart Losses'!$K$7,COUNT('[25]Chart Losses'!$K$7:$K$50)-'[25]Chart Losses'!$H$1,,'[25]Chart Losses'!$H$1)</definedName>
    <definedName name="HOUSE">OFFSET('[26]Chart Losses'!$K$7,COUNT('[26]Chart Losses'!$K$7:$K$50)-'[26]Chart Losses'!$H$1,,'[26]Chart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40">#REF!</definedName>
    <definedName name="iib" localSheetId="19">#REF!</definedName>
    <definedName name="iib" localSheetId="12">#REF!</definedName>
    <definedName name="iib" localSheetId="33">#REF!</definedName>
    <definedName name="iib" localSheetId="34">#REF!</definedName>
    <definedName name="iib" localSheetId="53">#REF!</definedName>
    <definedName name="iib" localSheetId="56">#REF!</definedName>
    <definedName name="iib" localSheetId="4">#REF!</definedName>
    <definedName name="iib" localSheetId="16">#REF!</definedName>
    <definedName name="iib" localSheetId="30">#REF!</definedName>
    <definedName name="iib" localSheetId="54">#REF!</definedName>
    <definedName name="iib" localSheetId="7">#REF!</definedName>
    <definedName name="iib" localSheetId="8">#REF!</definedName>
    <definedName name="iib" localSheetId="6">#REF!</definedName>
    <definedName name="iib" localSheetId="9">#REF!</definedName>
    <definedName name="iib">#REF!</definedName>
    <definedName name="iib_total" localSheetId="40">#REF!</definedName>
    <definedName name="iib_total" localSheetId="19">#REF!</definedName>
    <definedName name="iib_total" localSheetId="12">#REF!</definedName>
    <definedName name="iib_total" localSheetId="33">#REF!</definedName>
    <definedName name="iib_total" localSheetId="34">#REF!</definedName>
    <definedName name="iib_total" localSheetId="53">#REF!</definedName>
    <definedName name="iib_total" localSheetId="56">#REF!</definedName>
    <definedName name="iib_total" localSheetId="4">#REF!</definedName>
    <definedName name="iib_total" localSheetId="16">#REF!</definedName>
    <definedName name="iib_total" localSheetId="30">#REF!</definedName>
    <definedName name="iib_total" localSheetId="54">#REF!</definedName>
    <definedName name="iib_total" localSheetId="7">#REF!</definedName>
    <definedName name="iib_total" localSheetId="8">#REF!</definedName>
    <definedName name="iib_total" localSheetId="6">#REF!</definedName>
    <definedName name="iib_total" localSheetId="9">#REF!</definedName>
    <definedName name="iib_total">#REF!</definedName>
    <definedName name="Income" localSheetId="40">#REF!</definedName>
    <definedName name="Income" localSheetId="19">#REF!</definedName>
    <definedName name="Income" localSheetId="12">#REF!</definedName>
    <definedName name="Income" localSheetId="33">#REF!</definedName>
    <definedName name="Income" localSheetId="34">#REF!</definedName>
    <definedName name="Income" localSheetId="53">#REF!</definedName>
    <definedName name="Income" localSheetId="56">#REF!</definedName>
    <definedName name="Income" localSheetId="4">#REF!</definedName>
    <definedName name="Income" localSheetId="16">#REF!</definedName>
    <definedName name="Income" localSheetId="30">#REF!</definedName>
    <definedName name="Income" localSheetId="54">#REF!</definedName>
    <definedName name="Income" localSheetId="7">#REF!</definedName>
    <definedName name="Income" localSheetId="8">#REF!</definedName>
    <definedName name="Income" localSheetId="6">#REF!</definedName>
    <definedName name="Income" localSheetId="9">#REF!</definedName>
    <definedName name="Income">#REF!</definedName>
    <definedName name="Income_statement__________________________________________________________SEKm" localSheetId="40">#REF!</definedName>
    <definedName name="Income_statement__________________________________________________________SEKm" localSheetId="19">#REF!</definedName>
    <definedName name="Income_statement__________________________________________________________SEKm" localSheetId="12">#REF!</definedName>
    <definedName name="Income_statement__________________________________________________________SEKm" localSheetId="33">#REF!</definedName>
    <definedName name="Income_statement__________________________________________________________SEKm" localSheetId="34">#REF!</definedName>
    <definedName name="Income_statement__________________________________________________________SEKm" localSheetId="53">#REF!</definedName>
    <definedName name="Income_statement__________________________________________________________SEKm" localSheetId="56">#REF!</definedName>
    <definedName name="Income_statement__________________________________________________________SEKm" localSheetId="4">#REF!</definedName>
    <definedName name="Income_statement__________________________________________________________SEKm" localSheetId="16">#REF!</definedName>
    <definedName name="Income_statement__________________________________________________________SEKm" localSheetId="30">#REF!</definedName>
    <definedName name="Income_statement__________________________________________________________SEKm" localSheetId="54">#REF!</definedName>
    <definedName name="Income_statement__________________________________________________________SEKm" localSheetId="7">#REF!</definedName>
    <definedName name="Income_statement__________________________________________________________SEKm" localSheetId="8">#REF!</definedName>
    <definedName name="Income_statement__________________________________________________________SEKm" localSheetId="6">#REF!</definedName>
    <definedName name="Income_statement__________________________________________________________SEKm" localSheetId="9">#REF!</definedName>
    <definedName name="Income_statement__________________________________________________________SEKm">#REF!</definedName>
    <definedName name="INPR" localSheetId="40">#REF!</definedName>
    <definedName name="INPR" localSheetId="19">#REF!</definedName>
    <definedName name="INPR" localSheetId="12">#REF!</definedName>
    <definedName name="INPR" localSheetId="33">#REF!</definedName>
    <definedName name="INPR" localSheetId="34">#REF!</definedName>
    <definedName name="INPR" localSheetId="53">#REF!</definedName>
    <definedName name="INPR" localSheetId="56">#REF!</definedName>
    <definedName name="INPR" localSheetId="4">#REF!</definedName>
    <definedName name="INPR" localSheetId="16">#REF!</definedName>
    <definedName name="INPR" localSheetId="30">#REF!</definedName>
    <definedName name="INPR" localSheetId="54">#REF!</definedName>
    <definedName name="INPR" localSheetId="7">#REF!</definedName>
    <definedName name="INPR" localSheetId="8">#REF!</definedName>
    <definedName name="INPR" localSheetId="6">#REF!</definedName>
    <definedName name="INPR" localSheetId="9">#REF!</definedName>
    <definedName name="INPR">#REF!</definedName>
    <definedName name="inv.bank" localSheetId="40">#REF!</definedName>
    <definedName name="inv.bank" localSheetId="19">#REF!</definedName>
    <definedName name="inv.bank" localSheetId="12">#REF!</definedName>
    <definedName name="inv.bank" localSheetId="33">#REF!</definedName>
    <definedName name="inv.bank" localSheetId="34">#REF!</definedName>
    <definedName name="inv.bank" localSheetId="53">#REF!</definedName>
    <definedName name="inv.bank" localSheetId="56">#REF!</definedName>
    <definedName name="inv.bank" localSheetId="4">#REF!</definedName>
    <definedName name="inv.bank" localSheetId="16">#REF!</definedName>
    <definedName name="inv.bank" localSheetId="30">#REF!</definedName>
    <definedName name="inv.bank" localSheetId="54">#REF!</definedName>
    <definedName name="inv.bank" localSheetId="7">#REF!</definedName>
    <definedName name="inv.bank" localSheetId="8">#REF!</definedName>
    <definedName name="inv.bank" localSheetId="6">#REF!</definedName>
    <definedName name="inv.bank" localSheetId="9">#REF!</definedName>
    <definedName name="inv.bank">#REF!</definedName>
    <definedName name="just" localSheetId="40">#REF!</definedName>
    <definedName name="just" localSheetId="19">#REF!</definedName>
    <definedName name="just" localSheetId="12">#REF!</definedName>
    <definedName name="just" localSheetId="33">#REF!</definedName>
    <definedName name="just" localSheetId="34">#REF!</definedName>
    <definedName name="just" localSheetId="53">#REF!</definedName>
    <definedName name="just" localSheetId="56">#REF!</definedName>
    <definedName name="just" localSheetId="4">#REF!</definedName>
    <definedName name="just" localSheetId="16">#REF!</definedName>
    <definedName name="just" localSheetId="30">#REF!</definedName>
    <definedName name="just" localSheetId="54">#REF!</definedName>
    <definedName name="just" localSheetId="7">#REF!</definedName>
    <definedName name="just" localSheetId="8">#REF!</definedName>
    <definedName name="just" localSheetId="6">#REF!</definedName>
    <definedName name="just" localSheetId="9">#REF!</definedName>
    <definedName name="just">#REF!</definedName>
    <definedName name="Key" localSheetId="40">#REF!</definedName>
    <definedName name="Key" localSheetId="19">#REF!</definedName>
    <definedName name="Key" localSheetId="12">#REF!</definedName>
    <definedName name="Key" localSheetId="33">#REF!</definedName>
    <definedName name="Key" localSheetId="34">#REF!</definedName>
    <definedName name="Key" localSheetId="53">#REF!</definedName>
    <definedName name="Key" localSheetId="56">#REF!</definedName>
    <definedName name="Key" localSheetId="4">#REF!</definedName>
    <definedName name="Key" localSheetId="16">#REF!</definedName>
    <definedName name="Key" localSheetId="30">#REF!</definedName>
    <definedName name="Key" localSheetId="54">#REF!</definedName>
    <definedName name="Key" localSheetId="7">#REF!</definedName>
    <definedName name="Key" localSheetId="8">#REF!</definedName>
    <definedName name="Key" localSheetId="6">#REF!</definedName>
    <definedName name="Key" localSheetId="9">#REF!</definedName>
    <definedName name="Key">#REF!</definedName>
    <definedName name="key_life" localSheetId="40">#REF!</definedName>
    <definedName name="key_life" localSheetId="19">#REF!</definedName>
    <definedName name="key_life" localSheetId="12">#REF!</definedName>
    <definedName name="key_life" localSheetId="33">#REF!</definedName>
    <definedName name="key_life" localSheetId="34">#REF!</definedName>
    <definedName name="key_life" localSheetId="53">#REF!</definedName>
    <definedName name="key_life" localSheetId="56">#REF!</definedName>
    <definedName name="key_life" localSheetId="4">#REF!</definedName>
    <definedName name="key_life" localSheetId="16">#REF!</definedName>
    <definedName name="key_life" localSheetId="30">#REF!</definedName>
    <definedName name="key_life" localSheetId="54">#REF!</definedName>
    <definedName name="key_life" localSheetId="7">#REF!</definedName>
    <definedName name="key_life" localSheetId="8">#REF!</definedName>
    <definedName name="key_life" localSheetId="6">#REF!</definedName>
    <definedName name="key_life" localSheetId="9">#REF!</definedName>
    <definedName name="key_life">#REF!</definedName>
    <definedName name="keyratio" localSheetId="40">#REF!</definedName>
    <definedName name="keyratio" localSheetId="19">#REF!</definedName>
    <definedName name="keyratio" localSheetId="12">#REF!</definedName>
    <definedName name="keyratio" localSheetId="33">#REF!</definedName>
    <definedName name="keyratio" localSheetId="34">#REF!</definedName>
    <definedName name="keyratio" localSheetId="53">#REF!</definedName>
    <definedName name="keyratio" localSheetId="56">#REF!</definedName>
    <definedName name="keyratio" localSheetId="4">#REF!</definedName>
    <definedName name="keyratio" localSheetId="16">#REF!</definedName>
    <definedName name="keyratio" localSheetId="30">#REF!</definedName>
    <definedName name="keyratio" localSheetId="54">#REF!</definedName>
    <definedName name="keyratio" localSheetId="7">#REF!</definedName>
    <definedName name="keyratio" localSheetId="8">#REF!</definedName>
    <definedName name="keyratio" localSheetId="6">#REF!</definedName>
    <definedName name="keyratio" localSheetId="9">#REF!</definedName>
    <definedName name="keyratio">#REF!</definedName>
    <definedName name="kk" localSheetId="40">[78]Syöttöpohja!$F$4</definedName>
    <definedName name="kk" localSheetId="34">[78]Syöttöpohja!$F$4</definedName>
    <definedName name="kk" localSheetId="53">[78]Syöttöpohja!$F$4</definedName>
    <definedName name="kk" localSheetId="56">[79]Syöttöpohja!$F$4</definedName>
    <definedName name="kk" localSheetId="30">[78]Syöttöpohja!$F$4</definedName>
    <definedName name="kk" localSheetId="54">[80]Syöttöpohja!$F$4</definedName>
    <definedName name="kk" localSheetId="7">[81]Syöttöpohja!$F$4</definedName>
    <definedName name="kk" localSheetId="8">[81]Syöttöpohja!$F$4</definedName>
    <definedName name="kk" localSheetId="6">[81]Syöttöpohja!$F$4</definedName>
    <definedName name="kk">[82]Syöttöpohja!$F$4</definedName>
    <definedName name="KolIndeks0" localSheetId="40">[32]HelpSheet!$G$9</definedName>
    <definedName name="KolIndeks0" localSheetId="34">[32]HelpSheet!$G$9</definedName>
    <definedName name="KolIndeks0" localSheetId="53">[32]HelpSheet!$G$9</definedName>
    <definedName name="KolIndeks0" localSheetId="56">[33]HelpSheet!$G$9</definedName>
    <definedName name="KolIndeks0" localSheetId="30">[32]HelpSheet!$G$9</definedName>
    <definedName name="KolIndeks0" localSheetId="54">[34]HelpSheet!$G$9</definedName>
    <definedName name="KolIndeks0" localSheetId="7">[35]HelpSheet!$G$9</definedName>
    <definedName name="KolIndeks0" localSheetId="8">[35]HelpSheet!$G$9</definedName>
    <definedName name="KolIndeks0" localSheetId="6">[35]HelpSheet!$G$9</definedName>
    <definedName name="KolIndeks0">[36]HelpSheet!$G$9</definedName>
    <definedName name="KolIndeks1" localSheetId="40">[32]HelpSheet!$G$11</definedName>
    <definedName name="KolIndeks1" localSheetId="34">[32]HelpSheet!$G$11</definedName>
    <definedName name="KolIndeks1" localSheetId="53">[32]HelpSheet!$G$11</definedName>
    <definedName name="KolIndeks1" localSheetId="56">[33]HelpSheet!$G$11</definedName>
    <definedName name="KolIndeks1" localSheetId="30">[32]HelpSheet!$G$11</definedName>
    <definedName name="KolIndeks1" localSheetId="54">[34]HelpSheet!$G$11</definedName>
    <definedName name="KolIndeks1" localSheetId="7">[35]HelpSheet!$G$11</definedName>
    <definedName name="KolIndeks1" localSheetId="8">[35]HelpSheet!$G$11</definedName>
    <definedName name="KolIndeks1" localSheetId="6">[35]HelpSheet!$G$11</definedName>
    <definedName name="KolIndeks1">[36]HelpSheet!$G$11</definedName>
    <definedName name="KolIndeks2" localSheetId="40">[32]HelpSheet!$G$13</definedName>
    <definedName name="KolIndeks2" localSheetId="34">[32]HelpSheet!$G$13</definedName>
    <definedName name="KolIndeks2" localSheetId="53">[32]HelpSheet!$G$13</definedName>
    <definedName name="KolIndeks2" localSheetId="56">[33]HelpSheet!$G$13</definedName>
    <definedName name="KolIndeks2" localSheetId="30">[32]HelpSheet!$G$13</definedName>
    <definedName name="KolIndeks2" localSheetId="54">[34]HelpSheet!$G$13</definedName>
    <definedName name="KolIndeks2" localSheetId="7">[35]HelpSheet!$G$13</definedName>
    <definedName name="KolIndeks2" localSheetId="8">[35]HelpSheet!$G$13</definedName>
    <definedName name="KolIndeks2" localSheetId="6">[35]HelpSheet!$G$13</definedName>
    <definedName name="KolIndeks2">[36]HelpSheet!$G$13</definedName>
    <definedName name="KolIndeks3" localSheetId="40">[32]HelpSheet!$G$15</definedName>
    <definedName name="KolIndeks3" localSheetId="34">[32]HelpSheet!$G$15</definedName>
    <definedName name="KolIndeks3" localSheetId="53">[32]HelpSheet!$G$15</definedName>
    <definedName name="KolIndeks3" localSheetId="56">[33]HelpSheet!$G$15</definedName>
    <definedName name="KolIndeks3" localSheetId="30">[32]HelpSheet!$G$15</definedName>
    <definedName name="KolIndeks3" localSheetId="54">[34]HelpSheet!$G$15</definedName>
    <definedName name="KolIndeks3" localSheetId="7">[35]HelpSheet!$G$15</definedName>
    <definedName name="KolIndeks3" localSheetId="8">[35]HelpSheet!$G$15</definedName>
    <definedName name="KolIndeks3" localSheetId="6">[35]HelpSheet!$G$15</definedName>
    <definedName name="KolIndeks3">[36]HelpSheet!$G$15</definedName>
    <definedName name="kop" localSheetId="40">#REF!</definedName>
    <definedName name="kop" localSheetId="19">#REF!</definedName>
    <definedName name="kop" localSheetId="12">#REF!</definedName>
    <definedName name="kop" localSheetId="33">#REF!</definedName>
    <definedName name="kop" localSheetId="34">#REF!</definedName>
    <definedName name="kop" localSheetId="53">#REF!</definedName>
    <definedName name="kop" localSheetId="56">#REF!</definedName>
    <definedName name="kop" localSheetId="4">#REF!</definedName>
    <definedName name="kop" localSheetId="16">#REF!</definedName>
    <definedName name="kop" localSheetId="30">#REF!</definedName>
    <definedName name="kop" localSheetId="54">#REF!</definedName>
    <definedName name="kop" localSheetId="7">#REF!</definedName>
    <definedName name="kop" localSheetId="8">#REF!</definedName>
    <definedName name="kop" localSheetId="6">#REF!</definedName>
    <definedName name="kop" localSheetId="9">#REF!</definedName>
    <definedName name="kop">#REF!</definedName>
    <definedName name="KvtKolIndeks1" localSheetId="40">[32]HelpSheet!$I$3</definedName>
    <definedName name="KvtKolIndeks1" localSheetId="34">[32]HelpSheet!$I$3</definedName>
    <definedName name="KvtKolIndeks1" localSheetId="53">[32]HelpSheet!$I$3</definedName>
    <definedName name="KvtKolIndeks1" localSheetId="56">[33]HelpSheet!$I$3</definedName>
    <definedName name="KvtKolIndeks1" localSheetId="30">[32]HelpSheet!$I$3</definedName>
    <definedName name="KvtKolIndeks1" localSheetId="54">[34]HelpSheet!$I$3</definedName>
    <definedName name="KvtKolIndeks1" localSheetId="7">[35]HelpSheet!$I$3</definedName>
    <definedName name="KvtKolIndeks1" localSheetId="8">[35]HelpSheet!$I$3</definedName>
    <definedName name="KvtKolIndeks1" localSheetId="6">[35]HelpSheet!$I$3</definedName>
    <definedName name="KvtKolIndeks1">[36]HelpSheet!$I$3</definedName>
    <definedName name="KvtKolIndeks2" localSheetId="40">[32]HelpSheet!$I$5</definedName>
    <definedName name="KvtKolIndeks2" localSheetId="34">[32]HelpSheet!$I$5</definedName>
    <definedName name="KvtKolIndeks2" localSheetId="53">[32]HelpSheet!$I$5</definedName>
    <definedName name="KvtKolIndeks2" localSheetId="56">[33]HelpSheet!$I$5</definedName>
    <definedName name="KvtKolIndeks2" localSheetId="30">[32]HelpSheet!$I$5</definedName>
    <definedName name="KvtKolIndeks2" localSheetId="54">[34]HelpSheet!$I$5</definedName>
    <definedName name="KvtKolIndeks2" localSheetId="7">[35]HelpSheet!$I$5</definedName>
    <definedName name="KvtKolIndeks2" localSheetId="8">[35]HelpSheet!$I$5</definedName>
    <definedName name="KvtKolIndeks2" localSheetId="6">[35]HelpSheet!$I$5</definedName>
    <definedName name="KvtKolIndeks2">[36]HelpSheet!$I$5</definedName>
    <definedName name="KvtKolIndeks3" localSheetId="40">[32]HelpSheet!$I$7</definedName>
    <definedName name="KvtKolIndeks3" localSheetId="34">[32]HelpSheet!$I$7</definedName>
    <definedName name="KvtKolIndeks3" localSheetId="53">[32]HelpSheet!$I$7</definedName>
    <definedName name="KvtKolIndeks3" localSheetId="56">[33]HelpSheet!$I$7</definedName>
    <definedName name="KvtKolIndeks3" localSheetId="30">[32]HelpSheet!$I$7</definedName>
    <definedName name="KvtKolIndeks3" localSheetId="54">[34]HelpSheet!$I$7</definedName>
    <definedName name="KvtKolIndeks3" localSheetId="7">[35]HelpSheet!$I$7</definedName>
    <definedName name="KvtKolIndeks3" localSheetId="8">[35]HelpSheet!$I$7</definedName>
    <definedName name="KvtKolIndeks3" localSheetId="6">[35]HelpSheet!$I$7</definedName>
    <definedName name="KvtKolIndeks3">[36]HelpSheet!$I$7</definedName>
    <definedName name="KvtKolIndeks4" localSheetId="40">[32]HelpSheet!$I$9</definedName>
    <definedName name="KvtKolIndeks4" localSheetId="34">[32]HelpSheet!$I$9</definedName>
    <definedName name="KvtKolIndeks4" localSheetId="53">[32]HelpSheet!$I$9</definedName>
    <definedName name="KvtKolIndeks4" localSheetId="56">[33]HelpSheet!$I$9</definedName>
    <definedName name="KvtKolIndeks4" localSheetId="30">[32]HelpSheet!$I$9</definedName>
    <definedName name="KvtKolIndeks4" localSheetId="54">[34]HelpSheet!$I$9</definedName>
    <definedName name="KvtKolIndeks4" localSheetId="7">[35]HelpSheet!$I$9</definedName>
    <definedName name="KvtKolIndeks4" localSheetId="8">[35]HelpSheet!$I$9</definedName>
    <definedName name="KvtKolIndeks4" localSheetId="6">[35]HelpSheet!$I$9</definedName>
    <definedName name="KvtKolIndeks4">[36]HelpSheet!$I$9</definedName>
    <definedName name="Life" localSheetId="40">#REF!</definedName>
    <definedName name="Life" localSheetId="19">#REF!</definedName>
    <definedName name="Life" localSheetId="12">#REF!</definedName>
    <definedName name="Life" localSheetId="33">#REF!</definedName>
    <definedName name="Life" localSheetId="34">#REF!</definedName>
    <definedName name="Life" localSheetId="53">#REF!</definedName>
    <definedName name="Life" localSheetId="56">#REF!</definedName>
    <definedName name="Life" localSheetId="4">#REF!</definedName>
    <definedName name="Life" localSheetId="16">#REF!</definedName>
    <definedName name="Life" localSheetId="30">#REF!</definedName>
    <definedName name="Life" localSheetId="54">#REF!</definedName>
    <definedName name="Life" localSheetId="7">#REF!</definedName>
    <definedName name="Life" localSheetId="8">#REF!</definedName>
    <definedName name="Life" localSheetId="6">#REF!</definedName>
    <definedName name="Life" localSheetId="9">#REF!</definedName>
    <definedName name="Life">#REF!</definedName>
    <definedName name="life_sam" localSheetId="40">#REF!</definedName>
    <definedName name="life_sam" localSheetId="19">#REF!</definedName>
    <definedName name="life_sam" localSheetId="12">#REF!</definedName>
    <definedName name="life_sam" localSheetId="33">#REF!</definedName>
    <definedName name="life_sam" localSheetId="34">#REF!</definedName>
    <definedName name="life_sam" localSheetId="53">#REF!</definedName>
    <definedName name="life_sam" localSheetId="56">#REF!</definedName>
    <definedName name="life_sam" localSheetId="4">#REF!</definedName>
    <definedName name="life_sam" localSheetId="16">#REF!</definedName>
    <definedName name="life_sam" localSheetId="30">#REF!</definedName>
    <definedName name="life_sam" localSheetId="54">#REF!</definedName>
    <definedName name="life_sam" localSheetId="7">#REF!</definedName>
    <definedName name="life_sam" localSheetId="8">#REF!</definedName>
    <definedName name="life_sam" localSheetId="6">#REF!</definedName>
    <definedName name="life_sam" localSheetId="9">#REF!</definedName>
    <definedName name="life_sam">#REF!</definedName>
    <definedName name="life1" localSheetId="40">#REF!</definedName>
    <definedName name="life1" localSheetId="19">#REF!</definedName>
    <definedName name="life1" localSheetId="12">#REF!</definedName>
    <definedName name="life1" localSheetId="33">#REF!</definedName>
    <definedName name="life1" localSheetId="34">#REF!</definedName>
    <definedName name="life1" localSheetId="53">#REF!</definedName>
    <definedName name="life1" localSheetId="56">#REF!</definedName>
    <definedName name="life1" localSheetId="4">#REF!</definedName>
    <definedName name="life1" localSheetId="16">#REF!</definedName>
    <definedName name="life1" localSheetId="30">#REF!</definedName>
    <definedName name="life1" localSheetId="54">#REF!</definedName>
    <definedName name="life1" localSheetId="7">#REF!</definedName>
    <definedName name="life1" localSheetId="8">#REF!</definedName>
    <definedName name="life1" localSheetId="6">#REF!</definedName>
    <definedName name="life1" localSheetId="9">#REF!</definedName>
    <definedName name="life1">#REF!</definedName>
    <definedName name="life2" localSheetId="40">#REF!</definedName>
    <definedName name="life2" localSheetId="19">#REF!</definedName>
    <definedName name="life2" localSheetId="12">#REF!</definedName>
    <definedName name="life2" localSheetId="33">#REF!</definedName>
    <definedName name="life2" localSheetId="34">#REF!</definedName>
    <definedName name="life2" localSheetId="53">#REF!</definedName>
    <definedName name="life2" localSheetId="56">#REF!</definedName>
    <definedName name="life2" localSheetId="4">#REF!</definedName>
    <definedName name="life2" localSheetId="16">#REF!</definedName>
    <definedName name="life2" localSheetId="30">#REF!</definedName>
    <definedName name="life2" localSheetId="54">#REF!</definedName>
    <definedName name="life2" localSheetId="7">#REF!</definedName>
    <definedName name="life2" localSheetId="8">#REF!</definedName>
    <definedName name="life2" localSheetId="6">#REF!</definedName>
    <definedName name="life2" localSheetId="9">#REF!</definedName>
    <definedName name="life2">#REF!</definedName>
    <definedName name="loansPortfolio" localSheetId="40">#REF!</definedName>
    <definedName name="loansPortfolio" localSheetId="19">#REF!</definedName>
    <definedName name="loansPortfolio" localSheetId="12">#REF!</definedName>
    <definedName name="loansPortfolio" localSheetId="33">#REF!</definedName>
    <definedName name="loansPortfolio" localSheetId="34">#REF!</definedName>
    <definedName name="loansPortfolio" localSheetId="53">#REF!</definedName>
    <definedName name="loansPortfolio" localSheetId="56">#REF!</definedName>
    <definedName name="loansPortfolio" localSheetId="4">#REF!</definedName>
    <definedName name="loansPortfolio" localSheetId="16">#REF!</definedName>
    <definedName name="loansPortfolio" localSheetId="30">#REF!</definedName>
    <definedName name="loansPortfolio" localSheetId="54">#REF!</definedName>
    <definedName name="loansPortfolio" localSheetId="7">#REF!</definedName>
    <definedName name="loansPortfolio" localSheetId="8">#REF!</definedName>
    <definedName name="loansPortfolio" localSheetId="6">#REF!</definedName>
    <definedName name="loansPortfolio" localSheetId="9">#REF!</definedName>
    <definedName name="loansPortfolio">#REF!</definedName>
    <definedName name="mar" localSheetId="40" hidden="1">{#N/A,#N/A,TRUE,"Forside";#N/A,#N/A,TRUE,"Contents";#N/A,#N/A,TRUE,"Opera. income stat.";#N/A,#N/A,TRUE,"Business area ";#N/A,#N/A,TRUE,"Statutory income statem."}</definedName>
    <definedName name="mar" localSheetId="19"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34" hidden="1">{#N/A,#N/A,TRUE,"Forside";#N/A,#N/A,TRUE,"Contents";#N/A,#N/A,TRUE,"Opera. income stat.";#N/A,#N/A,TRUE,"Business area ";#N/A,#N/A,TRUE,"Statutory income statem."}</definedName>
    <definedName name="mar" localSheetId="53" hidden="1">{#N/A,#N/A,TRUE,"Forside";#N/A,#N/A,TRUE,"Contents";#N/A,#N/A,TRUE,"Opera. income stat.";#N/A,#N/A,TRUE,"Business area ";#N/A,#N/A,TRUE,"Statutory income statem."}</definedName>
    <definedName name="mar" localSheetId="56"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54"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40">[48]Sheet1!$C$10</definedName>
    <definedName name="Margins" localSheetId="34">[48]Sheet1!$C$10</definedName>
    <definedName name="Margins" localSheetId="53">[48]Sheet1!$C$10</definedName>
    <definedName name="Margins" localSheetId="56">[49]Sheet1!$C$10</definedName>
    <definedName name="Margins" localSheetId="30">[48]Sheet1!$C$10</definedName>
    <definedName name="Margins" localSheetId="54">[50]Sheet1!$C$10</definedName>
    <definedName name="Margins" localSheetId="7">[51]Sheet1!$C$10</definedName>
    <definedName name="Margins" localSheetId="8">[51]Sheet1!$C$10</definedName>
    <definedName name="Margins" localSheetId="6">[51]Sheet1!$C$10</definedName>
    <definedName name="Margins">[52]Sheet1!$C$10</definedName>
    <definedName name="Markets" localSheetId="40">#REF!</definedName>
    <definedName name="Markets" localSheetId="19">#REF!</definedName>
    <definedName name="Markets" localSheetId="12">#REF!</definedName>
    <definedName name="Markets" localSheetId="33">#REF!</definedName>
    <definedName name="Markets" localSheetId="34">#REF!</definedName>
    <definedName name="Markets" localSheetId="53">#REF!</definedName>
    <definedName name="Markets" localSheetId="56">#REF!</definedName>
    <definedName name="Markets" localSheetId="4">#REF!</definedName>
    <definedName name="Markets" localSheetId="16">#REF!</definedName>
    <definedName name="Markets" localSheetId="30">#REF!</definedName>
    <definedName name="Markets" localSheetId="54">#REF!</definedName>
    <definedName name="Markets" localSheetId="7">#REF!</definedName>
    <definedName name="Markets" localSheetId="8">#REF!</definedName>
    <definedName name="Markets" localSheetId="6">#REF!</definedName>
    <definedName name="Markets" localSheetId="9">#REF!</definedName>
    <definedName name="Markets">#REF!</definedName>
    <definedName name="Meng" localSheetId="40">[6]XXX!$C$27</definedName>
    <definedName name="Meng" localSheetId="34">[6]XXX!$C$27</definedName>
    <definedName name="Meng" localSheetId="53">[6]XXX!$C$27</definedName>
    <definedName name="Meng" localSheetId="56">[7]XXX!$C$27</definedName>
    <definedName name="Meng" localSheetId="30">[6]XXX!$C$27</definedName>
    <definedName name="Meng" localSheetId="54">[8]XXX!$C$27</definedName>
    <definedName name="Meng" localSheetId="7">[9]XXX!$C$27</definedName>
    <definedName name="Meng" localSheetId="8">[9]XXX!$C$27</definedName>
    <definedName name="Meng" localSheetId="6">[9]XXX!$C$27</definedName>
    <definedName name="Meng">[10]XXX!$C$27</definedName>
    <definedName name="MM0" localSheetId="40">[6]XXX!$C$37</definedName>
    <definedName name="MM0" localSheetId="34">[6]XXX!$C$37</definedName>
    <definedName name="MM0" localSheetId="53">[6]XXX!$C$37</definedName>
    <definedName name="MM0" localSheetId="56">[7]XXX!$C$37</definedName>
    <definedName name="MM0" localSheetId="30">[6]XXX!$C$37</definedName>
    <definedName name="MM0" localSheetId="54">[8]XXX!$C$37</definedName>
    <definedName name="MM0" localSheetId="7">[9]XXX!$C$37</definedName>
    <definedName name="MM0" localSheetId="8">[9]XXX!$C$37</definedName>
    <definedName name="MM0" localSheetId="6">[9]XXX!$C$37</definedName>
    <definedName name="MM0">[10]XXX!$C$37</definedName>
    <definedName name="Month" localSheetId="40">[83]Input!$C$5</definedName>
    <definedName name="Month" localSheetId="34">[83]Input!$C$5</definedName>
    <definedName name="Month" localSheetId="53">[83]Input!$C$5</definedName>
    <definedName name="Month" localSheetId="56">[84]Input!$C$5</definedName>
    <definedName name="Month" localSheetId="30">[83]Input!$C$5</definedName>
    <definedName name="Month" localSheetId="54">[85]Input!$C$5</definedName>
    <definedName name="Month" localSheetId="7">[86]Input!$C$5</definedName>
    <definedName name="Month" localSheetId="8">[86]Input!$C$5</definedName>
    <definedName name="Month" localSheetId="6">[86]Input!$C$5</definedName>
    <definedName name="Month">[87]Input!$C$5</definedName>
    <definedName name="MORT" localSheetId="40">OFFSET('[22]Chart Losses'!$L$7,COUNT('[22]Chart Losses'!$L$7:$L$50)-'[22]Chart Losses'!$H$1,,'[22]Chart Losses'!$H$1)</definedName>
    <definedName name="MORT" localSheetId="34">OFFSET('[23]Chart Losses'!$L$7,COUNT('[23]Chart Losses'!$L$7:$L$50)-'[23]Chart Losses'!$H$1,,'[23]Chart Losses'!$H$1)</definedName>
    <definedName name="MORT" localSheetId="53">OFFSET('[22]Chart Losses'!$L$7,COUNT('[22]Chart Losses'!$L$7:$L$50)-'[22]Chart Losses'!$H$1,,'[22]Chart Losses'!$H$1)</definedName>
    <definedName name="MORT" localSheetId="56">OFFSET('[24]Chart Losses'!$L$7,COUNT('[24]Chart Losses'!$L$7:$L$50)-'[24]Chart Losses'!$H$1,,'[24]Chart Losses'!$H$1)</definedName>
    <definedName name="MORT" localSheetId="30">OFFSET('[23]Chart Losses'!$L$7,COUNT('[23]Chart Losses'!$L$7:$L$50)-'[23]Chart Losses'!$H$1,,'[23]Chart Losses'!$H$1)</definedName>
    <definedName name="MORT" localSheetId="54">OFFSET('[23]Chart Losses'!$L$7,COUNT('[23]Chart Losses'!$L$7:$L$50)-'[23]Chart Losses'!$H$1,,'[23]Chart Losses'!$H$1)</definedName>
    <definedName name="MORT" localSheetId="7">OFFSET('[25]Chart Losses'!$L$7,COUNT('[25]Chart Losses'!$L$7:$L$50)-'[25]Chart Losses'!$H$1,,'[25]Chart Losses'!$H$1)</definedName>
    <definedName name="MORT" localSheetId="8">OFFSET('[25]Chart Losses'!$L$7,COUNT('[25]Chart Losses'!$L$7:$L$50)-'[25]Chart Losses'!$H$1,,'[25]Chart Losses'!$H$1)</definedName>
    <definedName name="MORT" localSheetId="6">OFFSET('[25]Chart Losses'!$L$7,COUNT('[25]Chart Losses'!$L$7:$L$50)-'[25]Chart Losses'!$H$1,,'[25]Chart Losses'!$H$1)</definedName>
    <definedName name="MORT">OFFSET('[26]Chart Losses'!$L$7,COUNT('[26]Chart Losses'!$L$7:$L$50)-'[26]Chart Losses'!$H$1,,'[26]Chart Losses'!$H$1)</definedName>
    <definedName name="Movements_in_shareholders__equity__EURm" localSheetId="40">#REF!</definedName>
    <definedName name="Movements_in_shareholders__equity__EURm" localSheetId="19">#REF!</definedName>
    <definedName name="Movements_in_shareholders__equity__EURm" localSheetId="12">#REF!</definedName>
    <definedName name="Movements_in_shareholders__equity__EURm" localSheetId="33">#REF!</definedName>
    <definedName name="Movements_in_shareholders__equity__EURm" localSheetId="34">#REF!</definedName>
    <definedName name="Movements_in_shareholders__equity__EURm" localSheetId="53">#REF!</definedName>
    <definedName name="Movements_in_shareholders__equity__EURm" localSheetId="56">#REF!</definedName>
    <definedName name="Movements_in_shareholders__equity__EURm" localSheetId="4">#REF!</definedName>
    <definedName name="Movements_in_shareholders__equity__EURm" localSheetId="16">#REF!</definedName>
    <definedName name="Movements_in_shareholders__equity__EURm" localSheetId="30">#REF!</definedName>
    <definedName name="Movements_in_shareholders__equity__EURm" localSheetId="54">#REF!</definedName>
    <definedName name="Movements_in_shareholders__equity__EURm" localSheetId="7">#REF!</definedName>
    <definedName name="Movements_in_shareholders__equity__EURm" localSheetId="8">#REF!</definedName>
    <definedName name="Movements_in_shareholders__equity__EURm" localSheetId="6">#REF!</definedName>
    <definedName name="Movements_in_shareholders__equity__EURm" localSheetId="9">#REF!</definedName>
    <definedName name="Movements_in_shareholders__equity__EURm">#REF!</definedName>
    <definedName name="msfile" localSheetId="40">[43]Sheet1!$B$5</definedName>
    <definedName name="msfile" localSheetId="34">[43]Sheet1!$B$5</definedName>
    <definedName name="msfile" localSheetId="53">[43]Sheet1!$B$5</definedName>
    <definedName name="msfile" localSheetId="56">[44]Sheet1!$B$5</definedName>
    <definedName name="msfile" localSheetId="30">[43]Sheet1!$B$5</definedName>
    <definedName name="msfile" localSheetId="54">[45]Sheet1!$B$5</definedName>
    <definedName name="msfile" localSheetId="7">[46]Sheet1!$B$5</definedName>
    <definedName name="msfile" localSheetId="8">[46]Sheet1!$B$5</definedName>
    <definedName name="msfile" localSheetId="6">[46]Sheet1!$B$5</definedName>
    <definedName name="msfile">[47]Sheet1!$B$5</definedName>
    <definedName name="Månad" localSheetId="40">#REF!</definedName>
    <definedName name="Månad" localSheetId="19">#REF!</definedName>
    <definedName name="Månad" localSheetId="12">#REF!</definedName>
    <definedName name="Månad" localSheetId="33">#REF!</definedName>
    <definedName name="Månad" localSheetId="34">#REF!</definedName>
    <definedName name="Månad" localSheetId="53">#REF!</definedName>
    <definedName name="Månad" localSheetId="56">#REF!</definedName>
    <definedName name="Månad" localSheetId="4">#REF!</definedName>
    <definedName name="Månad" localSheetId="16">#REF!</definedName>
    <definedName name="Månad" localSheetId="30">#REF!</definedName>
    <definedName name="Månad" localSheetId="54">#REF!</definedName>
    <definedName name="Månad" localSheetId="7">#REF!</definedName>
    <definedName name="Månad" localSheetId="8">#REF!</definedName>
    <definedName name="Månad" localSheetId="6">#REF!</definedName>
    <definedName name="Månad" localSheetId="9">#REF!</definedName>
    <definedName name="Månad">#REF!</definedName>
    <definedName name="måned02" localSheetId="40">'[88]Schedule 8010'!$T$82:$U$93</definedName>
    <definedName name="måned02" localSheetId="34">'[88]Schedule 8010'!$T$82:$U$93</definedName>
    <definedName name="måned02" localSheetId="53">'[88]Schedule 8010'!$T$82:$U$93</definedName>
    <definedName name="måned02" localSheetId="56">'[89]Schedule 8010'!$T$82:$U$93</definedName>
    <definedName name="måned02" localSheetId="30">'[88]Schedule 8010'!$T$82:$U$93</definedName>
    <definedName name="måned02" localSheetId="54">'[90]Schedule 8010'!$T$82:$U$93</definedName>
    <definedName name="måned02" localSheetId="7">'[91]Schedule 8010'!$T$82:$U$93</definedName>
    <definedName name="måned02" localSheetId="8">'[91]Schedule 8010'!$T$82:$U$93</definedName>
    <definedName name="måned02" localSheetId="6">'[91]Schedule 8010'!$T$82:$U$93</definedName>
    <definedName name="måned02">'[92]Schedule 8010'!$T$82:$U$93</definedName>
    <definedName name="måneder" localSheetId="40">'[93]Dansk 31.03.2003'!#REF!</definedName>
    <definedName name="måneder" localSheetId="33">'[93]Dansk 31.03.2003'!#REF!</definedName>
    <definedName name="måneder" localSheetId="34">'[93]Dansk 31.03.2003'!#REF!</definedName>
    <definedName name="måneder" localSheetId="53">'[93]Dansk 31.03.2003'!#REF!</definedName>
    <definedName name="måneder" localSheetId="56">'[94]Dansk 31.03.2003'!#REF!</definedName>
    <definedName name="måneder" localSheetId="4">'[93]Dansk 31.03.2003'!#REF!</definedName>
    <definedName name="måneder" localSheetId="30">'[93]Dansk 31.03.2003'!#REF!</definedName>
    <definedName name="måneder" localSheetId="54">'[95]Dansk 31.03.2003'!#REF!</definedName>
    <definedName name="måneder" localSheetId="7">'[96]Dansk 31.03.2003'!#REF!</definedName>
    <definedName name="måneder" localSheetId="8">'[96]Dansk 31.03.2003'!#REF!</definedName>
    <definedName name="måneder" localSheetId="6">'[96]Dansk 31.03.2003'!#REF!</definedName>
    <definedName name="måneder">'[97]Dansk 31.03.2003'!#REF!</definedName>
    <definedName name="nb_den" localSheetId="40">#REF!</definedName>
    <definedName name="nb_den" localSheetId="19">#REF!</definedName>
    <definedName name="nb_den" localSheetId="12">#REF!</definedName>
    <definedName name="nb_den" localSheetId="33">#REF!</definedName>
    <definedName name="nb_den" localSheetId="34">#REF!</definedName>
    <definedName name="nb_den" localSheetId="53">#REF!</definedName>
    <definedName name="nb_den" localSheetId="56">#REF!</definedName>
    <definedName name="nb_den" localSheetId="4">#REF!</definedName>
    <definedName name="nb_den" localSheetId="16">#REF!</definedName>
    <definedName name="nb_den" localSheetId="30">#REF!</definedName>
    <definedName name="nb_den" localSheetId="54">#REF!</definedName>
    <definedName name="nb_den" localSheetId="7">#REF!</definedName>
    <definedName name="nb_den" localSheetId="8">#REF!</definedName>
    <definedName name="nb_den" localSheetId="6">#REF!</definedName>
    <definedName name="nb_den" localSheetId="9">#REF!</definedName>
    <definedName name="nb_den">#REF!</definedName>
    <definedName name="nb_denmark" localSheetId="40">#REF!</definedName>
    <definedName name="nb_denmark" localSheetId="19">#REF!</definedName>
    <definedName name="nb_denmark" localSheetId="12">#REF!</definedName>
    <definedName name="nb_denmark" localSheetId="33">#REF!</definedName>
    <definedName name="nb_denmark" localSheetId="34">#REF!</definedName>
    <definedName name="nb_denmark" localSheetId="53">#REF!</definedName>
    <definedName name="nb_denmark" localSheetId="56">#REF!</definedName>
    <definedName name="nb_denmark" localSheetId="4">#REF!</definedName>
    <definedName name="nb_denmark" localSheetId="16">#REF!</definedName>
    <definedName name="nb_denmark" localSheetId="30">#REF!</definedName>
    <definedName name="nb_denmark" localSheetId="54">#REF!</definedName>
    <definedName name="nb_denmark" localSheetId="7">#REF!</definedName>
    <definedName name="nb_denmark" localSheetId="8">#REF!</definedName>
    <definedName name="nb_denmark" localSheetId="6">#REF!</definedName>
    <definedName name="nb_denmark" localSheetId="9">#REF!</definedName>
    <definedName name="nb_denmark">#REF!</definedName>
    <definedName name="nb_denmark_msh" localSheetId="40">#REF!</definedName>
    <definedName name="nb_denmark_msh" localSheetId="19">#REF!</definedName>
    <definedName name="nb_denmark_msh" localSheetId="12">#REF!</definedName>
    <definedName name="nb_denmark_msh" localSheetId="33">#REF!</definedName>
    <definedName name="nb_denmark_msh" localSheetId="34">#REF!</definedName>
    <definedName name="nb_denmark_msh" localSheetId="53">#REF!</definedName>
    <definedName name="nb_denmark_msh" localSheetId="56">#REF!</definedName>
    <definedName name="nb_denmark_msh" localSheetId="4">#REF!</definedName>
    <definedName name="nb_denmark_msh" localSheetId="16">#REF!</definedName>
    <definedName name="nb_denmark_msh" localSheetId="30">#REF!</definedName>
    <definedName name="nb_denmark_msh" localSheetId="54">#REF!</definedName>
    <definedName name="nb_denmark_msh" localSheetId="7">#REF!</definedName>
    <definedName name="nb_denmark_msh" localSheetId="8">#REF!</definedName>
    <definedName name="nb_denmark_msh" localSheetId="6">#REF!</definedName>
    <definedName name="nb_denmark_msh" localSheetId="9">#REF!</definedName>
    <definedName name="nb_denmark_msh">#REF!</definedName>
    <definedName name="NB_EURO" localSheetId="40">[43]Sheet1!$C$4</definedName>
    <definedName name="NB_EURO" localSheetId="34">[43]Sheet1!$C$4</definedName>
    <definedName name="NB_EURO" localSheetId="53">[43]Sheet1!$C$4</definedName>
    <definedName name="NB_EURO" localSheetId="56">[44]Sheet1!$C$4</definedName>
    <definedName name="NB_EURO" localSheetId="30">[43]Sheet1!$C$4</definedName>
    <definedName name="NB_EURO" localSheetId="54">[45]Sheet1!$C$4</definedName>
    <definedName name="NB_EURO" localSheetId="7">[46]Sheet1!$C$4</definedName>
    <definedName name="NB_EURO" localSheetId="8">[46]Sheet1!$C$4</definedName>
    <definedName name="NB_EURO" localSheetId="6">[46]Sheet1!$C$4</definedName>
    <definedName name="NB_EURO">[47]Sheet1!$C$4</definedName>
    <definedName name="NB_EURO_V" localSheetId="40">[48]Sheet1!$C$11</definedName>
    <definedName name="NB_EURO_V" localSheetId="34">[48]Sheet1!$C$11</definedName>
    <definedName name="NB_EURO_V" localSheetId="53">[48]Sheet1!$C$11</definedName>
    <definedName name="NB_EURO_V" localSheetId="56">[49]Sheet1!$C$11</definedName>
    <definedName name="NB_EURO_V" localSheetId="30">[48]Sheet1!$C$11</definedName>
    <definedName name="NB_EURO_V" localSheetId="54">[50]Sheet1!$C$11</definedName>
    <definedName name="NB_EURO_V" localSheetId="7">[51]Sheet1!$C$11</definedName>
    <definedName name="NB_EURO_V" localSheetId="8">[51]Sheet1!$C$11</definedName>
    <definedName name="NB_EURO_V" localSheetId="6">[51]Sheet1!$C$11</definedName>
    <definedName name="NB_EURO_V">[52]Sheet1!$C$11</definedName>
    <definedName name="nb_fin" localSheetId="40">#REF!</definedName>
    <definedName name="nb_fin" localSheetId="19">#REF!</definedName>
    <definedName name="nb_fin" localSheetId="12">#REF!</definedName>
    <definedName name="nb_fin" localSheetId="33">#REF!</definedName>
    <definedName name="nb_fin" localSheetId="34">#REF!</definedName>
    <definedName name="nb_fin" localSheetId="53">#REF!</definedName>
    <definedName name="nb_fin" localSheetId="56">#REF!</definedName>
    <definedName name="nb_fin" localSheetId="4">#REF!</definedName>
    <definedName name="nb_fin" localSheetId="16">#REF!</definedName>
    <definedName name="nb_fin" localSheetId="30">#REF!</definedName>
    <definedName name="nb_fin" localSheetId="54">#REF!</definedName>
    <definedName name="nb_fin" localSheetId="7">#REF!</definedName>
    <definedName name="nb_fin" localSheetId="8">#REF!</definedName>
    <definedName name="nb_fin" localSheetId="6">#REF!</definedName>
    <definedName name="nb_fin" localSheetId="9">#REF!</definedName>
    <definedName name="nb_fin">#REF!</definedName>
    <definedName name="nb_Finland" localSheetId="40">#REF!</definedName>
    <definedName name="nb_Finland" localSheetId="19">#REF!</definedName>
    <definedName name="nb_Finland" localSheetId="12">#REF!</definedName>
    <definedName name="nb_Finland" localSheetId="33">#REF!</definedName>
    <definedName name="nb_Finland" localSheetId="34">#REF!</definedName>
    <definedName name="nb_Finland" localSheetId="53">#REF!</definedName>
    <definedName name="nb_Finland" localSheetId="56">#REF!</definedName>
    <definedName name="nb_Finland" localSheetId="4">#REF!</definedName>
    <definedName name="nb_Finland" localSheetId="16">#REF!</definedName>
    <definedName name="nb_Finland" localSheetId="30">#REF!</definedName>
    <definedName name="nb_Finland" localSheetId="54">#REF!</definedName>
    <definedName name="nb_Finland" localSheetId="7">#REF!</definedName>
    <definedName name="nb_Finland" localSheetId="8">#REF!</definedName>
    <definedName name="nb_Finland" localSheetId="6">#REF!</definedName>
    <definedName name="nb_Finland" localSheetId="9">#REF!</definedName>
    <definedName name="nb_Finland">#REF!</definedName>
    <definedName name="nb_Finland_Msh" localSheetId="40">#REF!</definedName>
    <definedName name="nb_Finland_Msh" localSheetId="19">#REF!</definedName>
    <definedName name="nb_Finland_Msh" localSheetId="12">#REF!</definedName>
    <definedName name="nb_Finland_Msh" localSheetId="33">#REF!</definedName>
    <definedName name="nb_Finland_Msh" localSheetId="34">#REF!</definedName>
    <definedName name="nb_Finland_Msh" localSheetId="53">#REF!</definedName>
    <definedName name="nb_Finland_Msh" localSheetId="56">#REF!</definedName>
    <definedName name="nb_Finland_Msh" localSheetId="4">#REF!</definedName>
    <definedName name="nb_Finland_Msh" localSheetId="16">#REF!</definedName>
    <definedName name="nb_Finland_Msh" localSheetId="30">#REF!</definedName>
    <definedName name="nb_Finland_Msh" localSheetId="54">#REF!</definedName>
    <definedName name="nb_Finland_Msh" localSheetId="7">#REF!</definedName>
    <definedName name="nb_Finland_Msh" localSheetId="8">#REF!</definedName>
    <definedName name="nb_Finland_Msh" localSheetId="6">#REF!</definedName>
    <definedName name="nb_Finland_Msh" localSheetId="9">#REF!</definedName>
    <definedName name="nb_Finland_Msh">#REF!</definedName>
    <definedName name="nb_iib" localSheetId="40">#REF!</definedName>
    <definedName name="nb_iib" localSheetId="19">#REF!</definedName>
    <definedName name="nb_iib" localSheetId="12">#REF!</definedName>
    <definedName name="nb_iib" localSheetId="33">#REF!</definedName>
    <definedName name="nb_iib" localSheetId="34">#REF!</definedName>
    <definedName name="nb_iib" localSheetId="53">#REF!</definedName>
    <definedName name="nb_iib" localSheetId="56">#REF!</definedName>
    <definedName name="nb_iib" localSheetId="4">#REF!</definedName>
    <definedName name="nb_iib" localSheetId="16">#REF!</definedName>
    <definedName name="nb_iib" localSheetId="30">#REF!</definedName>
    <definedName name="nb_iib" localSheetId="54">#REF!</definedName>
    <definedName name="nb_iib" localSheetId="7">#REF!</definedName>
    <definedName name="nb_iib" localSheetId="8">#REF!</definedName>
    <definedName name="nb_iib" localSheetId="6">#REF!</definedName>
    <definedName name="nb_iib" localSheetId="9">#REF!</definedName>
    <definedName name="nb_iib">#REF!</definedName>
    <definedName name="nb_nor" localSheetId="40">#REF!</definedName>
    <definedName name="nb_nor" localSheetId="19">#REF!</definedName>
    <definedName name="nb_nor" localSheetId="12">#REF!</definedName>
    <definedName name="nb_nor" localSheetId="33">#REF!</definedName>
    <definedName name="nb_nor" localSheetId="34">#REF!</definedName>
    <definedName name="nb_nor" localSheetId="53">#REF!</definedName>
    <definedName name="nb_nor" localSheetId="56">#REF!</definedName>
    <definedName name="nb_nor" localSheetId="4">#REF!</definedName>
    <definedName name="nb_nor" localSheetId="16">#REF!</definedName>
    <definedName name="nb_nor" localSheetId="30">#REF!</definedName>
    <definedName name="nb_nor" localSheetId="54">#REF!</definedName>
    <definedName name="nb_nor" localSheetId="7">#REF!</definedName>
    <definedName name="nb_nor" localSheetId="8">#REF!</definedName>
    <definedName name="nb_nor" localSheetId="6">#REF!</definedName>
    <definedName name="nb_nor" localSheetId="9">#REF!</definedName>
    <definedName name="nb_nor">#REF!</definedName>
    <definedName name="nb_nordic" localSheetId="40">#REF!</definedName>
    <definedName name="nb_nordic" localSheetId="19">#REF!</definedName>
    <definedName name="nb_nordic" localSheetId="12">#REF!</definedName>
    <definedName name="nb_nordic" localSheetId="33">#REF!</definedName>
    <definedName name="nb_nordic" localSheetId="34">#REF!</definedName>
    <definedName name="nb_nordic" localSheetId="53">#REF!</definedName>
    <definedName name="nb_nordic" localSheetId="56">#REF!</definedName>
    <definedName name="nb_nordic" localSheetId="4">#REF!</definedName>
    <definedName name="nb_nordic" localSheetId="16">#REF!</definedName>
    <definedName name="nb_nordic" localSheetId="30">#REF!</definedName>
    <definedName name="nb_nordic" localSheetId="54">#REF!</definedName>
    <definedName name="nb_nordic" localSheetId="7">#REF!</definedName>
    <definedName name="nb_nordic" localSheetId="8">#REF!</definedName>
    <definedName name="nb_nordic" localSheetId="6">#REF!</definedName>
    <definedName name="nb_nordic" localSheetId="9">#REF!</definedName>
    <definedName name="nb_nordic">#REF!</definedName>
    <definedName name="nb_norway" localSheetId="40">#REF!</definedName>
    <definedName name="nb_norway" localSheetId="19">#REF!</definedName>
    <definedName name="nb_norway" localSheetId="12">#REF!</definedName>
    <definedName name="nb_norway" localSheetId="33">#REF!</definedName>
    <definedName name="nb_norway" localSheetId="34">#REF!</definedName>
    <definedName name="nb_norway" localSheetId="53">#REF!</definedName>
    <definedName name="nb_norway" localSheetId="56">#REF!</definedName>
    <definedName name="nb_norway" localSheetId="4">#REF!</definedName>
    <definedName name="nb_norway" localSheetId="16">#REF!</definedName>
    <definedName name="nb_norway" localSheetId="30">#REF!</definedName>
    <definedName name="nb_norway" localSheetId="54">#REF!</definedName>
    <definedName name="nb_norway" localSheetId="7">#REF!</definedName>
    <definedName name="nb_norway" localSheetId="8">#REF!</definedName>
    <definedName name="nb_norway" localSheetId="6">#REF!</definedName>
    <definedName name="nb_norway" localSheetId="9">#REF!</definedName>
    <definedName name="nb_norway">#REF!</definedName>
    <definedName name="nb_norway_msh" localSheetId="40">#REF!</definedName>
    <definedName name="nb_norway_msh" localSheetId="19">#REF!</definedName>
    <definedName name="nb_norway_msh" localSheetId="12">#REF!</definedName>
    <definedName name="nb_norway_msh" localSheetId="33">#REF!</definedName>
    <definedName name="nb_norway_msh" localSheetId="34">#REF!</definedName>
    <definedName name="nb_norway_msh" localSheetId="53">#REF!</definedName>
    <definedName name="nb_norway_msh" localSheetId="56">#REF!</definedName>
    <definedName name="nb_norway_msh" localSheetId="4">#REF!</definedName>
    <definedName name="nb_norway_msh" localSheetId="16">#REF!</definedName>
    <definedName name="nb_norway_msh" localSheetId="30">#REF!</definedName>
    <definedName name="nb_norway_msh" localSheetId="54">#REF!</definedName>
    <definedName name="nb_norway_msh" localSheetId="7">#REF!</definedName>
    <definedName name="nb_norway_msh" localSheetId="8">#REF!</definedName>
    <definedName name="nb_norway_msh" localSheetId="6">#REF!</definedName>
    <definedName name="nb_norway_msh" localSheetId="9">#REF!</definedName>
    <definedName name="nb_norway_msh">#REF!</definedName>
    <definedName name="nb_swe" localSheetId="40">#REF!</definedName>
    <definedName name="nb_swe" localSheetId="19">#REF!</definedName>
    <definedName name="nb_swe" localSheetId="12">#REF!</definedName>
    <definedName name="nb_swe" localSheetId="33">#REF!</definedName>
    <definedName name="nb_swe" localSheetId="34">#REF!</definedName>
    <definedName name="nb_swe" localSheetId="53">#REF!</definedName>
    <definedName name="nb_swe" localSheetId="56">#REF!</definedName>
    <definedName name="nb_swe" localSheetId="4">#REF!</definedName>
    <definedName name="nb_swe" localSheetId="16">#REF!</definedName>
    <definedName name="nb_swe" localSheetId="30">#REF!</definedName>
    <definedName name="nb_swe" localSheetId="54">#REF!</definedName>
    <definedName name="nb_swe" localSheetId="7">#REF!</definedName>
    <definedName name="nb_swe" localSheetId="8">#REF!</definedName>
    <definedName name="nb_swe" localSheetId="6">#REF!</definedName>
    <definedName name="nb_swe" localSheetId="9">#REF!</definedName>
    <definedName name="nb_swe">#REF!</definedName>
    <definedName name="nb_Sweden" localSheetId="40">#REF!</definedName>
    <definedName name="nb_Sweden" localSheetId="19">#REF!</definedName>
    <definedName name="nb_Sweden" localSheetId="12">#REF!</definedName>
    <definedName name="nb_Sweden" localSheetId="33">#REF!</definedName>
    <definedName name="nb_Sweden" localSheetId="34">#REF!</definedName>
    <definedName name="nb_Sweden" localSheetId="53">#REF!</definedName>
    <definedName name="nb_Sweden" localSheetId="56">#REF!</definedName>
    <definedName name="nb_Sweden" localSheetId="4">#REF!</definedName>
    <definedName name="nb_Sweden" localSheetId="16">#REF!</definedName>
    <definedName name="nb_Sweden" localSheetId="30">#REF!</definedName>
    <definedName name="nb_Sweden" localSheetId="54">#REF!</definedName>
    <definedName name="nb_Sweden" localSheetId="7">#REF!</definedName>
    <definedName name="nb_Sweden" localSheetId="8">#REF!</definedName>
    <definedName name="nb_Sweden" localSheetId="6">#REF!</definedName>
    <definedName name="nb_Sweden" localSheetId="9">#REF!</definedName>
    <definedName name="nb_Sweden">#REF!</definedName>
    <definedName name="nb_sweden_msh" localSheetId="40">#REF!</definedName>
    <definedName name="nb_sweden_msh" localSheetId="19">#REF!</definedName>
    <definedName name="nb_sweden_msh" localSheetId="12">#REF!</definedName>
    <definedName name="nb_sweden_msh" localSheetId="33">#REF!</definedName>
    <definedName name="nb_sweden_msh" localSheetId="34">#REF!</definedName>
    <definedName name="nb_sweden_msh" localSheetId="53">#REF!</definedName>
    <definedName name="nb_sweden_msh" localSheetId="56">#REF!</definedName>
    <definedName name="nb_sweden_msh" localSheetId="4">#REF!</definedName>
    <definedName name="nb_sweden_msh" localSheetId="16">#REF!</definedName>
    <definedName name="nb_sweden_msh" localSheetId="30">#REF!</definedName>
    <definedName name="nb_sweden_msh" localSheetId="54">#REF!</definedName>
    <definedName name="nb_sweden_msh" localSheetId="7">#REF!</definedName>
    <definedName name="nb_sweden_msh" localSheetId="8">#REF!</definedName>
    <definedName name="nb_sweden_msh" localSheetId="6">#REF!</definedName>
    <definedName name="nb_sweden_msh" localSheetId="9">#REF!</definedName>
    <definedName name="nb_sweden_msh">#REF!</definedName>
    <definedName name="NBHbalancesheet" localSheetId="40">#REF!</definedName>
    <definedName name="NBHbalancesheet" localSheetId="19">#REF!</definedName>
    <definedName name="NBHbalancesheet" localSheetId="12">#REF!</definedName>
    <definedName name="NBHbalancesheet" localSheetId="33">#REF!</definedName>
    <definedName name="NBHbalancesheet" localSheetId="34">#REF!</definedName>
    <definedName name="NBHbalancesheet" localSheetId="53">#REF!</definedName>
    <definedName name="NBHbalancesheet" localSheetId="56">#REF!</definedName>
    <definedName name="NBHbalancesheet" localSheetId="4">#REF!</definedName>
    <definedName name="NBHbalancesheet" localSheetId="16">#REF!</definedName>
    <definedName name="NBHbalancesheet" localSheetId="30">#REF!</definedName>
    <definedName name="NBHbalancesheet" localSheetId="54">#REF!</definedName>
    <definedName name="NBHbalancesheet" localSheetId="7">#REF!</definedName>
    <definedName name="NBHbalancesheet" localSheetId="8">#REF!</definedName>
    <definedName name="NBHbalancesheet" localSheetId="6">#REF!</definedName>
    <definedName name="NBHbalancesheet" localSheetId="9">#REF!</definedName>
    <definedName name="NBHbalancesheet">#REF!</definedName>
    <definedName name="nem" localSheetId="40">#REF!</definedName>
    <definedName name="nem" localSheetId="19">#REF!</definedName>
    <definedName name="nem" localSheetId="12">#REF!</definedName>
    <definedName name="nem" localSheetId="33">#REF!</definedName>
    <definedName name="nem" localSheetId="34">#REF!</definedName>
    <definedName name="nem" localSheetId="53">#REF!</definedName>
    <definedName name="nem" localSheetId="56">#REF!</definedName>
    <definedName name="nem" localSheetId="4">#REF!</definedName>
    <definedName name="nem" localSheetId="16">#REF!</definedName>
    <definedName name="nem" localSheetId="30">#REF!</definedName>
    <definedName name="nem" localSheetId="54">#REF!</definedName>
    <definedName name="nem" localSheetId="7">#REF!</definedName>
    <definedName name="nem" localSheetId="8">#REF!</definedName>
    <definedName name="nem" localSheetId="6">#REF!</definedName>
    <definedName name="nem" localSheetId="9">#REF!</definedName>
    <definedName name="nem">#REF!</definedName>
    <definedName name="New_BU_Q3" localSheetId="19">#REF!</definedName>
    <definedName name="New_BU_Q3" localSheetId="12">#REF!</definedName>
    <definedName name="New_BU_Q3" localSheetId="33">#REF!</definedName>
    <definedName name="New_BU_Q3" localSheetId="34">#REF!</definedName>
    <definedName name="New_BU_Q3" localSheetId="56">#REF!</definedName>
    <definedName name="New_BU_Q3" localSheetId="4">#REF!</definedName>
    <definedName name="New_BU_Q3" localSheetId="16">#REF!</definedName>
    <definedName name="New_BU_Q3" localSheetId="30">#REF!</definedName>
    <definedName name="New_BU_Q3" localSheetId="54">#REF!</definedName>
    <definedName name="New_BU_Q3" localSheetId="7">#REF!</definedName>
    <definedName name="New_BU_Q3" localSheetId="8">#REF!</definedName>
    <definedName name="New_BU_Q3" localSheetId="6">#REF!</definedName>
    <definedName name="New_BU_Q3" localSheetId="9">#REF!</definedName>
    <definedName name="New_BU_Q3">#REF!</definedName>
    <definedName name="NO_EURO_V" localSheetId="40">[48]Sheet1!$C$14</definedName>
    <definedName name="NO_EURO_V" localSheetId="34">[48]Sheet1!$C$14</definedName>
    <definedName name="NO_EURO_V" localSheetId="53">[48]Sheet1!$C$14</definedName>
    <definedName name="NO_EURO_V" localSheetId="56">[49]Sheet1!$C$14</definedName>
    <definedName name="NO_EURO_V" localSheetId="30">[48]Sheet1!$C$14</definedName>
    <definedName name="NO_EURO_V" localSheetId="54">[50]Sheet1!$C$14</definedName>
    <definedName name="NO_EURO_V" localSheetId="7">[51]Sheet1!$C$14</definedName>
    <definedName name="NO_EURO_V" localSheetId="8">[51]Sheet1!$C$14</definedName>
    <definedName name="NO_EURO_V" localSheetId="6">[51]Sheet1!$C$14</definedName>
    <definedName name="NO_EURO_V">[52]Sheet1!$C$14</definedName>
    <definedName name="NO_NOK_V" localSheetId="40">[43]Sheet1!$C$22</definedName>
    <definedName name="NO_NOK_V" localSheetId="34">[43]Sheet1!$C$22</definedName>
    <definedName name="NO_NOK_V" localSheetId="53">[43]Sheet1!$C$22</definedName>
    <definedName name="NO_NOK_V" localSheetId="56">[44]Sheet1!$C$22</definedName>
    <definedName name="NO_NOK_V" localSheetId="30">[43]Sheet1!$C$22</definedName>
    <definedName name="NO_NOK_V" localSheetId="54">[45]Sheet1!$C$22</definedName>
    <definedName name="NO_NOK_V" localSheetId="7">[46]Sheet1!$C$22</definedName>
    <definedName name="NO_NOK_V" localSheetId="8">[46]Sheet1!$C$22</definedName>
    <definedName name="NO_NOK_V" localSheetId="6">[46]Sheet1!$C$22</definedName>
    <definedName name="NO_NOK_V">[47]Sheet1!$C$22</definedName>
    <definedName name="NOK_1.kv." localSheetId="40">#REF!</definedName>
    <definedName name="NOK_1.kv." localSheetId="19">#REF!</definedName>
    <definedName name="NOK_1.kv." localSheetId="12">#REF!</definedName>
    <definedName name="NOK_1.kv." localSheetId="33">#REF!</definedName>
    <definedName name="NOK_1.kv." localSheetId="34">#REF!</definedName>
    <definedName name="NOK_1.kv." localSheetId="53">#REF!</definedName>
    <definedName name="NOK_1.kv." localSheetId="56">#REF!</definedName>
    <definedName name="NOK_1.kv." localSheetId="4">#REF!</definedName>
    <definedName name="NOK_1.kv." localSheetId="16">#REF!</definedName>
    <definedName name="NOK_1.kv." localSheetId="30">#REF!</definedName>
    <definedName name="NOK_1.kv." localSheetId="54">#REF!</definedName>
    <definedName name="NOK_1.kv." localSheetId="7">#REF!</definedName>
    <definedName name="NOK_1.kv." localSheetId="8">#REF!</definedName>
    <definedName name="NOK_1.kv." localSheetId="6">#REF!</definedName>
    <definedName name="NOK_1.kv." localSheetId="9">#REF!</definedName>
    <definedName name="NOK_1.kv.">#REF!</definedName>
    <definedName name="NOK_2.kv." localSheetId="40">#REF!</definedName>
    <definedName name="NOK_2.kv." localSheetId="19">#REF!</definedName>
    <definedName name="NOK_2.kv." localSheetId="12">#REF!</definedName>
    <definedName name="NOK_2.kv." localSheetId="33">#REF!</definedName>
    <definedName name="NOK_2.kv." localSheetId="34">#REF!</definedName>
    <definedName name="NOK_2.kv." localSheetId="53">#REF!</definedName>
    <definedName name="NOK_2.kv." localSheetId="56">#REF!</definedName>
    <definedName name="NOK_2.kv." localSheetId="4">#REF!</definedName>
    <definedName name="NOK_2.kv." localSheetId="16">#REF!</definedName>
    <definedName name="NOK_2.kv." localSheetId="30">#REF!</definedName>
    <definedName name="NOK_2.kv." localSheetId="54">#REF!</definedName>
    <definedName name="NOK_2.kv." localSheetId="7">#REF!</definedName>
    <definedName name="NOK_2.kv." localSheetId="8">#REF!</definedName>
    <definedName name="NOK_2.kv." localSheetId="6">#REF!</definedName>
    <definedName name="NOK_2.kv." localSheetId="9">#REF!</definedName>
    <definedName name="NOK_2.kv.">#REF!</definedName>
    <definedName name="NOK_3.kv." localSheetId="40">#REF!</definedName>
    <definedName name="NOK_3.kv." localSheetId="19">#REF!</definedName>
    <definedName name="NOK_3.kv." localSheetId="12">#REF!</definedName>
    <definedName name="NOK_3.kv." localSheetId="33">#REF!</definedName>
    <definedName name="NOK_3.kv." localSheetId="34">#REF!</definedName>
    <definedName name="NOK_3.kv." localSheetId="53">#REF!</definedName>
    <definedName name="NOK_3.kv." localSheetId="56">#REF!</definedName>
    <definedName name="NOK_3.kv." localSheetId="4">#REF!</definedName>
    <definedName name="NOK_3.kv." localSheetId="16">#REF!</definedName>
    <definedName name="NOK_3.kv." localSheetId="30">#REF!</definedName>
    <definedName name="NOK_3.kv." localSheetId="54">#REF!</definedName>
    <definedName name="NOK_3.kv." localSheetId="7">#REF!</definedName>
    <definedName name="NOK_3.kv." localSheetId="8">#REF!</definedName>
    <definedName name="NOK_3.kv." localSheetId="6">#REF!</definedName>
    <definedName name="NOK_3.kv." localSheetId="9">#REF!</definedName>
    <definedName name="NOK_3.kv.">#REF!</definedName>
    <definedName name="NOK_30.06." localSheetId="40">#REF!</definedName>
    <definedName name="NOK_30.06." localSheetId="19">#REF!</definedName>
    <definedName name="NOK_30.06." localSheetId="12">#REF!</definedName>
    <definedName name="NOK_30.06." localSheetId="33">#REF!</definedName>
    <definedName name="NOK_30.06." localSheetId="34">#REF!</definedName>
    <definedName name="NOK_30.06." localSheetId="53">#REF!</definedName>
    <definedName name="NOK_30.06." localSheetId="56">#REF!</definedName>
    <definedName name="NOK_30.06." localSheetId="4">#REF!</definedName>
    <definedName name="NOK_30.06." localSheetId="16">#REF!</definedName>
    <definedName name="NOK_30.06." localSheetId="30">#REF!</definedName>
    <definedName name="NOK_30.06." localSheetId="54">#REF!</definedName>
    <definedName name="NOK_30.06." localSheetId="7">#REF!</definedName>
    <definedName name="NOK_30.06." localSheetId="8">#REF!</definedName>
    <definedName name="NOK_30.06." localSheetId="6">#REF!</definedName>
    <definedName name="NOK_30.06." localSheetId="9">#REF!</definedName>
    <definedName name="NOK_30.06.">#REF!</definedName>
    <definedName name="NOK_30.09." localSheetId="40">#REF!</definedName>
    <definedName name="NOK_30.09." localSheetId="19">#REF!</definedName>
    <definedName name="NOK_30.09." localSheetId="12">#REF!</definedName>
    <definedName name="NOK_30.09." localSheetId="33">#REF!</definedName>
    <definedName name="NOK_30.09." localSheetId="34">#REF!</definedName>
    <definedName name="NOK_30.09." localSheetId="53">#REF!</definedName>
    <definedName name="NOK_30.09." localSheetId="56">#REF!</definedName>
    <definedName name="NOK_30.09." localSheetId="4">#REF!</definedName>
    <definedName name="NOK_30.09." localSheetId="16">#REF!</definedName>
    <definedName name="NOK_30.09." localSheetId="30">#REF!</definedName>
    <definedName name="NOK_30.09." localSheetId="54">#REF!</definedName>
    <definedName name="NOK_30.09." localSheetId="7">#REF!</definedName>
    <definedName name="NOK_30.09." localSheetId="8">#REF!</definedName>
    <definedName name="NOK_30.09." localSheetId="6">#REF!</definedName>
    <definedName name="NOK_30.09." localSheetId="9">#REF!</definedName>
    <definedName name="NOK_30.09.">#REF!</definedName>
    <definedName name="NOK_31.03." localSheetId="40">#REF!</definedName>
    <definedName name="NOK_31.03." localSheetId="19">#REF!</definedName>
    <definedName name="NOK_31.03." localSheetId="12">#REF!</definedName>
    <definedName name="NOK_31.03." localSheetId="33">#REF!</definedName>
    <definedName name="NOK_31.03." localSheetId="34">#REF!</definedName>
    <definedName name="NOK_31.03." localSheetId="53">#REF!</definedName>
    <definedName name="NOK_31.03." localSheetId="56">#REF!</definedName>
    <definedName name="NOK_31.03." localSheetId="4">#REF!</definedName>
    <definedName name="NOK_31.03." localSheetId="16">#REF!</definedName>
    <definedName name="NOK_31.03." localSheetId="30">#REF!</definedName>
    <definedName name="NOK_31.03." localSheetId="54">#REF!</definedName>
    <definedName name="NOK_31.03." localSheetId="7">#REF!</definedName>
    <definedName name="NOK_31.03." localSheetId="8">#REF!</definedName>
    <definedName name="NOK_31.03." localSheetId="6">#REF!</definedName>
    <definedName name="NOK_31.03." localSheetId="9">#REF!</definedName>
    <definedName name="NOK_31.03.">#REF!</definedName>
    <definedName name="NOK_4.kv." localSheetId="40">#REF!</definedName>
    <definedName name="NOK_4.kv." localSheetId="19">#REF!</definedName>
    <definedName name="NOK_4.kv." localSheetId="12">#REF!</definedName>
    <definedName name="NOK_4.kv." localSheetId="33">#REF!</definedName>
    <definedName name="NOK_4.kv." localSheetId="34">#REF!</definedName>
    <definedName name="NOK_4.kv." localSheetId="53">#REF!</definedName>
    <definedName name="NOK_4.kv." localSheetId="56">#REF!</definedName>
    <definedName name="NOK_4.kv." localSheetId="4">#REF!</definedName>
    <definedName name="NOK_4.kv." localSheetId="16">#REF!</definedName>
    <definedName name="NOK_4.kv." localSheetId="30">#REF!</definedName>
    <definedName name="NOK_4.kv." localSheetId="54">#REF!</definedName>
    <definedName name="NOK_4.kv." localSheetId="7">#REF!</definedName>
    <definedName name="NOK_4.kv." localSheetId="8">#REF!</definedName>
    <definedName name="NOK_4.kv." localSheetId="6">#REF!</definedName>
    <definedName name="NOK_4.kv." localSheetId="9">#REF!</definedName>
    <definedName name="NOK_4.kv.">#REF!</definedName>
    <definedName name="NOK_Primo" localSheetId="40">#REF!</definedName>
    <definedName name="NOK_Primo" localSheetId="19">#REF!</definedName>
    <definedName name="NOK_Primo" localSheetId="12">#REF!</definedName>
    <definedName name="NOK_Primo" localSheetId="33">#REF!</definedName>
    <definedName name="NOK_Primo" localSheetId="34">#REF!</definedName>
    <definedName name="NOK_Primo" localSheetId="53">#REF!</definedName>
    <definedName name="NOK_Primo" localSheetId="56">#REF!</definedName>
    <definedName name="NOK_Primo" localSheetId="4">#REF!</definedName>
    <definedName name="NOK_Primo" localSheetId="16">#REF!</definedName>
    <definedName name="NOK_Primo" localSheetId="30">#REF!</definedName>
    <definedName name="NOK_Primo" localSheetId="54">#REF!</definedName>
    <definedName name="NOK_Primo" localSheetId="7">#REF!</definedName>
    <definedName name="NOK_Primo" localSheetId="8">#REF!</definedName>
    <definedName name="NOK_Primo" localSheetId="6">#REF!</definedName>
    <definedName name="NOK_Primo" localSheetId="9">#REF!</definedName>
    <definedName name="NOK_Primo">#REF!</definedName>
    <definedName name="NOK_Ultimo" localSheetId="40">#REF!</definedName>
    <definedName name="NOK_Ultimo" localSheetId="19">#REF!</definedName>
    <definedName name="NOK_Ultimo" localSheetId="12">#REF!</definedName>
    <definedName name="NOK_Ultimo" localSheetId="33">#REF!</definedName>
    <definedName name="NOK_Ultimo" localSheetId="34">#REF!</definedName>
    <definedName name="NOK_Ultimo" localSheetId="53">#REF!</definedName>
    <definedName name="NOK_Ultimo" localSheetId="56">#REF!</definedName>
    <definedName name="NOK_Ultimo" localSheetId="4">#REF!</definedName>
    <definedName name="NOK_Ultimo" localSheetId="16">#REF!</definedName>
    <definedName name="NOK_Ultimo" localSheetId="30">#REF!</definedName>
    <definedName name="NOK_Ultimo" localSheetId="54">#REF!</definedName>
    <definedName name="NOK_Ultimo" localSheetId="7">#REF!</definedName>
    <definedName name="NOK_Ultimo" localSheetId="8">#REF!</definedName>
    <definedName name="NOK_Ultimo" localSheetId="6">#REF!</definedName>
    <definedName name="NOK_Ultimo" localSheetId="9">#REF!</definedName>
    <definedName name="NOK_Ultimo">#REF!</definedName>
    <definedName name="NokLastYear" localSheetId="40">[32]Valutakurser!$E$7</definedName>
    <definedName name="NokLastYear" localSheetId="34">[32]Valutakurser!$E$7</definedName>
    <definedName name="NokLastYear" localSheetId="53">[32]Valutakurser!$E$7</definedName>
    <definedName name="NokLastYear" localSheetId="56">[33]Valutakurser!$E$7</definedName>
    <definedName name="NokLastYear" localSheetId="30">[32]Valutakurser!$E$7</definedName>
    <definedName name="NokLastYear" localSheetId="54">[34]Valutakurser!$E$7</definedName>
    <definedName name="NokLastYear" localSheetId="7">[35]Valutakurser!$E$7</definedName>
    <definedName name="NokLastYear" localSheetId="8">[35]Valutakurser!$E$7</definedName>
    <definedName name="NokLastYear" localSheetId="6">[35]Valutakurser!$E$7</definedName>
    <definedName name="NokLastYear">[36]Valutakurser!$E$7</definedName>
    <definedName name="Nordea_Estonia" localSheetId="40">#REF!</definedName>
    <definedName name="Nordea_Estonia" localSheetId="19">#REF!</definedName>
    <definedName name="Nordea_Estonia" localSheetId="12">#REF!</definedName>
    <definedName name="Nordea_Estonia" localSheetId="33">#REF!</definedName>
    <definedName name="Nordea_Estonia" localSheetId="34">#REF!</definedName>
    <definedName name="Nordea_Estonia" localSheetId="53">#REF!</definedName>
    <definedName name="Nordea_Estonia" localSheetId="56">#REF!</definedName>
    <definedName name="Nordea_Estonia" localSheetId="4">#REF!</definedName>
    <definedName name="Nordea_Estonia" localSheetId="16">#REF!</definedName>
    <definedName name="Nordea_Estonia" localSheetId="30">#REF!</definedName>
    <definedName name="Nordea_Estonia" localSheetId="54">#REF!</definedName>
    <definedName name="Nordea_Estonia" localSheetId="7">#REF!</definedName>
    <definedName name="Nordea_Estonia" localSheetId="8">#REF!</definedName>
    <definedName name="Nordea_Estonia" localSheetId="6">#REF!</definedName>
    <definedName name="Nordea_Estonia" localSheetId="9">#REF!</definedName>
    <definedName name="Nordea_Estonia">#REF!</definedName>
    <definedName name="Nordea_IOM" localSheetId="40">#REF!</definedName>
    <definedName name="Nordea_IOM" localSheetId="19">#REF!</definedName>
    <definedName name="Nordea_IOM" localSheetId="12">#REF!</definedName>
    <definedName name="Nordea_IOM" localSheetId="33">#REF!</definedName>
    <definedName name="Nordea_IOM" localSheetId="34">#REF!</definedName>
    <definedName name="Nordea_IOM" localSheetId="53">#REF!</definedName>
    <definedName name="Nordea_IOM" localSheetId="56">#REF!</definedName>
    <definedName name="Nordea_IOM" localSheetId="4">#REF!</definedName>
    <definedName name="Nordea_IOM" localSheetId="16">#REF!</definedName>
    <definedName name="Nordea_IOM" localSheetId="30">#REF!</definedName>
    <definedName name="Nordea_IOM" localSheetId="54">#REF!</definedName>
    <definedName name="Nordea_IOM" localSheetId="7">#REF!</definedName>
    <definedName name="Nordea_IOM" localSheetId="8">#REF!</definedName>
    <definedName name="Nordea_IOM" localSheetId="6">#REF!</definedName>
    <definedName name="Nordea_IOM" localSheetId="9">#REF!</definedName>
    <definedName name="Nordea_IOM">#REF!</definedName>
    <definedName name="Nordea_Latvia" localSheetId="40">#REF!</definedName>
    <definedName name="Nordea_Latvia" localSheetId="19">#REF!</definedName>
    <definedName name="Nordea_Latvia" localSheetId="12">#REF!</definedName>
    <definedName name="Nordea_Latvia" localSheetId="33">#REF!</definedName>
    <definedName name="Nordea_Latvia" localSheetId="34">#REF!</definedName>
    <definedName name="Nordea_Latvia" localSheetId="53">#REF!</definedName>
    <definedName name="Nordea_Latvia" localSheetId="56">#REF!</definedName>
    <definedName name="Nordea_Latvia" localSheetId="4">#REF!</definedName>
    <definedName name="Nordea_Latvia" localSheetId="16">#REF!</definedName>
    <definedName name="Nordea_Latvia" localSheetId="30">#REF!</definedName>
    <definedName name="Nordea_Latvia" localSheetId="54">#REF!</definedName>
    <definedName name="Nordea_Latvia" localSheetId="7">#REF!</definedName>
    <definedName name="Nordea_Latvia" localSheetId="8">#REF!</definedName>
    <definedName name="Nordea_Latvia" localSheetId="6">#REF!</definedName>
    <definedName name="Nordea_Latvia" localSheetId="9">#REF!</definedName>
    <definedName name="Nordea_Latvia">#REF!</definedName>
    <definedName name="Nordea_life_Ass_LTD_Finland" localSheetId="40">#REF!</definedName>
    <definedName name="Nordea_life_Ass_LTD_Finland" localSheetId="19">#REF!</definedName>
    <definedName name="Nordea_life_Ass_LTD_Finland" localSheetId="12">#REF!</definedName>
    <definedName name="Nordea_life_Ass_LTD_Finland" localSheetId="33">#REF!</definedName>
    <definedName name="Nordea_life_Ass_LTD_Finland" localSheetId="34">#REF!</definedName>
    <definedName name="Nordea_life_Ass_LTD_Finland" localSheetId="53">#REF!</definedName>
    <definedName name="Nordea_life_Ass_LTD_Finland" localSheetId="56">#REF!</definedName>
    <definedName name="Nordea_life_Ass_LTD_Finland" localSheetId="4">#REF!</definedName>
    <definedName name="Nordea_life_Ass_LTD_Finland" localSheetId="16">#REF!</definedName>
    <definedName name="Nordea_life_Ass_LTD_Finland" localSheetId="30">#REF!</definedName>
    <definedName name="Nordea_life_Ass_LTD_Finland" localSheetId="54">#REF!</definedName>
    <definedName name="Nordea_life_Ass_LTD_Finland" localSheetId="7">#REF!</definedName>
    <definedName name="Nordea_life_Ass_LTD_Finland" localSheetId="8">#REF!</definedName>
    <definedName name="Nordea_life_Ass_LTD_Finland" localSheetId="6">#REF!</definedName>
    <definedName name="Nordea_life_Ass_LTD_Finland" localSheetId="9">#REF!</definedName>
    <definedName name="Nordea_life_Ass_LTD_Finland">#REF!</definedName>
    <definedName name="Nordea_life_Ass_LTD_Sverige" localSheetId="40">#REF!</definedName>
    <definedName name="Nordea_life_Ass_LTD_Sverige" localSheetId="19">#REF!</definedName>
    <definedName name="Nordea_life_Ass_LTD_Sverige" localSheetId="12">#REF!</definedName>
    <definedName name="Nordea_life_Ass_LTD_Sverige" localSheetId="33">#REF!</definedName>
    <definedName name="Nordea_life_Ass_LTD_Sverige" localSheetId="34">#REF!</definedName>
    <definedName name="Nordea_life_Ass_LTD_Sverige" localSheetId="53">#REF!</definedName>
    <definedName name="Nordea_life_Ass_LTD_Sverige" localSheetId="56">#REF!</definedName>
    <definedName name="Nordea_life_Ass_LTD_Sverige" localSheetId="4">#REF!</definedName>
    <definedName name="Nordea_life_Ass_LTD_Sverige" localSheetId="16">#REF!</definedName>
    <definedName name="Nordea_life_Ass_LTD_Sverige" localSheetId="30">#REF!</definedName>
    <definedName name="Nordea_life_Ass_LTD_Sverige" localSheetId="54">#REF!</definedName>
    <definedName name="Nordea_life_Ass_LTD_Sverige" localSheetId="7">#REF!</definedName>
    <definedName name="Nordea_life_Ass_LTD_Sverige" localSheetId="8">#REF!</definedName>
    <definedName name="Nordea_life_Ass_LTD_Sverige" localSheetId="6">#REF!</definedName>
    <definedName name="Nordea_life_Ass_LTD_Sverige" localSheetId="9">#REF!</definedName>
    <definedName name="Nordea_life_Ass_LTD_Sverige">#REF!</definedName>
    <definedName name="Nordea_life_I" localSheetId="40">#REF!</definedName>
    <definedName name="Nordea_life_I" localSheetId="19">#REF!</definedName>
    <definedName name="Nordea_life_I" localSheetId="12">#REF!</definedName>
    <definedName name="Nordea_life_I" localSheetId="33">#REF!</definedName>
    <definedName name="Nordea_life_I" localSheetId="34">#REF!</definedName>
    <definedName name="Nordea_life_I" localSheetId="53">#REF!</definedName>
    <definedName name="Nordea_life_I" localSheetId="56">#REF!</definedName>
    <definedName name="Nordea_life_I" localSheetId="4">#REF!</definedName>
    <definedName name="Nordea_life_I" localSheetId="16">#REF!</definedName>
    <definedName name="Nordea_life_I" localSheetId="30">#REF!</definedName>
    <definedName name="Nordea_life_I" localSheetId="54">#REF!</definedName>
    <definedName name="Nordea_life_I" localSheetId="7">#REF!</definedName>
    <definedName name="Nordea_life_I" localSheetId="8">#REF!</definedName>
    <definedName name="Nordea_life_I" localSheetId="6">#REF!</definedName>
    <definedName name="Nordea_life_I" localSheetId="9">#REF!</definedName>
    <definedName name="Nordea_life_I">#REF!</definedName>
    <definedName name="Nordea_life_II" localSheetId="40">#REF!</definedName>
    <definedName name="Nordea_life_II" localSheetId="19">#REF!</definedName>
    <definedName name="Nordea_life_II" localSheetId="12">#REF!</definedName>
    <definedName name="Nordea_life_II" localSheetId="33">#REF!</definedName>
    <definedName name="Nordea_life_II" localSheetId="34">#REF!</definedName>
    <definedName name="Nordea_life_II" localSheetId="53">#REF!</definedName>
    <definedName name="Nordea_life_II" localSheetId="56">#REF!</definedName>
    <definedName name="Nordea_life_II" localSheetId="4">#REF!</definedName>
    <definedName name="Nordea_life_II" localSheetId="16">#REF!</definedName>
    <definedName name="Nordea_life_II" localSheetId="30">#REF!</definedName>
    <definedName name="Nordea_life_II" localSheetId="54">#REF!</definedName>
    <definedName name="Nordea_life_II" localSheetId="7">#REF!</definedName>
    <definedName name="Nordea_life_II" localSheetId="8">#REF!</definedName>
    <definedName name="Nordea_life_II" localSheetId="6">#REF!</definedName>
    <definedName name="Nordea_life_II" localSheetId="9">#REF!</definedName>
    <definedName name="Nordea_life_II">#REF!</definedName>
    <definedName name="Nordea_Lux" localSheetId="40">#REF!</definedName>
    <definedName name="Nordea_Lux" localSheetId="19">#REF!</definedName>
    <definedName name="Nordea_Lux" localSheetId="12">#REF!</definedName>
    <definedName name="Nordea_Lux" localSheetId="33">#REF!</definedName>
    <definedName name="Nordea_Lux" localSheetId="34">#REF!</definedName>
    <definedName name="Nordea_Lux" localSheetId="53">#REF!</definedName>
    <definedName name="Nordea_Lux" localSheetId="56">#REF!</definedName>
    <definedName name="Nordea_Lux" localSheetId="4">#REF!</definedName>
    <definedName name="Nordea_Lux" localSheetId="16">#REF!</definedName>
    <definedName name="Nordea_Lux" localSheetId="30">#REF!</definedName>
    <definedName name="Nordea_Lux" localSheetId="54">#REF!</definedName>
    <definedName name="Nordea_Lux" localSheetId="7">#REF!</definedName>
    <definedName name="Nordea_Lux" localSheetId="8">#REF!</definedName>
    <definedName name="Nordea_Lux" localSheetId="6">#REF!</definedName>
    <definedName name="Nordea_Lux" localSheetId="9">#REF!</definedName>
    <definedName name="Nordea_Lux">#REF!</definedName>
    <definedName name="Nordea_Pension" localSheetId="40">#REF!</definedName>
    <definedName name="Nordea_Pension" localSheetId="19">#REF!</definedName>
    <definedName name="Nordea_Pension" localSheetId="12">#REF!</definedName>
    <definedName name="Nordea_Pension" localSheetId="33">#REF!</definedName>
    <definedName name="Nordea_Pension" localSheetId="34">#REF!</definedName>
    <definedName name="Nordea_Pension" localSheetId="53">#REF!</definedName>
    <definedName name="Nordea_Pension" localSheetId="56">#REF!</definedName>
    <definedName name="Nordea_Pension" localSheetId="4">#REF!</definedName>
    <definedName name="Nordea_Pension" localSheetId="16">#REF!</definedName>
    <definedName name="Nordea_Pension" localSheetId="30">#REF!</definedName>
    <definedName name="Nordea_Pension" localSheetId="54">#REF!</definedName>
    <definedName name="Nordea_Pension" localSheetId="7">#REF!</definedName>
    <definedName name="Nordea_Pension" localSheetId="8">#REF!</definedName>
    <definedName name="Nordea_Pension" localSheetId="6">#REF!</definedName>
    <definedName name="Nordea_Pension" localSheetId="9">#REF!</definedName>
    <definedName name="Nordea_Pension">#REF!</definedName>
    <definedName name="Nordea_PTE" localSheetId="40">#REF!</definedName>
    <definedName name="Nordea_PTE" localSheetId="19">#REF!</definedName>
    <definedName name="Nordea_PTE" localSheetId="12">#REF!</definedName>
    <definedName name="Nordea_PTE" localSheetId="33">#REF!</definedName>
    <definedName name="Nordea_PTE" localSheetId="34">#REF!</definedName>
    <definedName name="Nordea_PTE" localSheetId="53">#REF!</definedName>
    <definedName name="Nordea_PTE" localSheetId="56">#REF!</definedName>
    <definedName name="Nordea_PTE" localSheetId="4">#REF!</definedName>
    <definedName name="Nordea_PTE" localSheetId="16">#REF!</definedName>
    <definedName name="Nordea_PTE" localSheetId="30">#REF!</definedName>
    <definedName name="Nordea_PTE" localSheetId="54">#REF!</definedName>
    <definedName name="Nordea_PTE" localSheetId="7">#REF!</definedName>
    <definedName name="Nordea_PTE" localSheetId="8">#REF!</definedName>
    <definedName name="Nordea_PTE" localSheetId="6">#REF!</definedName>
    <definedName name="Nordea_PTE" localSheetId="9">#REF!</definedName>
    <definedName name="Nordea_PTE">#REF!</definedName>
    <definedName name="Nordea_Zycie" localSheetId="40">#REF!</definedName>
    <definedName name="Nordea_Zycie" localSheetId="19">#REF!</definedName>
    <definedName name="Nordea_Zycie" localSheetId="12">#REF!</definedName>
    <definedName name="Nordea_Zycie" localSheetId="33">#REF!</definedName>
    <definedName name="Nordea_Zycie" localSheetId="34">#REF!</definedName>
    <definedName name="Nordea_Zycie" localSheetId="53">#REF!</definedName>
    <definedName name="Nordea_Zycie" localSheetId="56">#REF!</definedName>
    <definedName name="Nordea_Zycie" localSheetId="4">#REF!</definedName>
    <definedName name="Nordea_Zycie" localSheetId="16">#REF!</definedName>
    <definedName name="Nordea_Zycie" localSheetId="30">#REF!</definedName>
    <definedName name="Nordea_Zycie" localSheetId="54">#REF!</definedName>
    <definedName name="Nordea_Zycie" localSheetId="7">#REF!</definedName>
    <definedName name="Nordea_Zycie" localSheetId="8">#REF!</definedName>
    <definedName name="Nordea_Zycie" localSheetId="6">#REF!</definedName>
    <definedName name="Nordea_Zycie" localSheetId="9">#REF!</definedName>
    <definedName name="Nordea_Zycie">#REF!</definedName>
    <definedName name="NordeaAB" localSheetId="40">#REF!</definedName>
    <definedName name="NordeaAB" localSheetId="19">#REF!</definedName>
    <definedName name="NordeaAB" localSheetId="12">#REF!</definedName>
    <definedName name="NordeaAB" localSheetId="33">#REF!</definedName>
    <definedName name="NordeaAB" localSheetId="34">#REF!</definedName>
    <definedName name="NordeaAB" localSheetId="53">#REF!</definedName>
    <definedName name="NordeaAB" localSheetId="56">#REF!</definedName>
    <definedName name="NordeaAB" localSheetId="4">#REF!</definedName>
    <definedName name="NordeaAB" localSheetId="16">#REF!</definedName>
    <definedName name="NordeaAB" localSheetId="30">#REF!</definedName>
    <definedName name="NordeaAB" localSheetId="54">#REF!</definedName>
    <definedName name="NordeaAB" localSheetId="7">#REF!</definedName>
    <definedName name="NordeaAB" localSheetId="8">#REF!</definedName>
    <definedName name="NordeaAB" localSheetId="6">#REF!</definedName>
    <definedName name="NordeaAB" localSheetId="9">#REF!</definedName>
    <definedName name="NordeaAB">#REF!</definedName>
    <definedName name="Norway" localSheetId="40">[43]Sheet1!$C$19</definedName>
    <definedName name="Norway" localSheetId="34">[43]Sheet1!$C$19</definedName>
    <definedName name="Norway" localSheetId="53">[43]Sheet1!$C$19</definedName>
    <definedName name="Norway" localSheetId="56">[44]Sheet1!$C$19</definedName>
    <definedName name="Norway" localSheetId="30">[43]Sheet1!$C$19</definedName>
    <definedName name="Norway" localSheetId="54">[45]Sheet1!$C$19</definedName>
    <definedName name="Norway" localSheetId="7">[46]Sheet1!$C$19</definedName>
    <definedName name="Norway" localSheetId="8">[46]Sheet1!$C$19</definedName>
    <definedName name="Norway" localSheetId="6">[46]Sheet1!$C$19</definedName>
    <definedName name="Norway">[47]Sheet1!$C$19</definedName>
    <definedName name="Note1" localSheetId="40">#REF!</definedName>
    <definedName name="Note1" localSheetId="19">#REF!</definedName>
    <definedName name="Note1" localSheetId="12">#REF!</definedName>
    <definedName name="Note1" localSheetId="33">#REF!</definedName>
    <definedName name="Note1" localSheetId="34">#REF!</definedName>
    <definedName name="Note1" localSheetId="53">#REF!</definedName>
    <definedName name="Note1" localSheetId="56">#REF!</definedName>
    <definedName name="Note1" localSheetId="4">#REF!</definedName>
    <definedName name="Note1" localSheetId="16">#REF!</definedName>
    <definedName name="Note1" localSheetId="30">#REF!</definedName>
    <definedName name="Note1" localSheetId="54">#REF!</definedName>
    <definedName name="Note1" localSheetId="7">#REF!</definedName>
    <definedName name="Note1" localSheetId="8">#REF!</definedName>
    <definedName name="Note1" localSheetId="6">#REF!</definedName>
    <definedName name="Note1" localSheetId="9">#REF!</definedName>
    <definedName name="Note1">#REF!</definedName>
    <definedName name="Note2" localSheetId="40">#REF!</definedName>
    <definedName name="Note2" localSheetId="19">#REF!</definedName>
    <definedName name="Note2" localSheetId="12">#REF!</definedName>
    <definedName name="Note2" localSheetId="33">#REF!</definedName>
    <definedName name="Note2" localSheetId="34">#REF!</definedName>
    <definedName name="Note2" localSheetId="53">#REF!</definedName>
    <definedName name="Note2" localSheetId="56">#REF!</definedName>
    <definedName name="Note2" localSheetId="4">#REF!</definedName>
    <definedName name="Note2" localSheetId="16">#REF!</definedName>
    <definedName name="Note2" localSheetId="30">#REF!</definedName>
    <definedName name="Note2" localSheetId="54">#REF!</definedName>
    <definedName name="Note2" localSheetId="7">#REF!</definedName>
    <definedName name="Note2" localSheetId="8">#REF!</definedName>
    <definedName name="Note2" localSheetId="6">#REF!</definedName>
    <definedName name="Note2" localSheetId="9">#REF!</definedName>
    <definedName name="Note2">#REF!</definedName>
    <definedName name="Note3" localSheetId="40">#REF!</definedName>
    <definedName name="Note3" localSheetId="19">#REF!</definedName>
    <definedName name="Note3" localSheetId="12">#REF!</definedName>
    <definedName name="Note3" localSheetId="33">#REF!</definedName>
    <definedName name="Note3" localSheetId="34">#REF!</definedName>
    <definedName name="Note3" localSheetId="53">#REF!</definedName>
    <definedName name="Note3" localSheetId="56">#REF!</definedName>
    <definedName name="Note3" localSheetId="4">#REF!</definedName>
    <definedName name="Note3" localSheetId="16">#REF!</definedName>
    <definedName name="Note3" localSheetId="30">#REF!</definedName>
    <definedName name="Note3" localSheetId="54">#REF!</definedName>
    <definedName name="Note3" localSheetId="7">#REF!</definedName>
    <definedName name="Note3" localSheetId="8">#REF!</definedName>
    <definedName name="Note3" localSheetId="6">#REF!</definedName>
    <definedName name="Note3" localSheetId="9">#REF!</definedName>
    <definedName name="Note3">#REF!</definedName>
    <definedName name="Note4" localSheetId="40">#REF!</definedName>
    <definedName name="Note4" localSheetId="19">#REF!</definedName>
    <definedName name="Note4" localSheetId="12">#REF!</definedName>
    <definedName name="Note4" localSheetId="33">#REF!</definedName>
    <definedName name="Note4" localSheetId="34">#REF!</definedName>
    <definedName name="Note4" localSheetId="53">#REF!</definedName>
    <definedName name="Note4" localSheetId="56">#REF!</definedName>
    <definedName name="Note4" localSheetId="4">#REF!</definedName>
    <definedName name="Note4" localSheetId="16">#REF!</definedName>
    <definedName name="Note4" localSheetId="30">#REF!</definedName>
    <definedName name="Note4" localSheetId="54">#REF!</definedName>
    <definedName name="Note4" localSheetId="7">#REF!</definedName>
    <definedName name="Note4" localSheetId="8">#REF!</definedName>
    <definedName name="Note4" localSheetId="6">#REF!</definedName>
    <definedName name="Note4" localSheetId="9">#REF!</definedName>
    <definedName name="Note4">#REF!</definedName>
    <definedName name="Note4b" localSheetId="40">#REF!</definedName>
    <definedName name="Note4b" localSheetId="19">#REF!</definedName>
    <definedName name="Note4b" localSheetId="12">#REF!</definedName>
    <definedName name="Note4b" localSheetId="33">#REF!</definedName>
    <definedName name="Note4b" localSheetId="34">#REF!</definedName>
    <definedName name="Note4b" localSheetId="53">#REF!</definedName>
    <definedName name="Note4b" localSheetId="56">#REF!</definedName>
    <definedName name="Note4b" localSheetId="4">#REF!</definedName>
    <definedName name="Note4b" localSheetId="16">#REF!</definedName>
    <definedName name="Note4b" localSheetId="30">#REF!</definedName>
    <definedName name="Note4b" localSheetId="54">#REF!</definedName>
    <definedName name="Note4b" localSheetId="7">#REF!</definedName>
    <definedName name="Note4b" localSheetId="8">#REF!</definedName>
    <definedName name="Note4b" localSheetId="6">#REF!</definedName>
    <definedName name="Note4b" localSheetId="9">#REF!</definedName>
    <definedName name="Note4b">#REF!</definedName>
    <definedName name="Note5" localSheetId="40">#REF!</definedName>
    <definedName name="Note5" localSheetId="19">#REF!</definedName>
    <definedName name="Note5" localSheetId="12">#REF!</definedName>
    <definedName name="Note5" localSheetId="33">#REF!</definedName>
    <definedName name="Note5" localSheetId="34">#REF!</definedName>
    <definedName name="Note5" localSheetId="53">#REF!</definedName>
    <definedName name="Note5" localSheetId="56">#REF!</definedName>
    <definedName name="Note5" localSheetId="4">#REF!</definedName>
    <definedName name="Note5" localSheetId="16">#REF!</definedName>
    <definedName name="Note5" localSheetId="30">#REF!</definedName>
    <definedName name="Note5" localSheetId="54">#REF!</definedName>
    <definedName name="Note5" localSheetId="7">#REF!</definedName>
    <definedName name="Note5" localSheetId="8">#REF!</definedName>
    <definedName name="Note5" localSheetId="6">#REF!</definedName>
    <definedName name="Note5" localSheetId="9">#REF!</definedName>
    <definedName name="Note5">#REF!</definedName>
    <definedName name="Note6" localSheetId="40">#REF!</definedName>
    <definedName name="Note6" localSheetId="19">#REF!</definedName>
    <definedName name="Note6" localSheetId="12">#REF!</definedName>
    <definedName name="Note6" localSheetId="33">#REF!</definedName>
    <definedName name="Note6" localSheetId="34">#REF!</definedName>
    <definedName name="Note6" localSheetId="53">#REF!</definedName>
    <definedName name="Note6" localSheetId="56">#REF!</definedName>
    <definedName name="Note6" localSheetId="4">#REF!</definedName>
    <definedName name="Note6" localSheetId="16">#REF!</definedName>
    <definedName name="Note6" localSheetId="30">#REF!</definedName>
    <definedName name="Note6" localSheetId="54">#REF!</definedName>
    <definedName name="Note6" localSheetId="7">#REF!</definedName>
    <definedName name="Note6" localSheetId="8">#REF!</definedName>
    <definedName name="Note6" localSheetId="6">#REF!</definedName>
    <definedName name="Note6" localSheetId="9">#REF!</definedName>
    <definedName name="Note6">#REF!</definedName>
    <definedName name="Note7" localSheetId="40">#REF!</definedName>
    <definedName name="Note7" localSheetId="19">#REF!</definedName>
    <definedName name="Note7" localSheetId="12">#REF!</definedName>
    <definedName name="Note7" localSheetId="33">#REF!</definedName>
    <definedName name="Note7" localSheetId="34">#REF!</definedName>
    <definedName name="Note7" localSheetId="53">#REF!</definedName>
    <definedName name="Note7" localSheetId="56">#REF!</definedName>
    <definedName name="Note7" localSheetId="4">#REF!</definedName>
    <definedName name="Note7" localSheetId="16">#REF!</definedName>
    <definedName name="Note7" localSheetId="30">#REF!</definedName>
    <definedName name="Note7" localSheetId="54">#REF!</definedName>
    <definedName name="Note7" localSheetId="7">#REF!</definedName>
    <definedName name="Note7" localSheetId="8">#REF!</definedName>
    <definedName name="Note7" localSheetId="6">#REF!</definedName>
    <definedName name="Note7" localSheetId="9">#REF!</definedName>
    <definedName name="Note7">#REF!</definedName>
    <definedName name="now" localSheetId="40">'[38]Raw Data Sheet'!$A$37</definedName>
    <definedName name="now" localSheetId="34">'[38]Raw Data Sheet'!$A$37</definedName>
    <definedName name="now" localSheetId="53">'[38]Raw Data Sheet'!$A$37</definedName>
    <definedName name="now" localSheetId="56">'[39]Raw Data Sheet'!$A$37</definedName>
    <definedName name="now" localSheetId="30">'[38]Raw Data Sheet'!$A$37</definedName>
    <definedName name="now" localSheetId="54">'[40]Raw Data Sheet'!$A$37</definedName>
    <definedName name="now" localSheetId="7">'[41]Raw Data Sheet'!$A$37</definedName>
    <definedName name="now" localSheetId="8">'[41]Raw Data Sheet'!$A$37</definedName>
    <definedName name="now" localSheetId="6">'[41]Raw Data Sheet'!$A$37</definedName>
    <definedName name="now">'[42]Raw Data Sheet'!$A$37</definedName>
    <definedName name="nybps" localSheetId="40">IF([17]Chart!$AG$16=1,OFFSET([17]Chart!$Z$11,1,0,COUNTA([17]Chart!$Z$11:$Z$33)-1,1),IF([17]Chart!$AG$16=2,OFFSET([17]Chart!$Z$11,1,0,COUNTA([17]Chart!$Z$11:$Z$38)-1,1)))</definedName>
    <definedName name="nybps" localSheetId="34">IF([18]Chart!$AG$16=1,OFFSET([18]Chart!$Z$11,1,0,COUNTA([18]Chart!$Z$11:$Z$33)-1,1),IF([18]Chart!$AG$16=2,OFFSET([18]Chart!$Z$11,1,0,COUNTA([18]Chart!$Z$11:$Z$38)-1,1)))</definedName>
    <definedName name="nybps" localSheetId="53">IF([17]Chart!$AG$16=1,OFFSET([17]Chart!$Z$11,1,0,COUNTA([17]Chart!$Z$11:$Z$33)-1,1),IF([17]Chart!$AG$16=2,OFFSET([17]Chart!$Z$11,1,0,COUNTA([17]Chart!$Z$11:$Z$38)-1,1)))</definedName>
    <definedName name="nybps" localSheetId="56">IF([19]Chart!$AG$16=1,OFFSET([19]Chart!$Z$11,1,0,COUNTA([19]Chart!$Z$11:$Z$33)-1,1),IF([19]Chart!$AG$16=2,OFFSET([19]Chart!$Z$11,1,0,COUNTA([19]Chart!$Z$11:$Z$38)-1,1)))</definedName>
    <definedName name="nybps" localSheetId="30">IF([18]Chart!$AG$16=1,OFFSET([18]Chart!$Z$11,1,0,COUNTA([18]Chart!$Z$11:$Z$33)-1,1),IF([18]Chart!$AG$16=2,OFFSET([18]Chart!$Z$11,1,0,COUNTA([18]Chart!$Z$11:$Z$38)-1,1)))</definedName>
    <definedName name="nybps" localSheetId="54">IF([18]Chart!$AG$16=1,OFFSET([18]Chart!$Z$11,1,0,COUNTA([18]Chart!$Z$11:$Z$33)-1,1),IF([18]Chart!$AG$16=2,OFFSET([18]Chart!$Z$11,1,0,COUNTA([18]Chart!$Z$11:$Z$38)-1,1)))</definedName>
    <definedName name="nybps" localSheetId="7">IF([20]Chart!$AG$16=1,OFFSET([20]Chart!$Z$11,1,0,COUNTA([20]Chart!$Z$11:$Z$33)-1,1),IF([20]Chart!$AG$16=2,OFFSET([20]Chart!$Z$11,1,0,COUNTA([20]Chart!$Z$11:$Z$38)-1,1)))</definedName>
    <definedName name="nybps" localSheetId="8">IF([20]Chart!$AG$16=1,OFFSET([20]Chart!$Z$11,1,0,COUNTA([20]Chart!$Z$11:$Z$33)-1,1),IF([20]Chart!$AG$16=2,OFFSET([20]Chart!$Z$11,1,0,COUNTA([20]Chart!$Z$11:$Z$38)-1,1)))</definedName>
    <definedName name="nybps" localSheetId="6">IF([20]Chart!$AG$16=1,OFFSET([20]Chart!$Z$11,1,0,COUNTA([20]Chart!$Z$11:$Z$33)-1,1),IF([20]Chart!$AG$16=2,OFFSET([20]Chart!$Z$11,1,0,COUNTA([20]Chart!$Z$11:$Z$38)-1,1)))</definedName>
    <definedName name="nybps">IF([21]Chart!$AG$16=1,OFFSET([21]Chart!$Z$11,1,0,COUNTA([21]Chart!$Z$11:$Z$33)-1,1),IF([21]Chart!$AG$16=2,OFFSET([21]Chart!$Z$11,1,0,COUNTA([21]Chart!$Z$11:$Z$38)-1,1)))</definedName>
    <definedName name="OIS" localSheetId="40">#REF!</definedName>
    <definedName name="OIS" localSheetId="19">#REF!</definedName>
    <definedName name="OIS" localSheetId="12">#REF!</definedName>
    <definedName name="OIS" localSheetId="33">#REF!</definedName>
    <definedName name="OIS" localSheetId="34">#REF!</definedName>
    <definedName name="OIS" localSheetId="53">#REF!</definedName>
    <definedName name="OIS" localSheetId="56">#REF!</definedName>
    <definedName name="OIS" localSheetId="4">#REF!</definedName>
    <definedName name="OIS" localSheetId="16">#REF!</definedName>
    <definedName name="OIS" localSheetId="30">#REF!</definedName>
    <definedName name="OIS" localSheetId="54">#REF!</definedName>
    <definedName name="OIS" localSheetId="7">#REF!</definedName>
    <definedName name="OIS" localSheetId="8">#REF!</definedName>
    <definedName name="OIS" localSheetId="6">#REF!</definedName>
    <definedName name="OIS" localSheetId="9">#REF!</definedName>
    <definedName name="OIS">#REF!</definedName>
    <definedName name="Operational_Income_Statement" localSheetId="40">#REF!</definedName>
    <definedName name="Operational_Income_Statement" localSheetId="19">#REF!</definedName>
    <definedName name="Operational_Income_Statement" localSheetId="12">#REF!</definedName>
    <definedName name="Operational_Income_Statement" localSheetId="33">#REF!</definedName>
    <definedName name="Operational_Income_Statement" localSheetId="34">#REF!</definedName>
    <definedName name="Operational_Income_Statement" localSheetId="53">#REF!</definedName>
    <definedName name="Operational_Income_Statement" localSheetId="56">#REF!</definedName>
    <definedName name="Operational_Income_Statement" localSheetId="4">#REF!</definedName>
    <definedName name="Operational_Income_Statement" localSheetId="16">#REF!</definedName>
    <definedName name="Operational_Income_Statement" localSheetId="30">#REF!</definedName>
    <definedName name="Operational_Income_Statement" localSheetId="54">#REF!</definedName>
    <definedName name="Operational_Income_Statement" localSheetId="7">#REF!</definedName>
    <definedName name="Operational_Income_Statement" localSheetId="8">#REF!</definedName>
    <definedName name="Operational_Income_Statement" localSheetId="6">#REF!</definedName>
    <definedName name="Operational_Income_Statement" localSheetId="9">#REF!</definedName>
    <definedName name="Operational_Income_Statement">#REF!</definedName>
    <definedName name="OptionButtonValg" localSheetId="40">[32]HelpSheet!$G$18</definedName>
    <definedName name="OptionButtonValg" localSheetId="34">[32]HelpSheet!$G$18</definedName>
    <definedName name="OptionButtonValg" localSheetId="53">[32]HelpSheet!$G$18</definedName>
    <definedName name="OptionButtonValg" localSheetId="56">[33]HelpSheet!$G$18</definedName>
    <definedName name="OptionButtonValg" localSheetId="30">[32]HelpSheet!$G$18</definedName>
    <definedName name="OptionButtonValg" localSheetId="54">[34]HelpSheet!$G$18</definedName>
    <definedName name="OptionButtonValg" localSheetId="7">[35]HelpSheet!$G$18</definedName>
    <definedName name="OptionButtonValg" localSheetId="8">[35]HelpSheet!$G$18</definedName>
    <definedName name="OptionButtonValg" localSheetId="6">[35]HelpSheet!$G$18</definedName>
    <definedName name="OptionButtonValg">[36]HelpSheet!$G$18</definedName>
    <definedName name="other" localSheetId="40">#REF!</definedName>
    <definedName name="other" localSheetId="19">#REF!</definedName>
    <definedName name="other" localSheetId="12">#REF!</definedName>
    <definedName name="other" localSheetId="33">#REF!</definedName>
    <definedName name="other" localSheetId="34">#REF!</definedName>
    <definedName name="other" localSheetId="53">#REF!</definedName>
    <definedName name="other" localSheetId="56">#REF!</definedName>
    <definedName name="other" localSheetId="4">#REF!</definedName>
    <definedName name="other" localSheetId="16">#REF!</definedName>
    <definedName name="other" localSheetId="30">#REF!</definedName>
    <definedName name="other" localSheetId="54">#REF!</definedName>
    <definedName name="other" localSheetId="7">#REF!</definedName>
    <definedName name="other" localSheetId="8">#REF!</definedName>
    <definedName name="other" localSheetId="6">#REF!</definedName>
    <definedName name="other" localSheetId="9">#REF!</definedName>
    <definedName name="other">#REF!</definedName>
    <definedName name="Overskrift" localSheetId="40">[32]Investment_assets!$A$4</definedName>
    <definedName name="Overskrift" localSheetId="34">[32]Investment_assets!$A$4</definedName>
    <definedName name="Overskrift" localSheetId="53">[32]Investment_assets!$A$4</definedName>
    <definedName name="Overskrift" localSheetId="56">[33]Investment_assets!$A$4</definedName>
    <definedName name="Overskrift" localSheetId="30">[32]Investment_assets!$A$4</definedName>
    <definedName name="Overskrift" localSheetId="54">[34]Investment_assets!$A$4</definedName>
    <definedName name="Overskrift" localSheetId="7">[35]Investment_assets!$A$4</definedName>
    <definedName name="Overskrift" localSheetId="8">[35]Investment_assets!$A$4</definedName>
    <definedName name="Overskrift" localSheetId="6">[35]Investment_assets!$A$4</definedName>
    <definedName name="Overskrift">[36]Investment_assets!$A$4</definedName>
    <definedName name="Page2" localSheetId="40">#REF!</definedName>
    <definedName name="Page2" localSheetId="19">#REF!</definedName>
    <definedName name="Page2" localSheetId="12">#REF!</definedName>
    <definedName name="Page2" localSheetId="33">#REF!</definedName>
    <definedName name="Page2" localSheetId="34">#REF!</definedName>
    <definedName name="Page2" localSheetId="53">#REF!</definedName>
    <definedName name="Page2" localSheetId="56">#REF!</definedName>
    <definedName name="Page2" localSheetId="4">#REF!</definedName>
    <definedName name="Page2" localSheetId="16">#REF!</definedName>
    <definedName name="Page2" localSheetId="30">#REF!</definedName>
    <definedName name="Page2" localSheetId="54">#REF!</definedName>
    <definedName name="Page2" localSheetId="7">#REF!</definedName>
    <definedName name="Page2" localSheetId="8">#REF!</definedName>
    <definedName name="Page2" localSheetId="6">#REF!</definedName>
    <definedName name="Page2" localSheetId="9">#REF!</definedName>
    <definedName name="Page2">#REF!</definedName>
    <definedName name="Page8" localSheetId="40">#REF!</definedName>
    <definedName name="Page8" localSheetId="19">#REF!</definedName>
    <definedName name="Page8" localSheetId="12">#REF!</definedName>
    <definedName name="Page8" localSheetId="33">#REF!</definedName>
    <definedName name="Page8" localSheetId="34">#REF!</definedName>
    <definedName name="Page8" localSheetId="53">#REF!</definedName>
    <definedName name="Page8" localSheetId="56">#REF!</definedName>
    <definedName name="Page8" localSheetId="4">#REF!</definedName>
    <definedName name="Page8" localSheetId="16">#REF!</definedName>
    <definedName name="Page8" localSheetId="30">#REF!</definedName>
    <definedName name="Page8" localSheetId="54">#REF!</definedName>
    <definedName name="Page8" localSheetId="7">#REF!</definedName>
    <definedName name="Page8" localSheetId="8">#REF!</definedName>
    <definedName name="Page8" localSheetId="6">#REF!</definedName>
    <definedName name="Page8" localSheetId="9">#REF!</definedName>
    <definedName name="Page8">#REF!</definedName>
    <definedName name="perioder" localSheetId="40">'[93]Dansk 31.03.2003'!#REF!</definedName>
    <definedName name="perioder" localSheetId="33">'[93]Dansk 31.03.2003'!#REF!</definedName>
    <definedName name="perioder" localSheetId="34">'[93]Dansk 31.03.2003'!#REF!</definedName>
    <definedName name="perioder" localSheetId="53">'[93]Dansk 31.03.2003'!#REF!</definedName>
    <definedName name="perioder" localSheetId="56">'[94]Dansk 31.03.2003'!#REF!</definedName>
    <definedName name="perioder" localSheetId="4">'[93]Dansk 31.03.2003'!#REF!</definedName>
    <definedName name="perioder" localSheetId="30">'[93]Dansk 31.03.2003'!#REF!</definedName>
    <definedName name="perioder" localSheetId="54">'[95]Dansk 31.03.2003'!#REF!</definedName>
    <definedName name="perioder" localSheetId="7">'[96]Dansk 31.03.2003'!#REF!</definedName>
    <definedName name="perioder" localSheetId="8">'[96]Dansk 31.03.2003'!#REF!</definedName>
    <definedName name="perioder" localSheetId="6">'[96]Dansk 31.03.2003'!#REF!</definedName>
    <definedName name="perioder">'[97]Dansk 31.03.2003'!#REF!</definedName>
    <definedName name="PIII" localSheetId="40">#REF!</definedName>
    <definedName name="PIII" localSheetId="19">#REF!</definedName>
    <definedName name="PIII" localSheetId="12">#REF!</definedName>
    <definedName name="PIII" localSheetId="33">#REF!</definedName>
    <definedName name="PIII" localSheetId="34">#REF!</definedName>
    <definedName name="PIII" localSheetId="53">#REF!</definedName>
    <definedName name="PIII" localSheetId="56">#REF!</definedName>
    <definedName name="PIII" localSheetId="4">#REF!</definedName>
    <definedName name="PIII" localSheetId="16">#REF!</definedName>
    <definedName name="PIII" localSheetId="30">#REF!</definedName>
    <definedName name="PIII" localSheetId="54">#REF!</definedName>
    <definedName name="PIII" localSheetId="7">#REF!</definedName>
    <definedName name="PIII" localSheetId="8">#REF!</definedName>
    <definedName name="PIII" localSheetId="6">#REF!</definedName>
    <definedName name="PIII" localSheetId="9">#REF!</definedName>
    <definedName name="PIII">#REF!</definedName>
    <definedName name="PLN_1.kv." localSheetId="40">#REF!</definedName>
    <definedName name="PLN_1.kv." localSheetId="19">#REF!</definedName>
    <definedName name="PLN_1.kv." localSheetId="12">#REF!</definedName>
    <definedName name="PLN_1.kv." localSheetId="33">#REF!</definedName>
    <definedName name="PLN_1.kv." localSheetId="34">#REF!</definedName>
    <definedName name="PLN_1.kv." localSheetId="53">#REF!</definedName>
    <definedName name="PLN_1.kv." localSheetId="56">#REF!</definedName>
    <definedName name="PLN_1.kv." localSheetId="4">#REF!</definedName>
    <definedName name="PLN_1.kv." localSheetId="16">#REF!</definedName>
    <definedName name="PLN_1.kv." localSheetId="30">#REF!</definedName>
    <definedName name="PLN_1.kv." localSheetId="54">#REF!</definedName>
    <definedName name="PLN_1.kv." localSheetId="7">#REF!</definedName>
    <definedName name="PLN_1.kv." localSheetId="8">#REF!</definedName>
    <definedName name="PLN_1.kv." localSheetId="6">#REF!</definedName>
    <definedName name="PLN_1.kv." localSheetId="9">#REF!</definedName>
    <definedName name="PLN_1.kv.">#REF!</definedName>
    <definedName name="PLN_2.kv." localSheetId="40">#REF!</definedName>
    <definedName name="PLN_2.kv." localSheetId="19">#REF!</definedName>
    <definedName name="PLN_2.kv." localSheetId="12">#REF!</definedName>
    <definedName name="PLN_2.kv." localSheetId="33">#REF!</definedName>
    <definedName name="PLN_2.kv." localSheetId="34">#REF!</definedName>
    <definedName name="PLN_2.kv." localSheetId="53">#REF!</definedName>
    <definedName name="PLN_2.kv." localSheetId="56">#REF!</definedName>
    <definedName name="PLN_2.kv." localSheetId="4">#REF!</definedName>
    <definedName name="PLN_2.kv." localSheetId="16">#REF!</definedName>
    <definedName name="PLN_2.kv." localSheetId="30">#REF!</definedName>
    <definedName name="PLN_2.kv." localSheetId="54">#REF!</definedName>
    <definedName name="PLN_2.kv." localSheetId="7">#REF!</definedName>
    <definedName name="PLN_2.kv." localSheetId="8">#REF!</definedName>
    <definedName name="PLN_2.kv." localSheetId="6">#REF!</definedName>
    <definedName name="PLN_2.kv." localSheetId="9">#REF!</definedName>
    <definedName name="PLN_2.kv.">#REF!</definedName>
    <definedName name="PLN_3.kv." localSheetId="40">#REF!</definedName>
    <definedName name="PLN_3.kv." localSheetId="19">#REF!</definedName>
    <definedName name="PLN_3.kv." localSheetId="12">#REF!</definedName>
    <definedName name="PLN_3.kv." localSheetId="33">#REF!</definedName>
    <definedName name="PLN_3.kv." localSheetId="34">#REF!</definedName>
    <definedName name="PLN_3.kv." localSheetId="53">#REF!</definedName>
    <definedName name="PLN_3.kv." localSheetId="56">#REF!</definedName>
    <definedName name="PLN_3.kv." localSheetId="4">#REF!</definedName>
    <definedName name="PLN_3.kv." localSheetId="16">#REF!</definedName>
    <definedName name="PLN_3.kv." localSheetId="30">#REF!</definedName>
    <definedName name="PLN_3.kv." localSheetId="54">#REF!</definedName>
    <definedName name="PLN_3.kv." localSheetId="7">#REF!</definedName>
    <definedName name="PLN_3.kv." localSheetId="8">#REF!</definedName>
    <definedName name="PLN_3.kv." localSheetId="6">#REF!</definedName>
    <definedName name="PLN_3.kv." localSheetId="9">#REF!</definedName>
    <definedName name="PLN_3.kv.">#REF!</definedName>
    <definedName name="PLN_30.06." localSheetId="40">#REF!</definedName>
    <definedName name="PLN_30.06." localSheetId="19">#REF!</definedName>
    <definedName name="PLN_30.06." localSheetId="12">#REF!</definedName>
    <definedName name="PLN_30.06." localSheetId="33">#REF!</definedName>
    <definedName name="PLN_30.06." localSheetId="34">#REF!</definedName>
    <definedName name="PLN_30.06." localSheetId="53">#REF!</definedName>
    <definedName name="PLN_30.06." localSheetId="56">#REF!</definedName>
    <definedName name="PLN_30.06." localSheetId="4">#REF!</definedName>
    <definedName name="PLN_30.06." localSheetId="16">#REF!</definedName>
    <definedName name="PLN_30.06." localSheetId="30">#REF!</definedName>
    <definedName name="PLN_30.06." localSheetId="54">#REF!</definedName>
    <definedName name="PLN_30.06." localSheetId="7">#REF!</definedName>
    <definedName name="PLN_30.06." localSheetId="8">#REF!</definedName>
    <definedName name="PLN_30.06." localSheetId="6">#REF!</definedName>
    <definedName name="PLN_30.06." localSheetId="9">#REF!</definedName>
    <definedName name="PLN_30.06.">#REF!</definedName>
    <definedName name="PLN_30.09." localSheetId="40">#REF!</definedName>
    <definedName name="PLN_30.09." localSheetId="19">#REF!</definedName>
    <definedName name="PLN_30.09." localSheetId="12">#REF!</definedName>
    <definedName name="PLN_30.09." localSheetId="33">#REF!</definedName>
    <definedName name="PLN_30.09." localSheetId="34">#REF!</definedName>
    <definedName name="PLN_30.09." localSheetId="53">#REF!</definedName>
    <definedName name="PLN_30.09." localSheetId="56">#REF!</definedName>
    <definedName name="PLN_30.09." localSheetId="4">#REF!</definedName>
    <definedName name="PLN_30.09." localSheetId="16">#REF!</definedName>
    <definedName name="PLN_30.09." localSheetId="30">#REF!</definedName>
    <definedName name="PLN_30.09." localSheetId="54">#REF!</definedName>
    <definedName name="PLN_30.09." localSheetId="7">#REF!</definedName>
    <definedName name="PLN_30.09." localSheetId="8">#REF!</definedName>
    <definedName name="PLN_30.09." localSheetId="6">#REF!</definedName>
    <definedName name="PLN_30.09." localSheetId="9">#REF!</definedName>
    <definedName name="PLN_30.09.">#REF!</definedName>
    <definedName name="PLN_31.03." localSheetId="40">#REF!</definedName>
    <definedName name="PLN_31.03." localSheetId="19">#REF!</definedName>
    <definedName name="PLN_31.03." localSheetId="12">#REF!</definedName>
    <definedName name="PLN_31.03." localSheetId="33">#REF!</definedName>
    <definedName name="PLN_31.03." localSheetId="34">#REF!</definedName>
    <definedName name="PLN_31.03." localSheetId="53">#REF!</definedName>
    <definedName name="PLN_31.03." localSheetId="56">#REF!</definedName>
    <definedName name="PLN_31.03." localSheetId="4">#REF!</definedName>
    <definedName name="PLN_31.03." localSheetId="16">#REF!</definedName>
    <definedName name="PLN_31.03." localSheetId="30">#REF!</definedName>
    <definedName name="PLN_31.03." localSheetId="54">#REF!</definedName>
    <definedName name="PLN_31.03." localSheetId="7">#REF!</definedName>
    <definedName name="PLN_31.03." localSheetId="8">#REF!</definedName>
    <definedName name="PLN_31.03." localSheetId="6">#REF!</definedName>
    <definedName name="PLN_31.03." localSheetId="9">#REF!</definedName>
    <definedName name="PLN_31.03.">#REF!</definedName>
    <definedName name="PLN_4.kv." localSheetId="40">#REF!</definedName>
    <definedName name="PLN_4.kv." localSheetId="19">#REF!</definedName>
    <definedName name="PLN_4.kv." localSheetId="12">#REF!</definedName>
    <definedName name="PLN_4.kv." localSheetId="33">#REF!</definedName>
    <definedName name="PLN_4.kv." localSheetId="34">#REF!</definedName>
    <definedName name="PLN_4.kv." localSheetId="53">#REF!</definedName>
    <definedName name="PLN_4.kv." localSheetId="56">#REF!</definedName>
    <definedName name="PLN_4.kv." localSheetId="4">#REF!</definedName>
    <definedName name="PLN_4.kv." localSheetId="16">#REF!</definedName>
    <definedName name="PLN_4.kv." localSheetId="30">#REF!</definedName>
    <definedName name="PLN_4.kv." localSheetId="54">#REF!</definedName>
    <definedName name="PLN_4.kv." localSheetId="7">#REF!</definedName>
    <definedName name="PLN_4.kv." localSheetId="8">#REF!</definedName>
    <definedName name="PLN_4.kv." localSheetId="6">#REF!</definedName>
    <definedName name="PLN_4.kv." localSheetId="9">#REF!</definedName>
    <definedName name="PLN_4.kv.">#REF!</definedName>
    <definedName name="PLN_Primo" localSheetId="40">#REF!</definedName>
    <definedName name="PLN_Primo" localSheetId="19">#REF!</definedName>
    <definedName name="PLN_Primo" localSheetId="12">#REF!</definedName>
    <definedName name="PLN_Primo" localSheetId="33">#REF!</definedName>
    <definedName name="PLN_Primo" localSheetId="34">#REF!</definedName>
    <definedName name="PLN_Primo" localSheetId="53">#REF!</definedName>
    <definedName name="PLN_Primo" localSheetId="56">#REF!</definedName>
    <definedName name="PLN_Primo" localSheetId="4">#REF!</definedName>
    <definedName name="PLN_Primo" localSheetId="16">#REF!</definedName>
    <definedName name="PLN_Primo" localSheetId="30">#REF!</definedName>
    <definedName name="PLN_Primo" localSheetId="54">#REF!</definedName>
    <definedName name="PLN_Primo" localSheetId="7">#REF!</definedName>
    <definedName name="PLN_Primo" localSheetId="8">#REF!</definedName>
    <definedName name="PLN_Primo" localSheetId="6">#REF!</definedName>
    <definedName name="PLN_Primo" localSheetId="9">#REF!</definedName>
    <definedName name="PLN_Primo">#REF!</definedName>
    <definedName name="PLN_Ultimo" localSheetId="40">#REF!</definedName>
    <definedName name="PLN_Ultimo" localSheetId="19">#REF!</definedName>
    <definedName name="PLN_Ultimo" localSheetId="12">#REF!</definedName>
    <definedName name="PLN_Ultimo" localSheetId="33">#REF!</definedName>
    <definedName name="PLN_Ultimo" localSheetId="34">#REF!</definedName>
    <definedName name="PLN_Ultimo" localSheetId="53">#REF!</definedName>
    <definedName name="PLN_Ultimo" localSheetId="56">#REF!</definedName>
    <definedName name="PLN_Ultimo" localSheetId="4">#REF!</definedName>
    <definedName name="PLN_Ultimo" localSheetId="16">#REF!</definedName>
    <definedName name="PLN_Ultimo" localSheetId="30">#REF!</definedName>
    <definedName name="PLN_Ultimo" localSheetId="54">#REF!</definedName>
    <definedName name="PLN_Ultimo" localSheetId="7">#REF!</definedName>
    <definedName name="PLN_Ultimo" localSheetId="8">#REF!</definedName>
    <definedName name="PLN_Ultimo" localSheetId="6">#REF!</definedName>
    <definedName name="PLN_Ultimo" localSheetId="9">#REF!</definedName>
    <definedName name="PLN_Ultimo">#REF!</definedName>
    <definedName name="PlnLastYear" localSheetId="40">[32]Valutakurser!$E$9</definedName>
    <definedName name="PlnLastYear" localSheetId="34">[32]Valutakurser!$E$9</definedName>
    <definedName name="PlnLastYear" localSheetId="53">[32]Valutakurser!$E$9</definedName>
    <definedName name="PlnLastYear" localSheetId="56">[33]Valutakurser!$E$9</definedName>
    <definedName name="PlnLastYear" localSheetId="30">[32]Valutakurser!$E$9</definedName>
    <definedName name="PlnLastYear" localSheetId="54">[34]Valutakurser!$E$9</definedName>
    <definedName name="PlnLastYear" localSheetId="7">[35]Valutakurser!$E$9</definedName>
    <definedName name="PlnLastYear" localSheetId="8">[35]Valutakurser!$E$9</definedName>
    <definedName name="PlnLastYear" localSheetId="6">[35]Valutakurser!$E$9</definedName>
    <definedName name="PlnLastYear">[36]Valutakurser!$E$9</definedName>
    <definedName name="Plot" localSheetId="40">OFFSET([17]Chart!$AB$11,1,0,COUNTA([17]Chart!$AB$11:$AB$38)-1,1)</definedName>
    <definedName name="Plot" localSheetId="34">OFFSET([18]Chart!$AB$11,1,0,COUNTA([18]Chart!$AB$11:$AB$38)-1,1)</definedName>
    <definedName name="Plot" localSheetId="53">OFFSET([17]Chart!$AB$11,1,0,COUNTA([17]Chart!$AB$11:$AB$38)-1,1)</definedName>
    <definedName name="Plot" localSheetId="56">OFFSET([19]Chart!$AB$11,1,0,COUNTA([19]Chart!$AB$11:$AB$38)-1,1)</definedName>
    <definedName name="Plot" localSheetId="30">OFFSET([18]Chart!$AB$11,1,0,COUNTA([18]Chart!$AB$11:$AB$38)-1,1)</definedName>
    <definedName name="Plot" localSheetId="54">OFFSET([18]Chart!$AB$11,1,0,COUNTA([18]Chart!$AB$11:$AB$38)-1,1)</definedName>
    <definedName name="Plot" localSheetId="7">OFFSET([20]Chart!$AB$11,1,0,COUNTA([20]Chart!$AB$11:$AB$38)-1,1)</definedName>
    <definedName name="Plot" localSheetId="8">OFFSET([20]Chart!$AB$11,1,0,COUNTA([20]Chart!$AB$11:$AB$38)-1,1)</definedName>
    <definedName name="Plot" localSheetId="6">OFFSET([20]Chart!$AB$11,1,0,COUNTA([20]Chart!$AB$11:$AB$38)-1,1)</definedName>
    <definedName name="Plot">OFFSET([21]Chart!$AB$11,1,0,COUNTA([21]Chart!$AB$11:$AB$38)-1,1)</definedName>
    <definedName name="_xlnm.Print_Area" localSheetId="40">' LTV  '!$A$1:$K$67</definedName>
    <definedName name="_xlnm.Print_Area" localSheetId="19">'A&amp;WM '!$A$1:$N$72</definedName>
    <definedName name="_xlnm.Print_Area" localSheetId="20">'A&amp;WM Total'!$A$1:$J$70</definedName>
    <definedName name="_xlnm.Print_Area" localSheetId="21">'AM '!$A$1:$H$65</definedName>
    <definedName name="_xlnm.Print_Area" localSheetId="26">'AuM '!$A$1:$K$76</definedName>
    <definedName name="_xlnm.Print_Area" localSheetId="48">'Bank '!$A$1:$J$72</definedName>
    <definedName name="_xlnm.Print_Area" localSheetId="49">'Bank2 '!$A$1:$G$71</definedName>
    <definedName name="_xlnm.Print_Area" localSheetId="50">'Bank3 '!$A$1:$J$66</definedName>
    <definedName name="_xlnm.Print_Area" localSheetId="51">'Bank4 '!$A$1:$F$63</definedName>
    <definedName name="_xlnm.Print_Area" localSheetId="52">'Bank5 '!$A$1:$J$71</definedName>
    <definedName name="_xlnm.Print_Area" localSheetId="12">'BB  Start  '!$A$1:$N$105</definedName>
    <definedName name="_xlnm.Print_Area" localSheetId="14">'BB Spec'!$A$1:$J$66</definedName>
    <definedName name="_xlnm.Print_Area" localSheetId="13">'BB Total'!$A$1:$J$68</definedName>
    <definedName name="_xlnm.Print_Area" localSheetId="57">'Contacts and financial calendar'!$A$1:$G$87</definedName>
    <definedName name="_xlnm.Print_Area" localSheetId="1">'Contents '!$A$1:$C$76</definedName>
    <definedName name="_xlnm.Print_Area" localSheetId="33">'Credit portfolio by BA Q1'!$A$1:$H$73</definedName>
    <definedName name="_xlnm.Print_Area" localSheetId="34">'Credit portfolio by BA Q4 '!$A$1:$I$71</definedName>
    <definedName name="_xlnm.Print_Area" localSheetId="0">'Factbook Q1 2021'!$A$1:$R$50</definedName>
    <definedName name="_xlnm.Print_Area" localSheetId="3">'Financials start'!$A$1:$M$67</definedName>
    <definedName name="_xlnm.Print_Area" localSheetId="53">'Funding '!$A$1:$D$67</definedName>
    <definedName name="_xlnm.Print_Area" localSheetId="27">GF!$A$1:$I$52</definedName>
    <definedName name="_xlnm.Print_Area" localSheetId="28">'Group Functions'!$A$1:$H$58</definedName>
    <definedName name="_xlnm.Print_Area" localSheetId="36">'Impaired Loans 1 '!$A$1:$I$132</definedName>
    <definedName name="_xlnm.Print_Area" localSheetId="37">'Impaired Loans 2 '!$A$1:$J$84</definedName>
    <definedName name="_xlnm.Print_Area" localSheetId="56">'Info - Macroeconomic data  '!$A$1:$I$238</definedName>
    <definedName name="_xlnm.Print_Area" localSheetId="46">IRB!$A$1:$F$64</definedName>
    <definedName name="_xlnm.Print_Area" localSheetId="4">'Key financial figures     '!$A$1:$AZ$65</definedName>
    <definedName name="_xlnm.Print_Area" localSheetId="5">'Key Financial Figures 2'!$A$1:$S$81</definedName>
    <definedName name="_xlnm.Print_Area" localSheetId="18">'LC&amp;I Spec'!$A$1:$I$64</definedName>
    <definedName name="_xlnm.Print_Area" localSheetId="17">'LC&amp;I Total '!$A$1:$I$66</definedName>
    <definedName name="_xlnm.Print_Area" localSheetId="16">LCI!$A$1:$N$69</definedName>
    <definedName name="_xlnm.Print_Area" localSheetId="31">'Lending by country and industry'!$A$1:$H$140</definedName>
    <definedName name="_xlnm.Print_Area" localSheetId="32">'Lending by industry '!$A$1:$K$144</definedName>
    <definedName name="_xlnm.Print_Area" localSheetId="30">'Lending by segment'!$A$1:$G$55</definedName>
    <definedName name="_xlnm.Print_Area" localSheetId="24">'Life &amp; Pension - 1 '!$A$1:$H$69</definedName>
    <definedName name="_xlnm.Print_Area" localSheetId="25">'Life &amp; Pension - 2'!$A$1:$G$63</definedName>
    <definedName name="_xlnm.Print_Area" localSheetId="54">'Liquidity  '!$A$1:$BD$60</definedName>
    <definedName name="_xlnm.Print_Area" localSheetId="38">'Loans and Impairment'!$A$1:$N$386</definedName>
    <definedName name="_xlnm.Print_Area" localSheetId="55">'Macro start'!$A$1:$K$50</definedName>
    <definedName name="_xlnm.Print_Area" localSheetId="44">'Market risk '!$A$1:$G$66</definedName>
    <definedName name="_xlnm.Print_Area" localSheetId="7">'NCI, Expenses, Loan losses '!$A$1:$T$88</definedName>
    <definedName name="_xlnm.Print_Area" localSheetId="8">'Net loan losses    '!$A$1:$Q$64</definedName>
    <definedName name="_xlnm.Print_Area" localSheetId="6">'NII - bridge   '!$A$1:$J$67</definedName>
    <definedName name="_xlnm.Print_Area" localSheetId="15">'Nordea Finance '!$A$1:$H$61</definedName>
    <definedName name="_xlnm.Print_Area" localSheetId="2">'Nordea overview'!$A$1:$J$48</definedName>
    <definedName name="_xlnm.Print_Area" localSheetId="45">'Own funds '!$A$1:$J$70</definedName>
    <definedName name="_xlnm.Print_Area" localSheetId="41">'Own Funds &amp; Ratios'!$A$1:$J$89</definedName>
    <definedName name="_xlnm.Print_Area" localSheetId="23">PB!$A$1:$H$59</definedName>
    <definedName name="_xlnm.Print_Area" localSheetId="9">PeB!$A$1:$N$71</definedName>
    <definedName name="_xlnm.Print_Area" localSheetId="11">'PeB Spec'!$A$1:$J$69</definedName>
    <definedName name="_xlnm.Print_Area" localSheetId="10">'PeB Total'!$A$1:$J$64</definedName>
    <definedName name="_xlnm.Print_Area" localSheetId="39">'Rating, Market risk'!$A$1:$M$72</definedName>
    <definedName name="_xlnm.Print_Area" localSheetId="47">'REA - legal '!$A$1:$J$71</definedName>
    <definedName name="_xlnm.Print_Area" localSheetId="42">'REA &amp; Risk weights '!$A$1:$J$65</definedName>
    <definedName name="_xlnm.Print_Area" localSheetId="43">Requirement!$A$1:$G$76</definedName>
    <definedName name="_xlnm.Print_Area" localSheetId="29">'Risk, liquidity, capital st '!$A$1:$M$65</definedName>
    <definedName name="_xlnm.Print_Area" localSheetId="35">'Shipping oil and oil services'!$A$1:$R$84</definedName>
    <definedName name="_xlnm.Print_Area" localSheetId="22">'WM and A&amp;WM Other '!$A$1:$H$63</definedName>
    <definedName name="Privatebanking" localSheetId="40">#REF!</definedName>
    <definedName name="Privatebanking" localSheetId="19">#REF!</definedName>
    <definedName name="Privatebanking" localSheetId="12">#REF!</definedName>
    <definedName name="Privatebanking" localSheetId="33">#REF!</definedName>
    <definedName name="Privatebanking" localSheetId="34">#REF!</definedName>
    <definedName name="Privatebanking" localSheetId="53">#REF!</definedName>
    <definedName name="Privatebanking" localSheetId="56">#REF!</definedName>
    <definedName name="Privatebanking" localSheetId="4">#REF!</definedName>
    <definedName name="Privatebanking" localSheetId="16">#REF!</definedName>
    <definedName name="Privatebanking" localSheetId="30">#REF!</definedName>
    <definedName name="Privatebanking" localSheetId="54">#REF!</definedName>
    <definedName name="Privatebanking" localSheetId="7">#REF!</definedName>
    <definedName name="Privatebanking" localSheetId="8">#REF!</definedName>
    <definedName name="Privatebanking" localSheetId="6">#REF!</definedName>
    <definedName name="Privatebanking" localSheetId="9">#REF!</definedName>
    <definedName name="Privatebanking">#REF!</definedName>
    <definedName name="prob.loans" localSheetId="40">#REF!</definedName>
    <definedName name="prob.loans" localSheetId="19">#REF!</definedName>
    <definedName name="prob.loans" localSheetId="12">#REF!</definedName>
    <definedName name="prob.loans" localSheetId="33">#REF!</definedName>
    <definedName name="prob.loans" localSheetId="34">#REF!</definedName>
    <definedName name="prob.loans" localSheetId="53">#REF!</definedName>
    <definedName name="prob.loans" localSheetId="56">#REF!</definedName>
    <definedName name="prob.loans" localSheetId="4">#REF!</definedName>
    <definedName name="prob.loans" localSheetId="16">#REF!</definedName>
    <definedName name="prob.loans" localSheetId="30">#REF!</definedName>
    <definedName name="prob.loans" localSheetId="54">#REF!</definedName>
    <definedName name="prob.loans" localSheetId="7">#REF!</definedName>
    <definedName name="prob.loans" localSheetId="8">#REF!</definedName>
    <definedName name="prob.loans" localSheetId="6">#REF!</definedName>
    <definedName name="prob.loans" localSheetId="9">#REF!</definedName>
    <definedName name="prob.loans">#REF!</definedName>
    <definedName name="prod" localSheetId="40">#REF!</definedName>
    <definedName name="prod" localSheetId="19">#REF!</definedName>
    <definedName name="prod" localSheetId="12">#REF!</definedName>
    <definedName name="prod" localSheetId="33">#REF!</definedName>
    <definedName name="prod" localSheetId="34">#REF!</definedName>
    <definedName name="prod" localSheetId="53">#REF!</definedName>
    <definedName name="prod" localSheetId="56">#REF!</definedName>
    <definedName name="prod" localSheetId="4">#REF!</definedName>
    <definedName name="prod" localSheetId="16">#REF!</definedName>
    <definedName name="prod" localSheetId="30">#REF!</definedName>
    <definedName name="prod" localSheetId="54">#REF!</definedName>
    <definedName name="prod" localSheetId="7">#REF!</definedName>
    <definedName name="prod" localSheetId="8">#REF!</definedName>
    <definedName name="prod" localSheetId="6">#REF!</definedName>
    <definedName name="prod" localSheetId="9">#REF!</definedName>
    <definedName name="prod">#REF!</definedName>
    <definedName name="prod_group" localSheetId="40">#REF!</definedName>
    <definedName name="prod_group" localSheetId="19">#REF!</definedName>
    <definedName name="prod_group" localSheetId="12">#REF!</definedName>
    <definedName name="prod_group" localSheetId="33">#REF!</definedName>
    <definedName name="prod_group" localSheetId="34">#REF!</definedName>
    <definedName name="prod_group" localSheetId="53">#REF!</definedName>
    <definedName name="prod_group" localSheetId="56">#REF!</definedName>
    <definedName name="prod_group" localSheetId="4">#REF!</definedName>
    <definedName name="prod_group" localSheetId="16">#REF!</definedName>
    <definedName name="prod_group" localSheetId="30">#REF!</definedName>
    <definedName name="prod_group" localSheetId="54">#REF!</definedName>
    <definedName name="prod_group" localSheetId="7">#REF!</definedName>
    <definedName name="prod_group" localSheetId="8">#REF!</definedName>
    <definedName name="prod_group" localSheetId="6">#REF!</definedName>
    <definedName name="prod_group" localSheetId="9">#REF!</definedName>
    <definedName name="prod_group">#REF!</definedName>
    <definedName name="Property" localSheetId="40">#REF!</definedName>
    <definedName name="Property" localSheetId="19">#REF!</definedName>
    <definedName name="Property" localSheetId="12">#REF!</definedName>
    <definedName name="Property" localSheetId="33">#REF!</definedName>
    <definedName name="Property" localSheetId="34">#REF!</definedName>
    <definedName name="Property" localSheetId="53">#REF!</definedName>
    <definedName name="Property" localSheetId="56">#REF!</definedName>
    <definedName name="Property" localSheetId="4">#REF!</definedName>
    <definedName name="Property" localSheetId="16">#REF!</definedName>
    <definedName name="Property" localSheetId="30">#REF!</definedName>
    <definedName name="Property" localSheetId="54">#REF!</definedName>
    <definedName name="Property" localSheetId="7">#REF!</definedName>
    <definedName name="Property" localSheetId="8">#REF!</definedName>
    <definedName name="Property" localSheetId="6">#REF!</definedName>
    <definedName name="Property" localSheetId="9">#REF!</definedName>
    <definedName name="Property">#REF!</definedName>
    <definedName name="q" localSheetId="40" hidden="1">{"5 * utfall + budget",#N/A,FALSE,"T-0298";"5 * bolag",#N/A,FALSE,"T-0298";"Unibank, utfall alla",#N/A,FALSE,"T-0298";#N/A,#N/A,FALSE,"Koncernskulder";#N/A,#N/A,FALSE,"Koncernfakturering"}</definedName>
    <definedName name="q" localSheetId="19"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34" hidden="1">{"5 * utfall + budget",#N/A,FALSE,"T-0298";"5 * bolag",#N/A,FALSE,"T-0298";"Unibank, utfall alla",#N/A,FALSE,"T-0298";#N/A,#N/A,FALSE,"Koncernskulder";#N/A,#N/A,FALSE,"Koncernfakturering"}</definedName>
    <definedName name="q" localSheetId="53" hidden="1">{"5 * utfall + budget",#N/A,FALSE,"T-0298";"5 * bolag",#N/A,FALSE,"T-0298";"Unibank, utfall alla",#N/A,FALSE,"T-0298";#N/A,#N/A,FALSE,"Koncernskulder";#N/A,#N/A,FALSE,"Koncernfakturering"}</definedName>
    <definedName name="q" localSheetId="56"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54"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19"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53" hidden="1">{"5 * utfall + budget",#N/A,FALSE,"T-0298";"5 * bolag",#N/A,FALSE,"T-0298";"Unibank, utfall alla",#N/A,FALSE,"T-0298";#N/A,#N/A,FALSE,"Koncernskulder";#N/A,#N/A,FALSE,"Koncernfakturering"}</definedName>
    <definedName name="qe" localSheetId="56"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54"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40">#REF!</definedName>
    <definedName name="Quarterly" localSheetId="19">#REF!</definedName>
    <definedName name="Quarterly" localSheetId="12">#REF!</definedName>
    <definedName name="Quarterly" localSheetId="33">#REF!</definedName>
    <definedName name="Quarterly" localSheetId="34">#REF!</definedName>
    <definedName name="Quarterly" localSheetId="53">#REF!</definedName>
    <definedName name="Quarterly" localSheetId="56">#REF!</definedName>
    <definedName name="Quarterly" localSheetId="4">#REF!</definedName>
    <definedName name="Quarterly" localSheetId="16">#REF!</definedName>
    <definedName name="Quarterly" localSheetId="30">#REF!</definedName>
    <definedName name="Quarterly" localSheetId="54">#REF!</definedName>
    <definedName name="Quarterly" localSheetId="7">#REF!</definedName>
    <definedName name="Quarterly" localSheetId="8">#REF!</definedName>
    <definedName name="Quarterly" localSheetId="6">#REF!</definedName>
    <definedName name="Quarterly" localSheetId="9">#REF!</definedName>
    <definedName name="Quarterly">#REF!</definedName>
    <definedName name="Rapport" localSheetId="40">#REF!</definedName>
    <definedName name="Rapport" localSheetId="19">#REF!</definedName>
    <definedName name="Rapport" localSheetId="12">#REF!</definedName>
    <definedName name="Rapport" localSheetId="33">#REF!</definedName>
    <definedName name="Rapport" localSheetId="34">#REF!</definedName>
    <definedName name="Rapport" localSheetId="53">#REF!</definedName>
    <definedName name="Rapport" localSheetId="56">#REF!</definedName>
    <definedName name="Rapport" localSheetId="4">#REF!</definedName>
    <definedName name="Rapport" localSheetId="16">#REF!</definedName>
    <definedName name="Rapport" localSheetId="30">#REF!</definedName>
    <definedName name="Rapport" localSheetId="54">#REF!</definedName>
    <definedName name="Rapport" localSheetId="7">#REF!</definedName>
    <definedName name="Rapport" localSheetId="8">#REF!</definedName>
    <definedName name="Rapport" localSheetId="6">#REF!</definedName>
    <definedName name="Rapport" localSheetId="9">#REF!</definedName>
    <definedName name="Rapport">#REF!</definedName>
    <definedName name="Ratios" localSheetId="40">#REF!</definedName>
    <definedName name="Ratios" localSheetId="19">#REF!</definedName>
    <definedName name="Ratios" localSheetId="12">#REF!</definedName>
    <definedName name="Ratios" localSheetId="33">#REF!</definedName>
    <definedName name="Ratios" localSheetId="34">#REF!</definedName>
    <definedName name="Ratios" localSheetId="53">#REF!</definedName>
    <definedName name="Ratios" localSheetId="56">#REF!</definedName>
    <definedName name="Ratios" localSheetId="4">#REF!</definedName>
    <definedName name="Ratios" localSheetId="16">#REF!</definedName>
    <definedName name="Ratios" localSheetId="30">#REF!</definedName>
    <definedName name="Ratios" localSheetId="54">#REF!</definedName>
    <definedName name="Ratios" localSheetId="7">#REF!</definedName>
    <definedName name="Ratios" localSheetId="8">#REF!</definedName>
    <definedName name="Ratios" localSheetId="6">#REF!</definedName>
    <definedName name="Ratios" localSheetId="9">#REF!</definedName>
    <definedName name="Ratios">#REF!</definedName>
    <definedName name="RBother" localSheetId="40">#REF!</definedName>
    <definedName name="RBother" localSheetId="19">#REF!</definedName>
    <definedName name="RBother" localSheetId="12">#REF!</definedName>
    <definedName name="RBother" localSheetId="33">#REF!</definedName>
    <definedName name="RBother" localSheetId="34">#REF!</definedName>
    <definedName name="RBother" localSheetId="53">#REF!</definedName>
    <definedName name="RBother" localSheetId="56">#REF!</definedName>
    <definedName name="RBother" localSheetId="4">#REF!</definedName>
    <definedName name="RBother" localSheetId="16">#REF!</definedName>
    <definedName name="RBother" localSheetId="30">#REF!</definedName>
    <definedName name="RBother" localSheetId="54">#REF!</definedName>
    <definedName name="RBother" localSheetId="7">#REF!</definedName>
    <definedName name="RBother" localSheetId="8">#REF!</definedName>
    <definedName name="RBother" localSheetId="6">#REF!</definedName>
    <definedName name="RBother" localSheetId="9">#REF!</definedName>
    <definedName name="RBother">#REF!</definedName>
    <definedName name="RBother2" localSheetId="40">#REF!</definedName>
    <definedName name="RBother2" localSheetId="19">#REF!</definedName>
    <definedName name="RBother2" localSheetId="12">#REF!</definedName>
    <definedName name="RBother2" localSheetId="33">#REF!</definedName>
    <definedName name="RBother2" localSheetId="34">#REF!</definedName>
    <definedName name="RBother2" localSheetId="53">#REF!</definedName>
    <definedName name="RBother2" localSheetId="56">#REF!</definedName>
    <definedName name="RBother2" localSheetId="4">#REF!</definedName>
    <definedName name="RBother2" localSheetId="16">#REF!</definedName>
    <definedName name="RBother2" localSheetId="30">#REF!</definedName>
    <definedName name="RBother2" localSheetId="54">#REF!</definedName>
    <definedName name="RBother2" localSheetId="7">#REF!</definedName>
    <definedName name="RBother2" localSheetId="8">#REF!</definedName>
    <definedName name="RBother2" localSheetId="6">#REF!</definedName>
    <definedName name="RBother2" localSheetId="9">#REF!</definedName>
    <definedName name="RBother2">#REF!</definedName>
    <definedName name="reconciliation" localSheetId="40">#REF!</definedName>
    <definedName name="reconciliation" localSheetId="19">#REF!</definedName>
    <definedName name="reconciliation" localSheetId="12">#REF!</definedName>
    <definedName name="reconciliation" localSheetId="33">#REF!</definedName>
    <definedName name="reconciliation" localSheetId="34">#REF!</definedName>
    <definedName name="reconciliation" localSheetId="53">#REF!</definedName>
    <definedName name="reconciliation" localSheetId="56">#REF!</definedName>
    <definedName name="reconciliation" localSheetId="4">#REF!</definedName>
    <definedName name="reconciliation" localSheetId="16">#REF!</definedName>
    <definedName name="reconciliation" localSheetId="30">#REF!</definedName>
    <definedName name="reconciliation" localSheetId="54">#REF!</definedName>
    <definedName name="reconciliation" localSheetId="7">#REF!</definedName>
    <definedName name="reconciliation" localSheetId="8">#REF!</definedName>
    <definedName name="reconciliation" localSheetId="6">#REF!</definedName>
    <definedName name="reconciliation" localSheetId="9">#REF!</definedName>
    <definedName name="reconciliation">#REF!</definedName>
    <definedName name="Region" localSheetId="40">OFFSET([17]Chart!$X$11,1,0,COUNTA([17]Chart!$X$11:$X$38)-1,1)</definedName>
    <definedName name="Region" localSheetId="34">OFFSET([18]Chart!$X$11,1,0,COUNTA([18]Chart!$X$11:$X$38)-1,1)</definedName>
    <definedName name="Region" localSheetId="53">OFFSET([17]Chart!$X$11,1,0,COUNTA([17]Chart!$X$11:$X$38)-1,1)</definedName>
    <definedName name="Region" localSheetId="56">OFFSET([19]Chart!$X$11,1,0,COUNTA([19]Chart!$X$11:$X$38)-1,1)</definedName>
    <definedName name="Region" localSheetId="30">OFFSET([18]Chart!$X$11,1,0,COUNTA([18]Chart!$X$11:$X$38)-1,1)</definedName>
    <definedName name="Region" localSheetId="54">OFFSET([18]Chart!$X$11,1,0,COUNTA([18]Chart!$X$11:$X$38)-1,1)</definedName>
    <definedName name="Region" localSheetId="7">OFFSET([20]Chart!$X$11,1,0,COUNTA([20]Chart!$X$11:$X$38)-1,1)</definedName>
    <definedName name="Region" localSheetId="8">OFFSET([20]Chart!$X$11,1,0,COUNTA([20]Chart!$X$11:$X$38)-1,1)</definedName>
    <definedName name="Region" localSheetId="6">OFFSET([20]Chart!$X$11,1,0,COUNTA([20]Chart!$X$11:$X$38)-1,1)</definedName>
    <definedName name="Region">OFFSET([21]Chart!$X$11,1,0,COUNTA([21]Chart!$X$11:$X$38)-1,1)</definedName>
    <definedName name="Regionlosses" localSheetId="40">OFFSET([17]Chart!$Y$11,1,0,COUNTA([17]Chart!$Y$11:$Y$38)-1,1)</definedName>
    <definedName name="Regionlosses" localSheetId="34">OFFSET([18]Chart!$Y$11,1,0,COUNTA([18]Chart!$Y$11:$Y$38)-1,1)</definedName>
    <definedName name="Regionlosses" localSheetId="53">OFFSET([17]Chart!$Y$11,1,0,COUNTA([17]Chart!$Y$11:$Y$38)-1,1)</definedName>
    <definedName name="Regionlosses" localSheetId="56">OFFSET([19]Chart!$Y$11,1,0,COUNTA([19]Chart!$Y$11:$Y$38)-1,1)</definedName>
    <definedName name="Regionlosses" localSheetId="30">OFFSET([18]Chart!$Y$11,1,0,COUNTA([18]Chart!$Y$11:$Y$38)-1,1)</definedName>
    <definedName name="Regionlosses" localSheetId="54">OFFSET([18]Chart!$Y$11,1,0,COUNTA([18]Chart!$Y$11:$Y$38)-1,1)</definedName>
    <definedName name="Regionlosses" localSheetId="7">OFFSET([20]Chart!$Y$11,1,0,COUNTA([20]Chart!$Y$11:$Y$38)-1,1)</definedName>
    <definedName name="Regionlosses" localSheetId="8">OFFSET([20]Chart!$Y$11,1,0,COUNTA([20]Chart!$Y$11:$Y$38)-1,1)</definedName>
    <definedName name="Regionlosses" localSheetId="6">OFFSET([20]Chart!$Y$11,1,0,COUNTA([20]Chart!$Y$11:$Y$38)-1,1)</definedName>
    <definedName name="Regionlosses">OFFSET([21]Chart!$Y$11,1,0,COUNTA([21]Chart!$Y$11:$Y$38)-1,1)</definedName>
    <definedName name="retail" localSheetId="40">#REF!</definedName>
    <definedName name="retail" localSheetId="19">#REF!</definedName>
    <definedName name="retail" localSheetId="12">#REF!</definedName>
    <definedName name="retail" localSheetId="33">#REF!</definedName>
    <definedName name="retail" localSheetId="34">#REF!</definedName>
    <definedName name="retail" localSheetId="53">#REF!</definedName>
    <definedName name="retail" localSheetId="56">#REF!</definedName>
    <definedName name="retail" localSheetId="4">#REF!</definedName>
    <definedName name="retail" localSheetId="16">#REF!</definedName>
    <definedName name="retail" localSheetId="30">#REF!</definedName>
    <definedName name="retail" localSheetId="54">#REF!</definedName>
    <definedName name="retail" localSheetId="7">#REF!</definedName>
    <definedName name="retail" localSheetId="8">#REF!</definedName>
    <definedName name="retail" localSheetId="6">#REF!</definedName>
    <definedName name="retail" localSheetId="9">#REF!</definedName>
    <definedName name="retail">#REF!</definedName>
    <definedName name="retail1" localSheetId="40">#REF!</definedName>
    <definedName name="retail1" localSheetId="19">#REF!</definedName>
    <definedName name="retail1" localSheetId="12">#REF!</definedName>
    <definedName name="retail1" localSheetId="33">#REF!</definedName>
    <definedName name="retail1" localSheetId="34">#REF!</definedName>
    <definedName name="retail1" localSheetId="53">#REF!</definedName>
    <definedName name="retail1" localSheetId="56">#REF!</definedName>
    <definedName name="retail1" localSheetId="4">#REF!</definedName>
    <definedName name="retail1" localSheetId="16">#REF!</definedName>
    <definedName name="retail1" localSheetId="30">#REF!</definedName>
    <definedName name="retail1" localSheetId="54">#REF!</definedName>
    <definedName name="retail1" localSheetId="7">#REF!</definedName>
    <definedName name="retail1" localSheetId="8">#REF!</definedName>
    <definedName name="retail1" localSheetId="6">#REF!</definedName>
    <definedName name="retail1" localSheetId="9">#REF!</definedName>
    <definedName name="retail1">#REF!</definedName>
    <definedName name="RetailKeyFig" localSheetId="40">#REF!</definedName>
    <definedName name="RetailKeyFig" localSheetId="19">#REF!</definedName>
    <definedName name="RetailKeyFig" localSheetId="12">#REF!</definedName>
    <definedName name="RetailKeyFig" localSheetId="33">#REF!</definedName>
    <definedName name="RetailKeyFig" localSheetId="34">#REF!</definedName>
    <definedName name="RetailKeyFig" localSheetId="53">#REF!</definedName>
    <definedName name="RetailKeyFig" localSheetId="56">#REF!</definedName>
    <definedName name="RetailKeyFig" localSheetId="4">#REF!</definedName>
    <definedName name="RetailKeyFig" localSheetId="16">#REF!</definedName>
    <definedName name="RetailKeyFig" localSheetId="30">#REF!</definedName>
    <definedName name="RetailKeyFig" localSheetId="54">#REF!</definedName>
    <definedName name="RetailKeyFig" localSheetId="7">#REF!</definedName>
    <definedName name="RetailKeyFig" localSheetId="8">#REF!</definedName>
    <definedName name="RetailKeyFig" localSheetId="6">#REF!</definedName>
    <definedName name="RetailKeyFig" localSheetId="9">#REF!</definedName>
    <definedName name="RetailKeyFig">#REF!</definedName>
    <definedName name="RetailOP" localSheetId="40">#REF!</definedName>
    <definedName name="RetailOP" localSheetId="19">#REF!</definedName>
    <definedName name="RetailOP" localSheetId="12">#REF!</definedName>
    <definedName name="RetailOP" localSheetId="33">#REF!</definedName>
    <definedName name="RetailOP" localSheetId="34">#REF!</definedName>
    <definedName name="RetailOP" localSheetId="53">#REF!</definedName>
    <definedName name="RetailOP" localSheetId="56">#REF!</definedName>
    <definedName name="RetailOP" localSheetId="4">#REF!</definedName>
    <definedName name="RetailOP" localSheetId="16">#REF!</definedName>
    <definedName name="RetailOP" localSheetId="30">#REF!</definedName>
    <definedName name="RetailOP" localSheetId="54">#REF!</definedName>
    <definedName name="RetailOP" localSheetId="7">#REF!</definedName>
    <definedName name="RetailOP" localSheetId="8">#REF!</definedName>
    <definedName name="RetailOP" localSheetId="6">#REF!</definedName>
    <definedName name="RetailOP" localSheetId="9">#REF!</definedName>
    <definedName name="RetailOP">#REF!</definedName>
    <definedName name="RetailVol" localSheetId="40">#REF!</definedName>
    <definedName name="RetailVol" localSheetId="19">#REF!</definedName>
    <definedName name="RetailVol" localSheetId="12">#REF!</definedName>
    <definedName name="RetailVol" localSheetId="33">#REF!</definedName>
    <definedName name="RetailVol" localSheetId="34">#REF!</definedName>
    <definedName name="RetailVol" localSheetId="53">#REF!</definedName>
    <definedName name="RetailVol" localSheetId="56">#REF!</definedName>
    <definedName name="RetailVol" localSheetId="4">#REF!</definedName>
    <definedName name="RetailVol" localSheetId="16">#REF!</definedName>
    <definedName name="RetailVol" localSheetId="30">#REF!</definedName>
    <definedName name="RetailVol" localSheetId="54">#REF!</definedName>
    <definedName name="RetailVol" localSheetId="7">#REF!</definedName>
    <definedName name="RetailVol" localSheetId="8">#REF!</definedName>
    <definedName name="RetailVol" localSheetId="6">#REF!</definedName>
    <definedName name="RetailVol" localSheetId="9">#REF!</definedName>
    <definedName name="RetailVol">#REF!</definedName>
    <definedName name="sam" localSheetId="40">#REF!</definedName>
    <definedName name="sam" localSheetId="19">#REF!</definedName>
    <definedName name="sam" localSheetId="12">#REF!</definedName>
    <definedName name="sam" localSheetId="33">#REF!</definedName>
    <definedName name="sam" localSheetId="34">#REF!</definedName>
    <definedName name="sam" localSheetId="53">#REF!</definedName>
    <definedName name="sam" localSheetId="56">#REF!</definedName>
    <definedName name="sam" localSheetId="4">#REF!</definedName>
    <definedName name="sam" localSheetId="16">#REF!</definedName>
    <definedName name="sam" localSheetId="30">#REF!</definedName>
    <definedName name="sam" localSheetId="54">#REF!</definedName>
    <definedName name="sam" localSheetId="7">#REF!</definedName>
    <definedName name="sam" localSheetId="8">#REF!</definedName>
    <definedName name="sam" localSheetId="6">#REF!</definedName>
    <definedName name="sam" localSheetId="9">#REF!</definedName>
    <definedName name="sam">#REF!</definedName>
    <definedName name="samlet" localSheetId="40">#REF!</definedName>
    <definedName name="samlet" localSheetId="19">#REF!</definedName>
    <definedName name="samlet" localSheetId="12">#REF!</definedName>
    <definedName name="samlet" localSheetId="33">#REF!</definedName>
    <definedName name="samlet" localSheetId="34">#REF!</definedName>
    <definedName name="samlet" localSheetId="53">#REF!</definedName>
    <definedName name="samlet" localSheetId="56">#REF!</definedName>
    <definedName name="samlet" localSheetId="4">#REF!</definedName>
    <definedName name="samlet" localSheetId="16">#REF!</definedName>
    <definedName name="samlet" localSheetId="30">#REF!</definedName>
    <definedName name="samlet" localSheetId="54">#REF!</definedName>
    <definedName name="samlet" localSheetId="7">#REF!</definedName>
    <definedName name="samlet" localSheetId="8">#REF!</definedName>
    <definedName name="samlet" localSheetId="6">#REF!</definedName>
    <definedName name="samlet" localSheetId="9">#REF!</definedName>
    <definedName name="samlet">#REF!</definedName>
    <definedName name="samlet2" localSheetId="40">#REF!</definedName>
    <definedName name="samlet2" localSheetId="19">#REF!</definedName>
    <definedName name="samlet2" localSheetId="12">#REF!</definedName>
    <definedName name="samlet2" localSheetId="33">#REF!</definedName>
    <definedName name="samlet2" localSheetId="34">#REF!</definedName>
    <definedName name="samlet2" localSheetId="53">#REF!</definedName>
    <definedName name="samlet2" localSheetId="56">#REF!</definedName>
    <definedName name="samlet2" localSheetId="4">#REF!</definedName>
    <definedName name="samlet2" localSheetId="16">#REF!</definedName>
    <definedName name="samlet2" localSheetId="30">#REF!</definedName>
    <definedName name="samlet2" localSheetId="54">#REF!</definedName>
    <definedName name="samlet2" localSheetId="7">#REF!</definedName>
    <definedName name="samlet2" localSheetId="8">#REF!</definedName>
    <definedName name="samlet2" localSheetId="6">#REF!</definedName>
    <definedName name="samlet2" localSheetId="9">#REF!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40">#REF!</definedName>
    <definedName name="SAPCrosstab1" localSheetId="19">#REF!</definedName>
    <definedName name="SAPCrosstab1" localSheetId="12">#REF!</definedName>
    <definedName name="SAPCrosstab1" localSheetId="33">'Credit portfolio by BA Q1'!#REF!</definedName>
    <definedName name="SAPCrosstab1" localSheetId="34">'Credit portfolio by BA Q4 '!#REF!</definedName>
    <definedName name="SAPCrosstab1" localSheetId="53">#REF!</definedName>
    <definedName name="SAPCrosstab1" localSheetId="56">#REF!</definedName>
    <definedName name="SAPCrosstab1" localSheetId="4">#REF!</definedName>
    <definedName name="SAPCrosstab1" localSheetId="16">#REF!</definedName>
    <definedName name="SAPCrosstab1" localSheetId="30">#REF!</definedName>
    <definedName name="SAPCrosstab1" localSheetId="54">#REF!</definedName>
    <definedName name="SAPCrosstab1" localSheetId="7">#REF!</definedName>
    <definedName name="SAPCrosstab1" localSheetId="8">#REF!</definedName>
    <definedName name="SAPCrosstab1" localSheetId="6">#REF!</definedName>
    <definedName name="SAPCrosstab1" localSheetId="9">#REF!</definedName>
    <definedName name="SAPCrosstab1">#REF!</definedName>
    <definedName name="SE_EURO_V" localSheetId="40">[48]Sheet1!$C$15</definedName>
    <definedName name="SE_EURO_V" localSheetId="34">[48]Sheet1!$C$15</definedName>
    <definedName name="SE_EURO_V" localSheetId="53">[48]Sheet1!$C$15</definedName>
    <definedName name="SE_EURO_V" localSheetId="56">[49]Sheet1!$C$15</definedName>
    <definedName name="SE_EURO_V" localSheetId="30">[48]Sheet1!$C$15</definedName>
    <definedName name="SE_EURO_V" localSheetId="54">[50]Sheet1!$C$15</definedName>
    <definedName name="SE_EURO_V" localSheetId="7">[51]Sheet1!$C$15</definedName>
    <definedName name="SE_EURO_V" localSheetId="8">[51]Sheet1!$C$15</definedName>
    <definedName name="SE_EURO_V" localSheetId="6">[51]Sheet1!$C$15</definedName>
    <definedName name="SE_EURO_V">[52]Sheet1!$C$15</definedName>
    <definedName name="SE_SEK_V" localSheetId="40">[43]Sheet1!$C$23</definedName>
    <definedName name="SE_SEK_V" localSheetId="34">[43]Sheet1!$C$23</definedName>
    <definedName name="SE_SEK_V" localSheetId="53">[43]Sheet1!$C$23</definedName>
    <definedName name="SE_SEK_V" localSheetId="56">[44]Sheet1!$C$23</definedName>
    <definedName name="SE_SEK_V" localSheetId="30">[43]Sheet1!$C$23</definedName>
    <definedName name="SE_SEK_V" localSheetId="54">[45]Sheet1!$C$23</definedName>
    <definedName name="SE_SEK_V" localSheetId="7">[46]Sheet1!$C$23</definedName>
    <definedName name="SE_SEK_V" localSheetId="8">[46]Sheet1!$C$23</definedName>
    <definedName name="SE_SEK_V" localSheetId="6">[46]Sheet1!$C$23</definedName>
    <definedName name="SE_SEK_V">[47]Sheet1!$C$23</definedName>
    <definedName name="segments" localSheetId="40">#REF!</definedName>
    <definedName name="segments" localSheetId="19">#REF!</definedName>
    <definedName name="segments" localSheetId="12">#REF!</definedName>
    <definedName name="segments" localSheetId="33">#REF!</definedName>
    <definedName name="segments" localSheetId="34">#REF!</definedName>
    <definedName name="segments" localSheetId="53">#REF!</definedName>
    <definedName name="segments" localSheetId="56">#REF!</definedName>
    <definedName name="segments" localSheetId="4">#REF!</definedName>
    <definedName name="segments" localSheetId="16">#REF!</definedName>
    <definedName name="segments" localSheetId="30">#REF!</definedName>
    <definedName name="segments" localSheetId="54">#REF!</definedName>
    <definedName name="segments" localSheetId="7">#REF!</definedName>
    <definedName name="segments" localSheetId="8">#REF!</definedName>
    <definedName name="segments" localSheetId="6">#REF!</definedName>
    <definedName name="segments" localSheetId="9">#REF!</definedName>
    <definedName name="segments">#REF!</definedName>
    <definedName name="SEK_1.kv." localSheetId="40">#REF!</definedName>
    <definedName name="SEK_1.kv." localSheetId="19">#REF!</definedName>
    <definedName name="SEK_1.kv." localSheetId="12">#REF!</definedName>
    <definedName name="SEK_1.kv." localSheetId="33">#REF!</definedName>
    <definedName name="SEK_1.kv." localSheetId="34">#REF!</definedName>
    <definedName name="SEK_1.kv." localSheetId="53">#REF!</definedName>
    <definedName name="SEK_1.kv." localSheetId="56">#REF!</definedName>
    <definedName name="SEK_1.kv." localSheetId="4">#REF!</definedName>
    <definedName name="SEK_1.kv." localSheetId="16">#REF!</definedName>
    <definedName name="SEK_1.kv." localSheetId="30">#REF!</definedName>
    <definedName name="SEK_1.kv." localSheetId="54">#REF!</definedName>
    <definedName name="SEK_1.kv." localSheetId="7">#REF!</definedName>
    <definedName name="SEK_1.kv." localSheetId="8">#REF!</definedName>
    <definedName name="SEK_1.kv." localSheetId="6">#REF!</definedName>
    <definedName name="SEK_1.kv." localSheetId="9">#REF!</definedName>
    <definedName name="SEK_1.kv.">#REF!</definedName>
    <definedName name="SEK_2.kv." localSheetId="40">#REF!</definedName>
    <definedName name="SEK_2.kv." localSheetId="19">#REF!</definedName>
    <definedName name="SEK_2.kv." localSheetId="12">#REF!</definedName>
    <definedName name="SEK_2.kv." localSheetId="33">#REF!</definedName>
    <definedName name="SEK_2.kv." localSheetId="34">#REF!</definedName>
    <definedName name="SEK_2.kv." localSheetId="53">#REF!</definedName>
    <definedName name="SEK_2.kv." localSheetId="56">#REF!</definedName>
    <definedName name="SEK_2.kv." localSheetId="4">#REF!</definedName>
    <definedName name="SEK_2.kv." localSheetId="16">#REF!</definedName>
    <definedName name="SEK_2.kv." localSheetId="30">#REF!</definedName>
    <definedName name="SEK_2.kv." localSheetId="54">#REF!</definedName>
    <definedName name="SEK_2.kv." localSheetId="7">#REF!</definedName>
    <definedName name="SEK_2.kv." localSheetId="8">#REF!</definedName>
    <definedName name="SEK_2.kv." localSheetId="6">#REF!</definedName>
    <definedName name="SEK_2.kv." localSheetId="9">#REF!</definedName>
    <definedName name="SEK_2.kv.">#REF!</definedName>
    <definedName name="SEK_3.kv." localSheetId="40">#REF!</definedName>
    <definedName name="SEK_3.kv." localSheetId="19">#REF!</definedName>
    <definedName name="SEK_3.kv." localSheetId="12">#REF!</definedName>
    <definedName name="SEK_3.kv." localSheetId="33">#REF!</definedName>
    <definedName name="SEK_3.kv." localSheetId="34">#REF!</definedName>
    <definedName name="SEK_3.kv." localSheetId="53">#REF!</definedName>
    <definedName name="SEK_3.kv." localSheetId="56">#REF!</definedName>
    <definedName name="SEK_3.kv." localSheetId="4">#REF!</definedName>
    <definedName name="SEK_3.kv." localSheetId="16">#REF!</definedName>
    <definedName name="SEK_3.kv." localSheetId="30">#REF!</definedName>
    <definedName name="SEK_3.kv." localSheetId="54">#REF!</definedName>
    <definedName name="SEK_3.kv." localSheetId="7">#REF!</definedName>
    <definedName name="SEK_3.kv." localSheetId="8">#REF!</definedName>
    <definedName name="SEK_3.kv." localSheetId="6">#REF!</definedName>
    <definedName name="SEK_3.kv." localSheetId="9">#REF!</definedName>
    <definedName name="SEK_3.kv.">#REF!</definedName>
    <definedName name="SEK_30.06." localSheetId="40">#REF!</definedName>
    <definedName name="SEK_30.06." localSheetId="19">#REF!</definedName>
    <definedName name="SEK_30.06." localSheetId="12">#REF!</definedName>
    <definedName name="SEK_30.06." localSheetId="33">#REF!</definedName>
    <definedName name="SEK_30.06." localSheetId="34">#REF!</definedName>
    <definedName name="SEK_30.06." localSheetId="53">#REF!</definedName>
    <definedName name="SEK_30.06." localSheetId="56">#REF!</definedName>
    <definedName name="SEK_30.06." localSheetId="4">#REF!</definedName>
    <definedName name="SEK_30.06." localSheetId="16">#REF!</definedName>
    <definedName name="SEK_30.06." localSheetId="30">#REF!</definedName>
    <definedName name="SEK_30.06." localSheetId="54">#REF!</definedName>
    <definedName name="SEK_30.06." localSheetId="7">#REF!</definedName>
    <definedName name="SEK_30.06." localSheetId="8">#REF!</definedName>
    <definedName name="SEK_30.06." localSheetId="6">#REF!</definedName>
    <definedName name="SEK_30.06." localSheetId="9">#REF!</definedName>
    <definedName name="SEK_30.06.">#REF!</definedName>
    <definedName name="SEK_30.09." localSheetId="40">#REF!</definedName>
    <definedName name="SEK_30.09." localSheetId="19">#REF!</definedName>
    <definedName name="SEK_30.09." localSheetId="12">#REF!</definedName>
    <definedName name="SEK_30.09." localSheetId="33">#REF!</definedName>
    <definedName name="SEK_30.09." localSheetId="34">#REF!</definedName>
    <definedName name="SEK_30.09." localSheetId="53">#REF!</definedName>
    <definedName name="SEK_30.09." localSheetId="56">#REF!</definedName>
    <definedName name="SEK_30.09." localSheetId="4">#REF!</definedName>
    <definedName name="SEK_30.09." localSheetId="16">#REF!</definedName>
    <definedName name="SEK_30.09." localSheetId="30">#REF!</definedName>
    <definedName name="SEK_30.09." localSheetId="54">#REF!</definedName>
    <definedName name="SEK_30.09." localSheetId="7">#REF!</definedName>
    <definedName name="SEK_30.09." localSheetId="8">#REF!</definedName>
    <definedName name="SEK_30.09." localSheetId="6">#REF!</definedName>
    <definedName name="SEK_30.09." localSheetId="9">#REF!</definedName>
    <definedName name="SEK_30.09.">#REF!</definedName>
    <definedName name="SEK_31.03." localSheetId="40">#REF!</definedName>
    <definedName name="SEK_31.03." localSheetId="19">#REF!</definedName>
    <definedName name="SEK_31.03." localSheetId="12">#REF!</definedName>
    <definedName name="SEK_31.03." localSheetId="33">#REF!</definedName>
    <definedName name="SEK_31.03." localSheetId="34">#REF!</definedName>
    <definedName name="SEK_31.03." localSheetId="53">#REF!</definedName>
    <definedName name="SEK_31.03." localSheetId="56">#REF!</definedName>
    <definedName name="SEK_31.03." localSheetId="4">#REF!</definedName>
    <definedName name="SEK_31.03." localSheetId="16">#REF!</definedName>
    <definedName name="SEK_31.03." localSheetId="30">#REF!</definedName>
    <definedName name="SEK_31.03." localSheetId="54">#REF!</definedName>
    <definedName name="SEK_31.03." localSheetId="7">#REF!</definedName>
    <definedName name="SEK_31.03." localSheetId="8">#REF!</definedName>
    <definedName name="SEK_31.03." localSheetId="6">#REF!</definedName>
    <definedName name="SEK_31.03." localSheetId="9">#REF!</definedName>
    <definedName name="SEK_31.03.">#REF!</definedName>
    <definedName name="SEK_4.kv." localSheetId="40">#REF!</definedName>
    <definedName name="SEK_4.kv." localSheetId="19">#REF!</definedName>
    <definedName name="SEK_4.kv." localSheetId="12">#REF!</definedName>
    <definedName name="SEK_4.kv." localSheetId="33">#REF!</definedName>
    <definedName name="SEK_4.kv." localSheetId="34">#REF!</definedName>
    <definedName name="SEK_4.kv." localSheetId="53">#REF!</definedName>
    <definedName name="SEK_4.kv." localSheetId="56">#REF!</definedName>
    <definedName name="SEK_4.kv." localSheetId="4">#REF!</definedName>
    <definedName name="SEK_4.kv." localSheetId="16">#REF!</definedName>
    <definedName name="SEK_4.kv." localSheetId="30">#REF!</definedName>
    <definedName name="SEK_4.kv." localSheetId="54">#REF!</definedName>
    <definedName name="SEK_4.kv." localSheetId="7">#REF!</definedName>
    <definedName name="SEK_4.kv." localSheetId="8">#REF!</definedName>
    <definedName name="SEK_4.kv." localSheetId="6">#REF!</definedName>
    <definedName name="SEK_4.kv." localSheetId="9">#REF!</definedName>
    <definedName name="SEK_4.kv.">#REF!</definedName>
    <definedName name="SEK_Primo" localSheetId="40">#REF!</definedName>
    <definedName name="SEK_Primo" localSheetId="19">#REF!</definedName>
    <definedName name="SEK_Primo" localSheetId="12">#REF!</definedName>
    <definedName name="SEK_Primo" localSheetId="33">#REF!</definedName>
    <definedName name="SEK_Primo" localSheetId="34">#REF!</definedName>
    <definedName name="SEK_Primo" localSheetId="53">#REF!</definedName>
    <definedName name="SEK_Primo" localSheetId="56">#REF!</definedName>
    <definedName name="SEK_Primo" localSheetId="4">#REF!</definedName>
    <definedName name="SEK_Primo" localSheetId="16">#REF!</definedName>
    <definedName name="SEK_Primo" localSheetId="30">#REF!</definedName>
    <definedName name="SEK_Primo" localSheetId="54">#REF!</definedName>
    <definedName name="SEK_Primo" localSheetId="7">#REF!</definedName>
    <definedName name="SEK_Primo" localSheetId="8">#REF!</definedName>
    <definedName name="SEK_Primo" localSheetId="6">#REF!</definedName>
    <definedName name="SEK_Primo" localSheetId="9">#REF!</definedName>
    <definedName name="SEK_Primo">#REF!</definedName>
    <definedName name="SEK_Ultimo" localSheetId="40">#REF!</definedName>
    <definedName name="SEK_Ultimo" localSheetId="19">#REF!</definedName>
    <definedName name="SEK_Ultimo" localSheetId="12">#REF!</definedName>
    <definedName name="SEK_Ultimo" localSheetId="33">#REF!</definedName>
    <definedName name="SEK_Ultimo" localSheetId="34">#REF!</definedName>
    <definedName name="SEK_Ultimo" localSheetId="53">#REF!</definedName>
    <definedName name="SEK_Ultimo" localSheetId="56">#REF!</definedName>
    <definedName name="SEK_Ultimo" localSheetId="4">#REF!</definedName>
    <definedName name="SEK_Ultimo" localSheetId="16">#REF!</definedName>
    <definedName name="SEK_Ultimo" localSheetId="30">#REF!</definedName>
    <definedName name="SEK_Ultimo" localSheetId="54">#REF!</definedName>
    <definedName name="SEK_Ultimo" localSheetId="7">#REF!</definedName>
    <definedName name="SEK_Ultimo" localSheetId="8">#REF!</definedName>
    <definedName name="SEK_Ultimo" localSheetId="6">#REF!</definedName>
    <definedName name="SEK_Ultimo" localSheetId="9">#REF!</definedName>
    <definedName name="SEK_Ultimo">#REF!</definedName>
    <definedName name="SekLastYear" localSheetId="40">[32]Valutakurser!$E$10</definedName>
    <definedName name="SekLastYear" localSheetId="34">[32]Valutakurser!$E$10</definedName>
    <definedName name="SekLastYear" localSheetId="53">[32]Valutakurser!$E$10</definedName>
    <definedName name="SekLastYear" localSheetId="56">[33]Valutakurser!$E$10</definedName>
    <definedName name="SekLastYear" localSheetId="30">[32]Valutakurser!$E$10</definedName>
    <definedName name="SekLastYear" localSheetId="54">[34]Valutakurser!$E$10</definedName>
    <definedName name="SekLastYear" localSheetId="7">[35]Valutakurser!$E$10</definedName>
    <definedName name="SekLastYear" localSheetId="8">[35]Valutakurser!$E$10</definedName>
    <definedName name="SekLastYear" localSheetId="6">[35]Valutakurser!$E$10</definedName>
    <definedName name="SekLastYear">[36]Valutakurser!$E$10</definedName>
    <definedName name="SEKm" localSheetId="40">#REF!</definedName>
    <definedName name="SEKm" localSheetId="19">#REF!</definedName>
    <definedName name="SEKm" localSheetId="12">#REF!</definedName>
    <definedName name="SEKm" localSheetId="33">#REF!</definedName>
    <definedName name="SEKm" localSheetId="34">#REF!</definedName>
    <definedName name="SEKm" localSheetId="53">#REF!</definedName>
    <definedName name="SEKm" localSheetId="56">#REF!</definedName>
    <definedName name="SEKm" localSheetId="4">#REF!</definedName>
    <definedName name="SEKm" localSheetId="16">#REF!</definedName>
    <definedName name="SEKm" localSheetId="30">#REF!</definedName>
    <definedName name="SEKm" localSheetId="54">#REF!</definedName>
    <definedName name="SEKm" localSheetId="7">#REF!</definedName>
    <definedName name="SEKm" localSheetId="8">#REF!</definedName>
    <definedName name="SEKm" localSheetId="6">#REF!</definedName>
    <definedName name="SEKm" localSheetId="9">#REF!</definedName>
    <definedName name="SEKm">#REF!</definedName>
    <definedName name="sg" localSheetId="40" hidden="1">{"5 * utfall + budget",#N/A,FALSE,"T-0298";"5 * bolag",#N/A,FALSE,"T-0298";"Unibank, utfall alla",#N/A,FALSE,"T-0298";#N/A,#N/A,FALSE,"Koncernskulder";#N/A,#N/A,FALSE,"Koncernfakturering"}</definedName>
    <definedName name="sg" localSheetId="19"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localSheetId="53" hidden="1">{"5 * utfall + budget",#N/A,FALSE,"T-0298";"5 * bolag",#N/A,FALSE,"T-0298";"Unibank, utfall alla",#N/A,FALSE,"T-0298";#N/A,#N/A,FALSE,"Koncernskulder";#N/A,#N/A,FALSE,"Koncernfakturering"}</definedName>
    <definedName name="sg" localSheetId="56"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54"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40">#REF!</definedName>
    <definedName name="shareholder" localSheetId="19">#REF!</definedName>
    <definedName name="shareholder" localSheetId="12">#REF!</definedName>
    <definedName name="shareholder" localSheetId="33">#REF!</definedName>
    <definedName name="shareholder" localSheetId="34">#REF!</definedName>
    <definedName name="shareholder" localSheetId="53">#REF!</definedName>
    <definedName name="shareholder" localSheetId="56">#REF!</definedName>
    <definedName name="shareholder" localSheetId="4">#REF!</definedName>
    <definedName name="shareholder" localSheetId="16">#REF!</definedName>
    <definedName name="shareholder" localSheetId="30">#REF!</definedName>
    <definedName name="shareholder" localSheetId="54">#REF!</definedName>
    <definedName name="shareholder" localSheetId="7">#REF!</definedName>
    <definedName name="shareholder" localSheetId="8">#REF!</definedName>
    <definedName name="shareholder" localSheetId="6">#REF!</definedName>
    <definedName name="shareholder" localSheetId="9">#REF!</definedName>
    <definedName name="shareholder">#REF!</definedName>
    <definedName name="Shipping" localSheetId="40">#REF!</definedName>
    <definedName name="Shipping" localSheetId="19">#REF!</definedName>
    <definedName name="Shipping" localSheetId="12">#REF!</definedName>
    <definedName name="Shipping" localSheetId="33">#REF!</definedName>
    <definedName name="Shipping" localSheetId="34">#REF!</definedName>
    <definedName name="Shipping" localSheetId="53">#REF!</definedName>
    <definedName name="Shipping" localSheetId="56">#REF!</definedName>
    <definedName name="Shipping" localSheetId="4">#REF!</definedName>
    <definedName name="Shipping" localSheetId="16">#REF!</definedName>
    <definedName name="Shipping" localSheetId="30">#REF!</definedName>
    <definedName name="Shipping" localSheetId="54">#REF!</definedName>
    <definedName name="Shipping" localSheetId="7">#REF!</definedName>
    <definedName name="Shipping" localSheetId="8">#REF!</definedName>
    <definedName name="Shipping" localSheetId="6">#REF!</definedName>
    <definedName name="Shipping" localSheetId="9">#REF!</definedName>
    <definedName name="Shipping">#REF!</definedName>
    <definedName name="SOSI" localSheetId="40">#REF!</definedName>
    <definedName name="SOSI" localSheetId="19">#REF!</definedName>
    <definedName name="SOSI" localSheetId="12">#REF!</definedName>
    <definedName name="SOSI" localSheetId="33">#REF!</definedName>
    <definedName name="SOSI" localSheetId="34">#REF!</definedName>
    <definedName name="SOSI" localSheetId="53">#REF!</definedName>
    <definedName name="SOSI" localSheetId="56">#REF!</definedName>
    <definedName name="SOSI" localSheetId="4">#REF!</definedName>
    <definedName name="SOSI" localSheetId="16">#REF!</definedName>
    <definedName name="SOSI" localSheetId="30">#REF!</definedName>
    <definedName name="SOSI" localSheetId="54">#REF!</definedName>
    <definedName name="SOSI" localSheetId="7">#REF!</definedName>
    <definedName name="SOSI" localSheetId="8">#REF!</definedName>
    <definedName name="SOSI" localSheetId="6">#REF!</definedName>
    <definedName name="SOSI" localSheetId="9">#REF!</definedName>
    <definedName name="SOSI">#REF!</definedName>
    <definedName name="Source_file" localSheetId="40">[48]Sheet1!$B$4</definedName>
    <definedName name="Source_file" localSheetId="34">[48]Sheet1!$B$4</definedName>
    <definedName name="Source_file" localSheetId="53">[48]Sheet1!$B$4</definedName>
    <definedName name="Source_file" localSheetId="56">[49]Sheet1!$B$4</definedName>
    <definedName name="Source_file" localSheetId="30">[48]Sheet1!$B$4</definedName>
    <definedName name="Source_file" localSheetId="54">[50]Sheet1!$B$4</definedName>
    <definedName name="Source_file" localSheetId="7">[51]Sheet1!$B$4</definedName>
    <definedName name="Source_file" localSheetId="8">[51]Sheet1!$B$4</definedName>
    <definedName name="Source_file" localSheetId="6">[51]Sheet1!$B$4</definedName>
    <definedName name="Source_file">[52]Sheet1!$B$4</definedName>
    <definedName name="start" localSheetId="40">#REF!</definedName>
    <definedName name="start" localSheetId="19">#REF!</definedName>
    <definedName name="start" localSheetId="12">#REF!</definedName>
    <definedName name="start" localSheetId="33">#REF!</definedName>
    <definedName name="start" localSheetId="34">#REF!</definedName>
    <definedName name="start" localSheetId="53">#REF!</definedName>
    <definedName name="start" localSheetId="56">#REF!</definedName>
    <definedName name="start" localSheetId="4">#REF!</definedName>
    <definedName name="start" localSheetId="16">#REF!</definedName>
    <definedName name="start" localSheetId="30">#REF!</definedName>
    <definedName name="start" localSheetId="54">#REF!</definedName>
    <definedName name="start" localSheetId="7">#REF!</definedName>
    <definedName name="start" localSheetId="8">#REF!</definedName>
    <definedName name="start" localSheetId="6">#REF!</definedName>
    <definedName name="start" localSheetId="9">#REF!</definedName>
    <definedName name="start">#REF!</definedName>
    <definedName name="statutory" localSheetId="40">#REF!</definedName>
    <definedName name="statutory" localSheetId="19">#REF!</definedName>
    <definedName name="statutory" localSheetId="12">#REF!</definedName>
    <definedName name="statutory" localSheetId="33">#REF!</definedName>
    <definedName name="statutory" localSheetId="34">#REF!</definedName>
    <definedName name="statutory" localSheetId="53">#REF!</definedName>
    <definedName name="statutory" localSheetId="56">#REF!</definedName>
    <definedName name="statutory" localSheetId="4">#REF!</definedName>
    <definedName name="statutory" localSheetId="16">#REF!</definedName>
    <definedName name="statutory" localSheetId="30">#REF!</definedName>
    <definedName name="statutory" localSheetId="54">#REF!</definedName>
    <definedName name="statutory" localSheetId="7">#REF!</definedName>
    <definedName name="statutory" localSheetId="8">#REF!</definedName>
    <definedName name="statutory" localSheetId="6">#REF!</definedName>
    <definedName name="statutory" localSheetId="9">#REF!</definedName>
    <definedName name="statutory">#REF!</definedName>
    <definedName name="Statutory_Income_Statement" localSheetId="40">#REF!</definedName>
    <definedName name="Statutory_Income_Statement" localSheetId="19">#REF!</definedName>
    <definedName name="Statutory_Income_Statement" localSheetId="12">#REF!</definedName>
    <definedName name="Statutory_Income_Statement" localSheetId="33">#REF!</definedName>
    <definedName name="Statutory_Income_Statement" localSheetId="34">#REF!</definedName>
    <definedName name="Statutory_Income_Statement" localSheetId="53">#REF!</definedName>
    <definedName name="Statutory_Income_Statement" localSheetId="56">#REF!</definedName>
    <definedName name="Statutory_Income_Statement" localSheetId="4">#REF!</definedName>
    <definedName name="Statutory_Income_Statement" localSheetId="16">#REF!</definedName>
    <definedName name="Statutory_Income_Statement" localSheetId="30">#REF!</definedName>
    <definedName name="Statutory_Income_Statement" localSheetId="54">#REF!</definedName>
    <definedName name="Statutory_Income_Statement" localSheetId="7">#REF!</definedName>
    <definedName name="Statutory_Income_Statement" localSheetId="8">#REF!</definedName>
    <definedName name="Statutory_Income_Statement" localSheetId="6">#REF!</definedName>
    <definedName name="Statutory_Income_Statement" localSheetId="9">#REF!</definedName>
    <definedName name="Statutory_Income_Statement">#REF!</definedName>
    <definedName name="stop" localSheetId="40">#REF!</definedName>
    <definedName name="stop" localSheetId="19">#REF!</definedName>
    <definedName name="stop" localSheetId="12">#REF!</definedName>
    <definedName name="stop" localSheetId="33">#REF!</definedName>
    <definedName name="stop" localSheetId="34">#REF!</definedName>
    <definedName name="stop" localSheetId="53">#REF!</definedName>
    <definedName name="stop" localSheetId="56">#REF!</definedName>
    <definedName name="stop" localSheetId="4">#REF!</definedName>
    <definedName name="stop" localSheetId="16">#REF!</definedName>
    <definedName name="stop" localSheetId="30">#REF!</definedName>
    <definedName name="stop" localSheetId="54">#REF!</definedName>
    <definedName name="stop" localSheetId="7">#REF!</definedName>
    <definedName name="stop" localSheetId="8">#REF!</definedName>
    <definedName name="stop" localSheetId="6">#REF!</definedName>
    <definedName name="stop" localSheetId="9">#REF!</definedName>
    <definedName name="stop">#REF!</definedName>
    <definedName name="Sweden" localSheetId="40">[43]Sheet1!$C$20</definedName>
    <definedName name="Sweden" localSheetId="34">[43]Sheet1!$C$20</definedName>
    <definedName name="Sweden" localSheetId="53">[43]Sheet1!$C$20</definedName>
    <definedName name="Sweden" localSheetId="56">[44]Sheet1!$C$20</definedName>
    <definedName name="Sweden" localSheetId="30">[43]Sheet1!$C$20</definedName>
    <definedName name="Sweden" localSheetId="54">[45]Sheet1!$C$20</definedName>
    <definedName name="Sweden" localSheetId="7">[46]Sheet1!$C$20</definedName>
    <definedName name="Sweden" localSheetId="8">[46]Sheet1!$C$20</definedName>
    <definedName name="Sweden" localSheetId="6">[46]Sheet1!$C$20</definedName>
    <definedName name="Sweden">[47]Sheet1!$C$20</definedName>
    <definedName name="TASESUOM" localSheetId="40">#REF!</definedName>
    <definedName name="TASESUOM" localSheetId="19">#REF!</definedName>
    <definedName name="TASESUOM" localSheetId="12">#REF!</definedName>
    <definedName name="TASESUOM" localSheetId="33">#REF!</definedName>
    <definedName name="TASESUOM" localSheetId="34">#REF!</definedName>
    <definedName name="TASESUOM" localSheetId="53">#REF!</definedName>
    <definedName name="TASESUOM" localSheetId="56">#REF!</definedName>
    <definedName name="TASESUOM" localSheetId="4">#REF!</definedName>
    <definedName name="TASESUOM" localSheetId="16">#REF!</definedName>
    <definedName name="TASESUOM" localSheetId="30">#REF!</definedName>
    <definedName name="TASESUOM" localSheetId="54">#REF!</definedName>
    <definedName name="TASESUOM" localSheetId="7">#REF!</definedName>
    <definedName name="TASESUOM" localSheetId="8">#REF!</definedName>
    <definedName name="TASESUOM" localSheetId="6">#REF!</definedName>
    <definedName name="TASESUOM" localSheetId="9">#REF!</definedName>
    <definedName name="TASESUOM">#REF!</definedName>
    <definedName name="tfp" localSheetId="40" hidden="1">{"5 * utfall + budget",#N/A,FALSE,"T-0298";"5 * bolag",#N/A,FALSE,"T-0298";"Unibank, utfall alla",#N/A,FALSE,"T-0298";#N/A,#N/A,FALSE,"Koncernskulder";#N/A,#N/A,FALSE,"Koncernfakturering"}</definedName>
    <definedName name="tfp" localSheetId="19"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localSheetId="53" hidden="1">{"5 * utfall + budget",#N/A,FALSE,"T-0298";"5 * bolag",#N/A,FALSE,"T-0298";"Unibank, utfall alla",#N/A,FALSE,"T-0298";#N/A,#N/A,FALSE,"Koncernskulder";#N/A,#N/A,FALSE,"Koncernfakturering"}</definedName>
    <definedName name="tfp" localSheetId="56"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54"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40">[32]Investment_assets!$AX$1:$AY$65536</definedName>
    <definedName name="TotalKol" localSheetId="34">[32]Investment_assets!$AX$1:$AY$65536</definedName>
    <definedName name="TotalKol" localSheetId="53">[32]Investment_assets!$AX$1:$AY$65536</definedName>
    <definedName name="TotalKol" localSheetId="56">[33]Investment_assets!$AX$1:$AY$65536</definedName>
    <definedName name="TotalKol" localSheetId="30">[32]Investment_assets!$AX$1:$AY$65536</definedName>
    <definedName name="TotalKol" localSheetId="54">[34]Investment_assets!$AX$1:$AY$65536</definedName>
    <definedName name="TotalKol" localSheetId="7">[35]Investment_assets!$AX$1:$AY$65536</definedName>
    <definedName name="TotalKol" localSheetId="8">[35]Investment_assets!$AX$1:$AY$65536</definedName>
    <definedName name="TotalKol" localSheetId="6">[35]Investment_assets!$AX$1:$AY$65536</definedName>
    <definedName name="TotalKol">[36]Investment_assets!$AX$1:$AY$65536</definedName>
    <definedName name="treasury" localSheetId="40">#REF!</definedName>
    <definedName name="treasury" localSheetId="19">#REF!</definedName>
    <definedName name="treasury" localSheetId="12">#REF!</definedName>
    <definedName name="treasury" localSheetId="33">#REF!</definedName>
    <definedName name="treasury" localSheetId="34">#REF!</definedName>
    <definedName name="treasury" localSheetId="53">#REF!</definedName>
    <definedName name="treasury" localSheetId="56">#REF!</definedName>
    <definedName name="treasury" localSheetId="4">#REF!</definedName>
    <definedName name="treasury" localSheetId="16">#REF!</definedName>
    <definedName name="treasury" localSheetId="30">#REF!</definedName>
    <definedName name="treasury" localSheetId="54">#REF!</definedName>
    <definedName name="treasury" localSheetId="7">#REF!</definedName>
    <definedName name="treasury" localSheetId="8">#REF!</definedName>
    <definedName name="treasury" localSheetId="6">#REF!</definedName>
    <definedName name="treasury" localSheetId="9">#REF!</definedName>
    <definedName name="treasury">#REF!</definedName>
    <definedName name="TreasuryKeyFig" localSheetId="40">#REF!</definedName>
    <definedName name="TreasuryKeyFig" localSheetId="19">#REF!</definedName>
    <definedName name="TreasuryKeyFig" localSheetId="12">#REF!</definedName>
    <definedName name="TreasuryKeyFig" localSheetId="33">#REF!</definedName>
    <definedName name="TreasuryKeyFig" localSheetId="34">#REF!</definedName>
    <definedName name="TreasuryKeyFig" localSheetId="53">#REF!</definedName>
    <definedName name="TreasuryKeyFig" localSheetId="56">#REF!</definedName>
    <definedName name="TreasuryKeyFig" localSheetId="4">#REF!</definedName>
    <definedName name="TreasuryKeyFig" localSheetId="16">#REF!</definedName>
    <definedName name="TreasuryKeyFig" localSheetId="30">#REF!</definedName>
    <definedName name="TreasuryKeyFig" localSheetId="54">#REF!</definedName>
    <definedName name="TreasuryKeyFig" localSheetId="7">#REF!</definedName>
    <definedName name="TreasuryKeyFig" localSheetId="8">#REF!</definedName>
    <definedName name="TreasuryKeyFig" localSheetId="6">#REF!</definedName>
    <definedName name="TreasuryKeyFig" localSheetId="9">#REF!</definedName>
    <definedName name="TreasuryKeyFig">#REF!</definedName>
    <definedName name="TreasuryOP" localSheetId="40">#REF!</definedName>
    <definedName name="TreasuryOP" localSheetId="19">#REF!</definedName>
    <definedName name="TreasuryOP" localSheetId="12">#REF!</definedName>
    <definedName name="TreasuryOP" localSheetId="33">#REF!</definedName>
    <definedName name="TreasuryOP" localSheetId="34">#REF!</definedName>
    <definedName name="TreasuryOP" localSheetId="53">#REF!</definedName>
    <definedName name="TreasuryOP" localSheetId="56">#REF!</definedName>
    <definedName name="TreasuryOP" localSheetId="4">#REF!</definedName>
    <definedName name="TreasuryOP" localSheetId="16">#REF!</definedName>
    <definedName name="TreasuryOP" localSheetId="30">#REF!</definedName>
    <definedName name="TreasuryOP" localSheetId="54">#REF!</definedName>
    <definedName name="TreasuryOP" localSheetId="7">#REF!</definedName>
    <definedName name="TreasuryOP" localSheetId="8">#REF!</definedName>
    <definedName name="TreasuryOP" localSheetId="6">#REF!</definedName>
    <definedName name="TreasuryOP" localSheetId="9">#REF!</definedName>
    <definedName name="TreasuryOP">#REF!</definedName>
    <definedName name="TULOS" localSheetId="40">#REF!</definedName>
    <definedName name="TULOS" localSheetId="19">#REF!</definedName>
    <definedName name="TULOS" localSheetId="12">#REF!</definedName>
    <definedName name="TULOS" localSheetId="33">#REF!</definedName>
    <definedName name="TULOS" localSheetId="34">#REF!</definedName>
    <definedName name="TULOS" localSheetId="53">#REF!</definedName>
    <definedName name="TULOS" localSheetId="56">#REF!</definedName>
    <definedName name="TULOS" localSheetId="4">#REF!</definedName>
    <definedName name="TULOS" localSheetId="16">#REF!</definedName>
    <definedName name="TULOS" localSheetId="30">#REF!</definedName>
    <definedName name="TULOS" localSheetId="54">#REF!</definedName>
    <definedName name="TULOS" localSheetId="7">#REF!</definedName>
    <definedName name="TULOS" localSheetId="8">#REF!</definedName>
    <definedName name="TULOS" localSheetId="6">#REF!</definedName>
    <definedName name="TULOS" localSheetId="9">#REF!</definedName>
    <definedName name="TULOS">#REF!</definedName>
    <definedName name="type" localSheetId="40">'[88]Schedule 8010'!$R$96:$S$98</definedName>
    <definedName name="type" localSheetId="34">'[88]Schedule 8010'!$R$96:$S$98</definedName>
    <definedName name="type" localSheetId="53">'[88]Schedule 8010'!$R$96:$S$98</definedName>
    <definedName name="type" localSheetId="56">'[89]Schedule 8010'!$R$96:$S$98</definedName>
    <definedName name="type" localSheetId="30">'[88]Schedule 8010'!$R$96:$S$98</definedName>
    <definedName name="type" localSheetId="54">'[90]Schedule 8010'!$R$96:$S$98</definedName>
    <definedName name="type" localSheetId="7">'[91]Schedule 8010'!$R$96:$S$98</definedName>
    <definedName name="type" localSheetId="8">'[91]Schedule 8010'!$R$96:$S$98</definedName>
    <definedName name="type" localSheetId="6">'[91]Schedule 8010'!$R$96:$S$98</definedName>
    <definedName name="type">'[92]Schedule 8010'!$R$96:$S$98</definedName>
    <definedName name="UltimoLastYear" localSheetId="40">[32]HelpSheet!$C$3</definedName>
    <definedName name="UltimoLastYear" localSheetId="34">[32]HelpSheet!$C$3</definedName>
    <definedName name="UltimoLastYear" localSheetId="53">[32]HelpSheet!$C$3</definedName>
    <definedName name="UltimoLastYear" localSheetId="56">[33]HelpSheet!$C$3</definedName>
    <definedName name="UltimoLastYear" localSheetId="30">[32]HelpSheet!$C$3</definedName>
    <definedName name="UltimoLastYear" localSheetId="54">[34]HelpSheet!$C$3</definedName>
    <definedName name="UltimoLastYear" localSheetId="7">[35]HelpSheet!$C$3</definedName>
    <definedName name="UltimoLastYear" localSheetId="8">[35]HelpSheet!$C$3</definedName>
    <definedName name="UltimoLastYear" localSheetId="6">[35]HelpSheet!$C$3</definedName>
    <definedName name="UltimoLastYear">[36]HelpSheet!$C$3</definedName>
    <definedName name="Unit" localSheetId="40">[6]XXX!$C$34</definedName>
    <definedName name="Unit" localSheetId="34">[6]XXX!$C$34</definedName>
    <definedName name="Unit" localSheetId="53">[6]XXX!$C$34</definedName>
    <definedName name="Unit" localSheetId="56">[7]XXX!$C$34</definedName>
    <definedName name="Unit" localSheetId="30">[6]XXX!$C$34</definedName>
    <definedName name="Unit" localSheetId="54">[8]XXX!$C$34</definedName>
    <definedName name="Unit" localSheetId="7">[9]XXX!$C$34</definedName>
    <definedName name="Unit" localSheetId="8">[9]XXX!$C$34</definedName>
    <definedName name="Unit" localSheetId="6">[9]XXX!$C$34</definedName>
    <definedName name="Unit">[10]XXX!$C$34</definedName>
    <definedName name="ValgtDato1" localSheetId="40">[32]HelpSheet!$C$21</definedName>
    <definedName name="ValgtDato1" localSheetId="34">[32]HelpSheet!$C$21</definedName>
    <definedName name="ValgtDato1" localSheetId="53">[32]HelpSheet!$C$21</definedName>
    <definedName name="ValgtDato1" localSheetId="56">[33]HelpSheet!$C$21</definedName>
    <definedName name="ValgtDato1" localSheetId="30">[32]HelpSheet!$C$21</definedName>
    <definedName name="ValgtDato1" localSheetId="54">[34]HelpSheet!$C$21</definedName>
    <definedName name="ValgtDato1" localSheetId="7">[35]HelpSheet!$C$21</definedName>
    <definedName name="ValgtDato1" localSheetId="8">[35]HelpSheet!$C$21</definedName>
    <definedName name="ValgtDato1" localSheetId="6">[35]HelpSheet!$C$21</definedName>
    <definedName name="ValgtDato1">[36]HelpSheet!$C$21</definedName>
    <definedName name="ValgtDato2" localSheetId="40">[32]HelpSheet!$C$23</definedName>
    <definedName name="ValgtDato2" localSheetId="34">[32]HelpSheet!$C$23</definedName>
    <definedName name="ValgtDato2" localSheetId="53">[32]HelpSheet!$C$23</definedName>
    <definedName name="ValgtDato2" localSheetId="56">[33]HelpSheet!$C$23</definedName>
    <definedName name="ValgtDato2" localSheetId="30">[32]HelpSheet!$C$23</definedName>
    <definedName name="ValgtDato2" localSheetId="54">[34]HelpSheet!$C$23</definedName>
    <definedName name="ValgtDato2" localSheetId="7">[35]HelpSheet!$C$23</definedName>
    <definedName name="ValgtDato2" localSheetId="8">[35]HelpSheet!$C$23</definedName>
    <definedName name="ValgtDato2" localSheetId="6">[35]HelpSheet!$C$23</definedName>
    <definedName name="ValgtDato2">[36]HelpSheet!$C$23</definedName>
    <definedName name="ValgtDato3" localSheetId="40">[32]HelpSheet!$C$25</definedName>
    <definedName name="ValgtDato3" localSheetId="34">[32]HelpSheet!$C$25</definedName>
    <definedName name="ValgtDato3" localSheetId="53">[32]HelpSheet!$C$25</definedName>
    <definedName name="ValgtDato3" localSheetId="56">[33]HelpSheet!$C$25</definedName>
    <definedName name="ValgtDato3" localSheetId="30">[32]HelpSheet!$C$25</definedName>
    <definedName name="ValgtDato3" localSheetId="54">[34]HelpSheet!$C$25</definedName>
    <definedName name="ValgtDato3" localSheetId="7">[35]HelpSheet!$C$25</definedName>
    <definedName name="ValgtDato3" localSheetId="8">[35]HelpSheet!$C$25</definedName>
    <definedName name="ValgtDato3" localSheetId="6">[35]HelpSheet!$C$25</definedName>
    <definedName name="ValgtDato3">[36]HelpSheet!$C$25</definedName>
    <definedName name="ValgtDatoIndex" localSheetId="40">[32]HelpSheet!$C$19</definedName>
    <definedName name="ValgtDatoIndex" localSheetId="34">[32]HelpSheet!$C$19</definedName>
    <definedName name="ValgtDatoIndex" localSheetId="53">[32]HelpSheet!$C$19</definedName>
    <definedName name="ValgtDatoIndex" localSheetId="56">[33]HelpSheet!$C$19</definedName>
    <definedName name="ValgtDatoIndex" localSheetId="30">[32]HelpSheet!$C$19</definedName>
    <definedName name="ValgtDatoIndex" localSheetId="54">[34]HelpSheet!$C$19</definedName>
    <definedName name="ValgtDatoIndex" localSheetId="7">[35]HelpSheet!$C$19</definedName>
    <definedName name="ValgtDatoIndex" localSheetId="8">[35]HelpSheet!$C$19</definedName>
    <definedName name="ValgtDatoIndex" localSheetId="6">[35]HelpSheet!$C$19</definedName>
    <definedName name="ValgtDatoIndex">[36]HelpSheet!$C$19</definedName>
    <definedName name="Valuta" localSheetId="40">[32]Investment_assets!$A$7:$IV$7</definedName>
    <definedName name="Valuta" localSheetId="34">[32]Investment_assets!$A$7:$IV$7</definedName>
    <definedName name="Valuta" localSheetId="53">[32]Investment_assets!$A$7:$IV$7</definedName>
    <definedName name="Valuta" localSheetId="56">[33]Investment_assets!$A$7:$IV$7</definedName>
    <definedName name="Valuta" localSheetId="30">[32]Investment_assets!$A$7:$IV$7</definedName>
    <definedName name="Valuta" localSheetId="54">[34]Investment_assets!$A$7:$IV$7</definedName>
    <definedName name="Valuta" localSheetId="7">[35]Investment_assets!$A$7:$IV$7</definedName>
    <definedName name="Valuta" localSheetId="8">[35]Investment_assets!$A$7:$IV$7</definedName>
    <definedName name="Valuta" localSheetId="6">[35]Investment_assets!$A$7:$IV$7</definedName>
    <definedName name="Valuta">[36]Investment_assets!$A$7:$IV$7</definedName>
    <definedName name="valuta_kurs_ultimo" localSheetId="40">[32]Valutakurser!$A$7:$Q$10</definedName>
    <definedName name="valuta_kurs_ultimo" localSheetId="34">[32]Valutakurser!$A$7:$Q$10</definedName>
    <definedName name="valuta_kurs_ultimo" localSheetId="53">[32]Valutakurser!$A$7:$Q$10</definedName>
    <definedName name="valuta_kurs_ultimo" localSheetId="56">[33]Valutakurser!$A$7:$Q$10</definedName>
    <definedName name="valuta_kurs_ultimo" localSheetId="30">[32]Valutakurser!$A$7:$Q$10</definedName>
    <definedName name="valuta_kurs_ultimo" localSheetId="54">[34]Valutakurser!$A$7:$Q$10</definedName>
    <definedName name="valuta_kurs_ultimo" localSheetId="7">[35]Valutakurser!$A$7:$Q$10</definedName>
    <definedName name="valuta_kurs_ultimo" localSheetId="8">[35]Valutakurser!$A$7:$Q$10</definedName>
    <definedName name="valuta_kurs_ultimo" localSheetId="6">[35]Valutakurser!$A$7:$Q$10</definedName>
    <definedName name="valuta_kurs_ultimo">[36]Valutakurser!$A$7:$Q$10</definedName>
    <definedName name="ValutaFlag" localSheetId="40">[32]HelpSheet!$G$6</definedName>
    <definedName name="ValutaFlag" localSheetId="34">[32]HelpSheet!$G$6</definedName>
    <definedName name="ValutaFlag" localSheetId="53">[32]HelpSheet!$G$6</definedName>
    <definedName name="ValutaFlag" localSheetId="56">[33]HelpSheet!$G$6</definedName>
    <definedName name="ValutaFlag" localSheetId="30">[32]HelpSheet!$G$6</definedName>
    <definedName name="ValutaFlag" localSheetId="54">[34]HelpSheet!$G$6</definedName>
    <definedName name="ValutaFlag" localSheetId="7">[35]HelpSheet!$G$6</definedName>
    <definedName name="ValutaFlag" localSheetId="8">[35]HelpSheet!$G$6</definedName>
    <definedName name="ValutaFlag" localSheetId="6">[35]HelpSheet!$G$6</definedName>
    <definedName name="ValutaFlag">[36]HelpSheet!$G$6</definedName>
    <definedName name="ValutaValg" localSheetId="40">[32]HelpSheet!$G$3:$G$4</definedName>
    <definedName name="ValutaValg" localSheetId="34">[32]HelpSheet!$G$3:$G$4</definedName>
    <definedName name="ValutaValg" localSheetId="53">[32]HelpSheet!$G$3:$G$4</definedName>
    <definedName name="ValutaValg" localSheetId="56">[33]HelpSheet!$G$3:$G$4</definedName>
    <definedName name="ValutaValg" localSheetId="30">[32]HelpSheet!$G$3:$G$4</definedName>
    <definedName name="ValutaValg" localSheetId="54">[34]HelpSheet!$G$3:$G$4</definedName>
    <definedName name="ValutaValg" localSheetId="7">[35]HelpSheet!$G$3:$G$4</definedName>
    <definedName name="ValutaValg" localSheetId="8">[35]HelpSheet!$G$3:$G$4</definedName>
    <definedName name="ValutaValg" localSheetId="6">[35]HelpSheet!$G$3:$G$4</definedName>
    <definedName name="ValutaValg">[36]HelpSheet!$G$3:$G$4</definedName>
    <definedName name="Wealth" localSheetId="40">#REF!</definedName>
    <definedName name="Wealth" localSheetId="19">#REF!</definedName>
    <definedName name="Wealth" localSheetId="12">#REF!</definedName>
    <definedName name="Wealth" localSheetId="33">#REF!</definedName>
    <definedName name="Wealth" localSheetId="34">#REF!</definedName>
    <definedName name="Wealth" localSheetId="53">#REF!</definedName>
    <definedName name="Wealth" localSheetId="56">#REF!</definedName>
    <definedName name="Wealth" localSheetId="4">#REF!</definedName>
    <definedName name="Wealth" localSheetId="16">#REF!</definedName>
    <definedName name="Wealth" localSheetId="30">#REF!</definedName>
    <definedName name="Wealth" localSheetId="54">#REF!</definedName>
    <definedName name="Wealth" localSheetId="7">#REF!</definedName>
    <definedName name="Wealth" localSheetId="8">#REF!</definedName>
    <definedName name="Wealth" localSheetId="6">#REF!</definedName>
    <definedName name="Wealth" localSheetId="9">#REF!</definedName>
    <definedName name="Wealth">#REF!</definedName>
    <definedName name="Wealthother" localSheetId="40">#REF!</definedName>
    <definedName name="Wealthother" localSheetId="19">#REF!</definedName>
    <definedName name="Wealthother" localSheetId="12">#REF!</definedName>
    <definedName name="Wealthother" localSheetId="33">#REF!</definedName>
    <definedName name="Wealthother" localSheetId="34">#REF!</definedName>
    <definedName name="Wealthother" localSheetId="53">#REF!</definedName>
    <definedName name="Wealthother" localSheetId="56">#REF!</definedName>
    <definedName name="Wealthother" localSheetId="4">#REF!</definedName>
    <definedName name="Wealthother" localSheetId="16">#REF!</definedName>
    <definedName name="Wealthother" localSheetId="30">#REF!</definedName>
    <definedName name="Wealthother" localSheetId="54">#REF!</definedName>
    <definedName name="Wealthother" localSheetId="7">#REF!</definedName>
    <definedName name="Wealthother" localSheetId="8">#REF!</definedName>
    <definedName name="Wealthother" localSheetId="6">#REF!</definedName>
    <definedName name="Wealthother" localSheetId="9">#REF!</definedName>
    <definedName name="Wealthother">#REF!</definedName>
    <definedName name="Vesta_life" localSheetId="40">#REF!</definedName>
    <definedName name="Vesta_life" localSheetId="19">#REF!</definedName>
    <definedName name="Vesta_life" localSheetId="12">#REF!</definedName>
    <definedName name="Vesta_life" localSheetId="33">#REF!</definedName>
    <definedName name="Vesta_life" localSheetId="34">#REF!</definedName>
    <definedName name="Vesta_life" localSheetId="53">#REF!</definedName>
    <definedName name="Vesta_life" localSheetId="56">#REF!</definedName>
    <definedName name="Vesta_life" localSheetId="4">#REF!</definedName>
    <definedName name="Vesta_life" localSheetId="16">#REF!</definedName>
    <definedName name="Vesta_life" localSheetId="30">#REF!</definedName>
    <definedName name="Vesta_life" localSheetId="54">#REF!</definedName>
    <definedName name="Vesta_life" localSheetId="7">#REF!</definedName>
    <definedName name="Vesta_life" localSheetId="8">#REF!</definedName>
    <definedName name="Vesta_life" localSheetId="6">#REF!</definedName>
    <definedName name="Vesta_life" localSheetId="9">#REF!</definedName>
    <definedName name="Vesta_life">#REF!</definedName>
    <definedName name="Wholsalebanking" localSheetId="40">#REF!</definedName>
    <definedName name="Wholsalebanking" localSheetId="19">#REF!</definedName>
    <definedName name="Wholsalebanking" localSheetId="12">#REF!</definedName>
    <definedName name="Wholsalebanking" localSheetId="33">#REF!</definedName>
    <definedName name="Wholsalebanking" localSheetId="34">#REF!</definedName>
    <definedName name="Wholsalebanking" localSheetId="53">#REF!</definedName>
    <definedName name="Wholsalebanking" localSheetId="56">#REF!</definedName>
    <definedName name="Wholsalebanking" localSheetId="4">#REF!</definedName>
    <definedName name="Wholsalebanking" localSheetId="16">#REF!</definedName>
    <definedName name="Wholsalebanking" localSheetId="30">#REF!</definedName>
    <definedName name="Wholsalebanking" localSheetId="54">#REF!</definedName>
    <definedName name="Wholsalebanking" localSheetId="7">#REF!</definedName>
    <definedName name="Wholsalebanking" localSheetId="8">#REF!</definedName>
    <definedName name="Wholsalebanking" localSheetId="6">#REF!</definedName>
    <definedName name="Wholsalebanking" localSheetId="9">#REF!</definedName>
    <definedName name="Wholsalebanking">#REF!</definedName>
    <definedName name="wrn.Bransch." localSheetId="40" hidden="1">{"Sammanst",#N/A,TRUE,"951231";"Sid4",#N/A,TRUE,"4.Slutlig";"Sid2",#N/A,TRUE,"2.Värden";"Sid3",#N/A,TRUE,"3.Justering";"Sid1",#N/A,TRUE,"1.Utgångsläge"}</definedName>
    <definedName name="wrn.Bransch." localSheetId="19"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34" hidden="1">{"Sammanst",#N/A,TRUE,"951231";"Sid4",#N/A,TRUE,"4.Slutlig";"Sid2",#N/A,TRUE,"2.Värden";"Sid3",#N/A,TRUE,"3.Justering";"Sid1",#N/A,TRUE,"1.Utgångsläge"}</definedName>
    <definedName name="wrn.Bransch." localSheetId="53" hidden="1">{"Sammanst",#N/A,TRUE,"951231";"Sid4",#N/A,TRUE,"4.Slutlig";"Sid2",#N/A,TRUE,"2.Värden";"Sid3",#N/A,TRUE,"3.Justering";"Sid1",#N/A,TRUE,"1.Utgångsläge"}</definedName>
    <definedName name="wrn.Bransch." localSheetId="56"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54"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40" hidden="1">{"5 * utfall + budget",#N/A,FALSE,"T-0298";"5 * bolag",#N/A,FALSE,"T-0298";"Unibank, utfall alla",#N/A,FALSE,"T-0298";#N/A,#N/A,FALSE,"Koncernskulder";#N/A,#N/A,FALSE,"Koncernfakturering"}</definedName>
    <definedName name="wrn.Månadsrapport._.T." localSheetId="19"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34" hidden="1">{"5 * utfall + budget",#N/A,FALSE,"T-0298";"5 * bolag",#N/A,FALSE,"T-0298";"Unibank, utfall alla",#N/A,FALSE,"T-0298";#N/A,#N/A,FALSE,"Koncernskulder";#N/A,#N/A,FALSE,"Koncernfakturering"}</definedName>
    <definedName name="wrn.Månadsrapport._.T." localSheetId="53" hidden="1">{"5 * utfall + budget",#N/A,FALSE,"T-0298";"5 * bolag",#N/A,FALSE,"T-0298";"Unibank, utfall alla",#N/A,FALSE,"T-0298";#N/A,#N/A,FALSE,"Koncernskulder";#N/A,#N/A,FALSE,"Koncernfakturering"}</definedName>
    <definedName name="wrn.Månadsrapport._.T." localSheetId="56"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54"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40" hidden="1">{#N/A,#N/A,TRUE,"Forside";#N/A,#N/A,TRUE,"Contents";#N/A,#N/A,TRUE,"Opera. income stat.";#N/A,#N/A,TRUE,"Business area ";#N/A,#N/A,TRUE,"Statutory income statem."}</definedName>
    <definedName name="wrn.udskriv." localSheetId="19"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34" hidden="1">{#N/A,#N/A,TRUE,"Forside";#N/A,#N/A,TRUE,"Contents";#N/A,#N/A,TRUE,"Opera. income stat.";#N/A,#N/A,TRUE,"Business area ";#N/A,#N/A,TRUE,"Statutory income statem."}</definedName>
    <definedName name="wrn.udskriv." localSheetId="53" hidden="1">{#N/A,#N/A,TRUE,"Forside";#N/A,#N/A,TRUE,"Contents";#N/A,#N/A,TRUE,"Opera. income stat.";#N/A,#N/A,TRUE,"Business area ";#N/A,#N/A,TRUE,"Statutory income statem."}</definedName>
    <definedName name="wrn.udskriv." localSheetId="56"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54"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40">[98]Content!$I$5</definedName>
    <definedName name="wsCompanyCode" localSheetId="34">[99]Content!$I$5</definedName>
    <definedName name="wsCompanyCode" localSheetId="53">[98]Content!$I$5</definedName>
    <definedName name="wsCompanyCode" localSheetId="56">[100]Content!$I$5</definedName>
    <definedName name="wsCompanyCode" localSheetId="30">[99]Content!$I$5</definedName>
    <definedName name="wsCompanyCode" localSheetId="54">[99]Content!$I$5</definedName>
    <definedName name="wsCompanyCode" localSheetId="7">[101]Content!$I$5</definedName>
    <definedName name="wsCompanyCode" localSheetId="8">[101]Content!$I$5</definedName>
    <definedName name="wsCompanyCode" localSheetId="6">[101]Content!$I$5</definedName>
    <definedName name="wsCompanyCode">[102]Content!$I$5</definedName>
    <definedName name="wsCompilDate" localSheetId="40">[98]Content!$K$6</definedName>
    <definedName name="wsCompilDate" localSheetId="34">[99]Content!$K$6</definedName>
    <definedName name="wsCompilDate" localSheetId="53">[98]Content!$K$6</definedName>
    <definedName name="wsCompilDate" localSheetId="56">[100]Content!$K$6</definedName>
    <definedName name="wsCompilDate" localSheetId="30">[99]Content!$K$6</definedName>
    <definedName name="wsCompilDate" localSheetId="54">[99]Content!$K$6</definedName>
    <definedName name="wsCompilDate" localSheetId="7">[101]Content!$K$6</definedName>
    <definedName name="wsCompilDate" localSheetId="8">[101]Content!$K$6</definedName>
    <definedName name="wsCompilDate" localSheetId="6">[101]Content!$K$6</definedName>
    <definedName name="wsCompilDate">[102]Content!$K$6</definedName>
    <definedName name="wsCompiler" localSheetId="40">[98]Content!$I$6</definedName>
    <definedName name="wsCompiler" localSheetId="34">[99]Content!$I$6</definedName>
    <definedName name="wsCompiler" localSheetId="53">[98]Content!$I$6</definedName>
    <definedName name="wsCompiler" localSheetId="56">[100]Content!$I$6</definedName>
    <definedName name="wsCompiler" localSheetId="30">[99]Content!$I$6</definedName>
    <definedName name="wsCompiler" localSheetId="54">[99]Content!$I$6</definedName>
    <definedName name="wsCompiler" localSheetId="7">[101]Content!$I$6</definedName>
    <definedName name="wsCompiler" localSheetId="8">[101]Content!$I$6</definedName>
    <definedName name="wsCompiler" localSheetId="6">[101]Content!$I$6</definedName>
    <definedName name="wsCompiler">[102]Content!$I$6</definedName>
    <definedName name="wsCurrency" localSheetId="40">[98]Content!$D$6</definedName>
    <definedName name="wsCurrency" localSheetId="34">[99]Content!$D$6</definedName>
    <definedName name="wsCurrency" localSheetId="53">[98]Content!$D$6</definedName>
    <definedName name="wsCurrency" localSheetId="56">[100]Content!$D$6</definedName>
    <definedName name="wsCurrency" localSheetId="30">[99]Content!$D$6</definedName>
    <definedName name="wsCurrency" localSheetId="54">[99]Content!$D$6</definedName>
    <definedName name="wsCurrency" localSheetId="7">[101]Content!$D$6</definedName>
    <definedName name="wsCurrency" localSheetId="8">[101]Content!$D$6</definedName>
    <definedName name="wsCurrency" localSheetId="6">[101]Content!$D$6</definedName>
    <definedName name="wsCurrency">[102]Content!$D$6</definedName>
    <definedName name="wsFilename" localSheetId="40">[98]_Settings!#REF!</definedName>
    <definedName name="wsFilename" localSheetId="33">[99]_Settings!#REF!</definedName>
    <definedName name="wsFilename" localSheetId="34">[99]_Settings!#REF!</definedName>
    <definedName name="wsFilename" localSheetId="53">[98]_Settings!#REF!</definedName>
    <definedName name="wsFilename" localSheetId="56">[100]_Settings!#REF!</definedName>
    <definedName name="wsFilename" localSheetId="4">[98]_Settings!#REF!</definedName>
    <definedName name="wsFilename" localSheetId="30">[99]_Settings!#REF!</definedName>
    <definedName name="wsFilename" localSheetId="54">[99]_Settings!#REF!</definedName>
    <definedName name="wsFilename" localSheetId="7">[101]_Settings!#REF!</definedName>
    <definedName name="wsFilename" localSheetId="8">[101]_Settings!#REF!</definedName>
    <definedName name="wsFilename" localSheetId="6">[101]_Settings!#REF!</definedName>
    <definedName name="wsFilename">[102]_Settings!#REF!</definedName>
    <definedName name="wsRepEntity" localSheetId="40">[98]Content!$D$5</definedName>
    <definedName name="wsRepEntity" localSheetId="34">[99]Content!$D$5</definedName>
    <definedName name="wsRepEntity" localSheetId="53">[98]Content!$D$5</definedName>
    <definedName name="wsRepEntity" localSheetId="56">[100]Content!$D$5</definedName>
    <definedName name="wsRepEntity" localSheetId="30">[99]Content!$D$5</definedName>
    <definedName name="wsRepEntity" localSheetId="54">[99]Content!$D$5</definedName>
    <definedName name="wsRepEntity" localSheetId="7">[101]Content!$D$5</definedName>
    <definedName name="wsRepEntity" localSheetId="8">[101]Content!$D$5</definedName>
    <definedName name="wsRepEntity" localSheetId="6">[101]Content!$D$5</definedName>
    <definedName name="wsRepEntity">[102]Content!$D$5</definedName>
    <definedName name="wsTxtRepPeriod" localSheetId="40">[98]_Settings!$B$4</definedName>
    <definedName name="wsTxtRepPeriod" localSheetId="34">[99]_Settings!$B$4</definedName>
    <definedName name="wsTxtRepPeriod" localSheetId="53">[98]_Settings!$B$4</definedName>
    <definedName name="wsTxtRepPeriod" localSheetId="56">[100]_Settings!$B$4</definedName>
    <definedName name="wsTxtRepPeriod" localSheetId="30">[99]_Settings!$B$4</definedName>
    <definedName name="wsTxtRepPeriod" localSheetId="54">[99]_Settings!$B$4</definedName>
    <definedName name="wsTxtRepPeriod" localSheetId="7">[101]_Settings!$B$4</definedName>
    <definedName name="wsTxtRepPeriod" localSheetId="8">[101]_Settings!$B$4</definedName>
    <definedName name="wsTxtRepPeriod" localSheetId="6">[101]_Settings!$B$4</definedName>
    <definedName name="wsTxtRepPeriod">[102]_Settings!$B$4</definedName>
    <definedName name="vuosi" localSheetId="40">[78]Syöttöpohja!$U$2</definedName>
    <definedName name="vuosi" localSheetId="34">[78]Syöttöpohja!$U$2</definedName>
    <definedName name="vuosi" localSheetId="53">[78]Syöttöpohja!$U$2</definedName>
    <definedName name="vuosi" localSheetId="56">[79]Syöttöpohja!$U$2</definedName>
    <definedName name="vuosi" localSheetId="30">[78]Syöttöpohja!$U$2</definedName>
    <definedName name="vuosi" localSheetId="54">[80]Syöttöpohja!$U$2</definedName>
    <definedName name="vuosi" localSheetId="7">[81]Syöttöpohja!$U$2</definedName>
    <definedName name="vuosi" localSheetId="8">[81]Syöttöpohja!$U$2</definedName>
    <definedName name="vuosi" localSheetId="6">[81]Syöttöpohja!$U$2</definedName>
    <definedName name="vuosi">[82]Syöttöpohja!$U$2</definedName>
    <definedName name="xx" localSheetId="40" hidden="1">{#N/A,#N/A,TRUE,"Forside";#N/A,#N/A,TRUE,"Contents";#N/A,#N/A,TRUE,"Opera. income stat.";#N/A,#N/A,TRUE,"Business area ";#N/A,#N/A,TRUE,"Statutory income statem."}</definedName>
    <definedName name="xx" localSheetId="19"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localSheetId="53" hidden="1">{#N/A,#N/A,TRUE,"Forside";#N/A,#N/A,TRUE,"Contents";#N/A,#N/A,TRUE,"Opera. income stat.";#N/A,#N/A,TRUE,"Business area ";#N/A,#N/A,TRUE,"Statutory income statem."}</definedName>
    <definedName name="xx" localSheetId="56"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54"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40" hidden="1">{"5 * utfall + budget",#N/A,FALSE,"T-0298";"5 * bolag",#N/A,FALSE,"T-0298";"Unibank, utfall alla",#N/A,FALSE,"T-0298";#N/A,#N/A,FALSE,"Koncernskulder";#N/A,#N/A,FALSE,"Koncernfakturering"}</definedName>
    <definedName name="xxx" localSheetId="19"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34" hidden="1">{"5 * utfall + budget",#N/A,FALSE,"T-0298";"5 * bolag",#N/A,FALSE,"T-0298";"Unibank, utfall alla",#N/A,FALSE,"T-0298";#N/A,#N/A,FALSE,"Koncernskulder";#N/A,#N/A,FALSE,"Koncernfakturering"}</definedName>
    <definedName name="xxx" localSheetId="53" hidden="1">{"5 * utfall + budget",#N/A,FALSE,"T-0298";"5 * bolag",#N/A,FALSE,"T-0298";"Unibank, utfall alla",#N/A,FALSE,"T-0298";#N/A,#N/A,FALSE,"Koncernskulder";#N/A,#N/A,FALSE,"Koncernfakturering"}</definedName>
    <definedName name="xxx" localSheetId="56"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54"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40" hidden="1">{#N/A,#N/A,TRUE,"Forside";#N/A,#N/A,TRUE,"Contents";#N/A,#N/A,TRUE,"Opera. income stat.";#N/A,#N/A,TRUE,"Business area ";#N/A,#N/A,TRUE,"Statutory income statem."}</definedName>
    <definedName name="xxxx" localSheetId="19"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34" hidden="1">{#N/A,#N/A,TRUE,"Forside";#N/A,#N/A,TRUE,"Contents";#N/A,#N/A,TRUE,"Opera. income stat.";#N/A,#N/A,TRUE,"Business area ";#N/A,#N/A,TRUE,"Statutory income statem."}</definedName>
    <definedName name="xxxx" localSheetId="53" hidden="1">{#N/A,#N/A,TRUE,"Forside";#N/A,#N/A,TRUE,"Contents";#N/A,#N/A,TRUE,"Opera. income stat.";#N/A,#N/A,TRUE,"Business area ";#N/A,#N/A,TRUE,"Statutory income statem."}</definedName>
    <definedName name="xxxx" localSheetId="56"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54"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40">[6]XXX!$C$26</definedName>
    <definedName name="Year1" localSheetId="34">[6]XXX!$C$26</definedName>
    <definedName name="Year1" localSheetId="53">[6]XXX!$C$26</definedName>
    <definedName name="Year1" localSheetId="56">[7]XXX!$C$26</definedName>
    <definedName name="Year1" localSheetId="30">[6]XXX!$C$26</definedName>
    <definedName name="Year1" localSheetId="54">[8]XXX!$C$26</definedName>
    <definedName name="Year1" localSheetId="7">[9]XXX!$C$26</definedName>
    <definedName name="Year1" localSheetId="8">[9]XXX!$C$26</definedName>
    <definedName name="Year1" localSheetId="6">[9]XXX!$C$26</definedName>
    <definedName name="Year1">[10]XXX!$C$26</definedName>
    <definedName name="Ytd" localSheetId="40">'[38]Raw Data Sheet'!$A$39</definedName>
    <definedName name="Ytd" localSheetId="34">'[38]Raw Data Sheet'!$A$39</definedName>
    <definedName name="Ytd" localSheetId="53">'[38]Raw Data Sheet'!$A$39</definedName>
    <definedName name="Ytd" localSheetId="56">'[39]Raw Data Sheet'!$A$39</definedName>
    <definedName name="Ytd" localSheetId="30">'[38]Raw Data Sheet'!$A$39</definedName>
    <definedName name="Ytd" localSheetId="54">'[40]Raw Data Sheet'!$A$39</definedName>
    <definedName name="Ytd" localSheetId="7">'[41]Raw Data Sheet'!$A$39</definedName>
    <definedName name="Ytd" localSheetId="8">'[41]Raw Data Sheet'!$A$39</definedName>
    <definedName name="Ytd" localSheetId="6">'[41]Raw Data Sheet'!$A$39</definedName>
    <definedName name="Ytd">'[42]Raw Data Sheet'!$A$39</definedName>
    <definedName name="YTDLY" localSheetId="40">[48]Sheet1!$G$4</definedName>
    <definedName name="YTDLY" localSheetId="34">[48]Sheet1!$G$4</definedName>
    <definedName name="YTDLY" localSheetId="53">[48]Sheet1!$G$4</definedName>
    <definedName name="YTDLY" localSheetId="56">[49]Sheet1!$G$4</definedName>
    <definedName name="YTDLY" localSheetId="30">[48]Sheet1!$G$4</definedName>
    <definedName name="YTDLY" localSheetId="54">[50]Sheet1!$G$4</definedName>
    <definedName name="YTDLY" localSheetId="7">[51]Sheet1!$G$4</definedName>
    <definedName name="YTDLY" localSheetId="8">[51]Sheet1!$G$4</definedName>
    <definedName name="YTDLY" localSheetId="6">[51]Sheet1!$G$4</definedName>
    <definedName name="YTDLY">[52]Sheet1!$G$4</definedName>
    <definedName name="YTDTY" localSheetId="40">[48]Sheet1!$F$4</definedName>
    <definedName name="YTDTY" localSheetId="34">[48]Sheet1!$F$4</definedName>
    <definedName name="YTDTY" localSheetId="53">[48]Sheet1!$F$4</definedName>
    <definedName name="YTDTY" localSheetId="56">[49]Sheet1!$F$4</definedName>
    <definedName name="YTDTY" localSheetId="30">[48]Sheet1!$F$4</definedName>
    <definedName name="YTDTY" localSheetId="54">[50]Sheet1!$F$4</definedName>
    <definedName name="YTDTY" localSheetId="7">[51]Sheet1!$F$4</definedName>
    <definedName name="YTDTY" localSheetId="8">[51]Sheet1!$F$4</definedName>
    <definedName name="YTDTY" localSheetId="6">[51]Sheet1!$F$4</definedName>
    <definedName name="YTDTY">[52]Sheet1!$F$4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 i="1057" l="1"/>
  <c r="C36" i="1057" s="1"/>
  <c r="C35" i="1057"/>
  <c r="B34" i="1057"/>
  <c r="C34" i="1057" s="1"/>
  <c r="C33" i="1057"/>
  <c r="B33" i="1057"/>
  <c r="C32" i="1057"/>
  <c r="B31" i="1057"/>
  <c r="C31" i="1057" s="1"/>
  <c r="B30" i="1057"/>
  <c r="C30" i="1057" s="1"/>
  <c r="C29" i="1057"/>
  <c r="C28" i="1057"/>
  <c r="B28" i="1057"/>
  <c r="B27" i="1057"/>
  <c r="C27" i="1057" s="1"/>
  <c r="C26" i="1057"/>
  <c r="C25" i="1057"/>
  <c r="B34" i="1068" l="1"/>
  <c r="B36" i="1068"/>
  <c r="B38" i="1068"/>
  <c r="B40" i="1068"/>
  <c r="B42" i="1068"/>
  <c r="B43" i="1068"/>
  <c r="B47" i="1068"/>
  <c r="B55" i="1066"/>
  <c r="C29" i="1060" l="1"/>
  <c r="D29" i="1060"/>
  <c r="E29" i="1060"/>
  <c r="F29" i="1060"/>
  <c r="G29" i="1060"/>
  <c r="H29" i="1060"/>
  <c r="I29" i="1060"/>
  <c r="J29" i="1060"/>
  <c r="AR9" i="1035" l="1"/>
  <c r="B11" i="1035"/>
  <c r="C11" i="1035"/>
  <c r="C16" i="1035" s="1"/>
  <c r="C18" i="1035" s="1"/>
  <c r="C20" i="1035" s="1"/>
  <c r="C24" i="1035" s="1"/>
  <c r="D11" i="1035"/>
  <c r="E11" i="1035"/>
  <c r="F11" i="1035"/>
  <c r="G11" i="1035"/>
  <c r="H11" i="1035"/>
  <c r="I11" i="1035"/>
  <c r="J11" i="1035"/>
  <c r="K11" i="1035"/>
  <c r="L11" i="1035"/>
  <c r="M11" i="1035"/>
  <c r="AB11" i="1035"/>
  <c r="AC11" i="1035"/>
  <c r="AD11" i="1035"/>
  <c r="AE11" i="1035"/>
  <c r="AF11" i="1035"/>
  <c r="AG11" i="1035"/>
  <c r="AG18" i="1035" s="1"/>
  <c r="AG20" i="1035" s="1"/>
  <c r="AG23" i="1035" s="1"/>
  <c r="AH11" i="1035"/>
  <c r="AI11" i="1035"/>
  <c r="AJ11" i="1035"/>
  <c r="AK11" i="1035"/>
  <c r="AL11" i="1035"/>
  <c r="AM11" i="1035"/>
  <c r="AQ11" i="1035"/>
  <c r="AR11" i="1035"/>
  <c r="AT11" i="1035"/>
  <c r="AV11" i="1035"/>
  <c r="AW11" i="1035"/>
  <c r="AQ12" i="1035"/>
  <c r="AR12" i="1035"/>
  <c r="AS12" i="1035"/>
  <c r="AT12" i="1035"/>
  <c r="AU12" i="1035"/>
  <c r="AV12" i="1035"/>
  <c r="AW12" i="1035"/>
  <c r="B15" i="1035"/>
  <c r="C15" i="1035"/>
  <c r="D15" i="1035"/>
  <c r="E15" i="1035"/>
  <c r="F15" i="1035"/>
  <c r="G15" i="1035"/>
  <c r="H15" i="1035"/>
  <c r="AB16" i="1035"/>
  <c r="AC16" i="1035"/>
  <c r="AD16" i="1035"/>
  <c r="AE16" i="1035"/>
  <c r="AF16" i="1035"/>
  <c r="AG16" i="1035"/>
  <c r="AH16" i="1035"/>
  <c r="AI16" i="1035"/>
  <c r="AJ16" i="1035"/>
  <c r="AK16" i="1035"/>
  <c r="AL16" i="1035"/>
  <c r="AM16" i="1035"/>
  <c r="E18" i="1035"/>
  <c r="E20" i="1035" s="1"/>
  <c r="F18" i="1035"/>
  <c r="F20" i="1035" s="1"/>
  <c r="G18" i="1035"/>
  <c r="G20" i="1035" s="1"/>
  <c r="G24" i="1035" s="1"/>
  <c r="AB19" i="1035"/>
  <c r="H20" i="1035"/>
  <c r="H24" i="1035" s="1"/>
  <c r="AC21" i="1035"/>
  <c r="AD21" i="1035"/>
  <c r="AE21" i="1035"/>
  <c r="AF21" i="1035"/>
  <c r="AG21" i="1035"/>
  <c r="AH21" i="1035"/>
  <c r="AI21" i="1035"/>
  <c r="AJ21" i="1035"/>
  <c r="AK21" i="1035"/>
  <c r="AL21" i="1035"/>
  <c r="AM21" i="1035"/>
  <c r="AG26" i="1035"/>
  <c r="AH26" i="1035"/>
  <c r="AI26" i="1035"/>
  <c r="AJ26" i="1035"/>
  <c r="AK26" i="1035"/>
  <c r="AL26" i="1035"/>
  <c r="AM26" i="1035"/>
  <c r="AR27" i="1035"/>
  <c r="AQ28" i="1035"/>
  <c r="AR28" i="1035"/>
  <c r="AS28" i="1035"/>
  <c r="AT28" i="1035"/>
  <c r="AU28" i="1035"/>
  <c r="AV28" i="1035"/>
  <c r="AW28" i="1035"/>
  <c r="C29" i="1035"/>
  <c r="E29" i="1035"/>
  <c r="O30" i="1035"/>
  <c r="P30" i="1035"/>
  <c r="Q30" i="1035"/>
  <c r="R30" i="1035"/>
  <c r="S30" i="1035"/>
  <c r="T30" i="1035"/>
  <c r="U30" i="1035"/>
  <c r="AO30" i="1035"/>
  <c r="AP30" i="1035"/>
  <c r="AX30" i="1035"/>
  <c r="AY30" i="1035"/>
  <c r="AZ30" i="1035"/>
  <c r="O51" i="1035"/>
  <c r="P51" i="1035"/>
  <c r="Q51" i="1035"/>
  <c r="R51" i="1035"/>
  <c r="S51" i="1035"/>
  <c r="T51" i="1035"/>
  <c r="U51" i="1035"/>
  <c r="U62" i="1035" s="1"/>
  <c r="AO51" i="1035"/>
  <c r="AP51" i="1035"/>
  <c r="AQ51" i="1035"/>
  <c r="AR51" i="1035"/>
  <c r="AS51" i="1035"/>
  <c r="AT51" i="1035"/>
  <c r="AU51" i="1035"/>
  <c r="AV51" i="1035"/>
  <c r="AW51" i="1035"/>
  <c r="AX51" i="1035"/>
  <c r="AY51" i="1035"/>
  <c r="AZ51" i="1035"/>
  <c r="O61" i="1035"/>
  <c r="P61" i="1035"/>
  <c r="Q61" i="1035"/>
  <c r="Q62" i="1035" s="1"/>
  <c r="R61" i="1035"/>
  <c r="S61" i="1035"/>
  <c r="T61" i="1035"/>
  <c r="AO61" i="1035"/>
  <c r="AP61" i="1035"/>
  <c r="AQ61" i="1035"/>
  <c r="AR61" i="1035"/>
  <c r="AR62" i="1035" s="1"/>
  <c r="AS61" i="1035"/>
  <c r="AT61" i="1035"/>
  <c r="AU61" i="1035"/>
  <c r="AV61" i="1035"/>
  <c r="AW61" i="1035"/>
  <c r="AX61" i="1035"/>
  <c r="AY61" i="1035"/>
  <c r="AZ61" i="1035"/>
  <c r="B16" i="1035" l="1"/>
  <c r="B18" i="1035" s="1"/>
  <c r="B20" i="1035" s="1"/>
  <c r="B24" i="1035" s="1"/>
  <c r="AH18" i="1035"/>
  <c r="AH20" i="1035" s="1"/>
  <c r="AH23" i="1035" s="1"/>
  <c r="AT30" i="1035"/>
  <c r="D16" i="1035"/>
  <c r="D18" i="1035" s="1"/>
  <c r="D20" i="1035" s="1"/>
  <c r="D24" i="1035" s="1"/>
  <c r="AW62" i="1035"/>
  <c r="AO62" i="1035"/>
  <c r="AY62" i="1035"/>
  <c r="AQ62" i="1035"/>
  <c r="P62" i="1035"/>
  <c r="AL18" i="1035"/>
  <c r="AL20" i="1035" s="1"/>
  <c r="AL23" i="1035" s="1"/>
  <c r="T62" i="1035"/>
  <c r="AX62" i="1035"/>
  <c r="AP62" i="1035"/>
  <c r="O62" i="1035"/>
  <c r="AU62" i="1035"/>
  <c r="AT62" i="1035"/>
  <c r="AS30" i="1035"/>
  <c r="AD18" i="1035"/>
  <c r="AD20" i="1035" s="1"/>
  <c r="AD23" i="1035" s="1"/>
  <c r="AC18" i="1035"/>
  <c r="AC20" i="1035" s="1"/>
  <c r="AC23" i="1035" s="1"/>
  <c r="R62" i="1035"/>
  <c r="AK18" i="1035"/>
  <c r="AK20" i="1035" s="1"/>
  <c r="AK23" i="1035" s="1"/>
  <c r="AZ62" i="1035"/>
  <c r="AF18" i="1035"/>
  <c r="AF20" i="1035" s="1"/>
  <c r="AF23" i="1035" s="1"/>
  <c r="AM18" i="1035"/>
  <c r="AM20" i="1035" s="1"/>
  <c r="AM23" i="1035" s="1"/>
  <c r="AQ30" i="1035"/>
  <c r="AU30" i="1035"/>
  <c r="AR30" i="1035"/>
  <c r="AE18" i="1035"/>
  <c r="AE20" i="1035" s="1"/>
  <c r="AE23" i="1035" s="1"/>
  <c r="AS62" i="1035"/>
  <c r="AV62" i="1035"/>
  <c r="S62" i="1035"/>
  <c r="AW30" i="1035"/>
  <c r="AV30" i="1035"/>
  <c r="AJ18" i="1035"/>
  <c r="AJ20" i="1035" s="1"/>
  <c r="AJ23" i="1035" s="1"/>
  <c r="AB18" i="1035"/>
  <c r="AB20" i="1035" s="1"/>
  <c r="AB23" i="1035" s="1"/>
  <c r="AI18" i="1035"/>
  <c r="AI20" i="1035" s="1"/>
  <c r="AI23" i="1035" s="1"/>
  <c r="B8" i="1034"/>
  <c r="B20" i="1034" s="1"/>
  <c r="C8" i="1034"/>
  <c r="G8" i="1034"/>
  <c r="E12" i="1034"/>
  <c r="E13" i="1034"/>
  <c r="B18" i="1034"/>
  <c r="C18" i="1034"/>
  <c r="G18" i="1034"/>
  <c r="C20" i="1034"/>
  <c r="G20" i="1034"/>
  <c r="B26" i="1034"/>
  <c r="D4" i="1033" l="1"/>
  <c r="D5" i="1033"/>
  <c r="D6" i="1033"/>
  <c r="D7" i="1033"/>
  <c r="D8" i="1033"/>
  <c r="D9" i="1033"/>
  <c r="D10" i="1033"/>
  <c r="D11" i="1033"/>
  <c r="D12" i="1033"/>
  <c r="D13" i="1033"/>
  <c r="B14" i="1033"/>
  <c r="H14" i="1033"/>
  <c r="I14" i="1033"/>
  <c r="Q14" i="1033"/>
  <c r="D14" i="1033" s="1"/>
  <c r="R14" i="1033"/>
  <c r="S14" i="1033"/>
  <c r="D20" i="1033"/>
  <c r="D21" i="1033"/>
  <c r="D22" i="1033"/>
  <c r="D23" i="1033"/>
  <c r="N25" i="1033"/>
  <c r="B26" i="1033"/>
  <c r="E26" i="1033"/>
  <c r="F26" i="1033"/>
  <c r="G26" i="1033"/>
  <c r="H26" i="1033"/>
  <c r="I26" i="1033"/>
  <c r="Q26" i="1033"/>
  <c r="R26" i="1033"/>
  <c r="S26" i="1033"/>
  <c r="D26" i="1033" l="1"/>
  <c r="A29" i="1032" l="1"/>
  <c r="H28" i="1031" l="1"/>
  <c r="H29" i="1031"/>
  <c r="H30" i="1031"/>
  <c r="H31" i="1031"/>
  <c r="H32" i="1031"/>
  <c r="H33" i="1031"/>
  <c r="H34" i="1031"/>
  <c r="H35" i="1031"/>
</calcChain>
</file>

<file path=xl/sharedStrings.xml><?xml version="1.0" encoding="utf-8"?>
<sst xmlns="http://schemas.openxmlformats.org/spreadsheetml/2006/main" count="7071" uniqueCount="1641">
  <si>
    <t xml:space="preserve"> </t>
  </si>
  <si>
    <t>100.0%</t>
  </si>
  <si>
    <t>Other</t>
  </si>
  <si>
    <t>Varma Mutual Pension Insurance</t>
  </si>
  <si>
    <t>Nordea Funds</t>
  </si>
  <si>
    <t>First Swedish National Pension Fund</t>
  </si>
  <si>
    <t>SHB Funds</t>
  </si>
  <si>
    <t>Norwegian Petroleum Fund</t>
  </si>
  <si>
    <t>Vanguard Funds</t>
  </si>
  <si>
    <t>BlackRock</t>
  </si>
  <si>
    <t>Swedbank Robur Funds</t>
  </si>
  <si>
    <t>Alecta</t>
  </si>
  <si>
    <t>Nordea Fonden</t>
  </si>
  <si>
    <t>Sampo Plc</t>
  </si>
  <si>
    <t>No.of shares, mill</t>
  </si>
  <si>
    <t>Largest shareholders</t>
  </si>
  <si>
    <t>AT1 in March 2015 issue rating</t>
  </si>
  <si>
    <t>Aaa*</t>
  </si>
  <si>
    <t>Nordea Mortgage Bank Plc</t>
  </si>
  <si>
    <t>AAA*</t>
  </si>
  <si>
    <t>Nordea Kredit Realkreditaktieselskab</t>
  </si>
  <si>
    <t>Nordea Hypotek AB (publ)</t>
  </si>
  <si>
    <t>R-1 (mid)</t>
  </si>
  <si>
    <t>F1+</t>
  </si>
  <si>
    <t>A-1+</t>
  </si>
  <si>
    <t>Aa3</t>
  </si>
  <si>
    <t>P-1</t>
  </si>
  <si>
    <t>Long</t>
  </si>
  <si>
    <t>Short</t>
  </si>
  <si>
    <t>Fitch</t>
  </si>
  <si>
    <t>S&amp;P</t>
  </si>
  <si>
    <t>Moody's</t>
  </si>
  <si>
    <t xml:space="preserve"> - Assets under Management</t>
  </si>
  <si>
    <t xml:space="preserve"> - Solvency</t>
  </si>
  <si>
    <t xml:space="preserve"> - Nordea Finance</t>
  </si>
  <si>
    <t>Business areas</t>
  </si>
  <si>
    <t xml:space="preserve"> - Net loan losses</t>
  </si>
  <si>
    <t xml:space="preserve"> - Macroeconomic data </t>
  </si>
  <si>
    <t xml:space="preserve"> - Other expenses</t>
  </si>
  <si>
    <t xml:space="preserve"> - Net interest income development</t>
  </si>
  <si>
    <t xml:space="preserve"> - Business area overview</t>
  </si>
  <si>
    <t xml:space="preserve"> - Quarterly development Balance sheet</t>
  </si>
  <si>
    <t xml:space="preserve"> - Liquidity buffer</t>
  </si>
  <si>
    <t xml:space="preserve"> - Short-term funding</t>
  </si>
  <si>
    <t xml:space="preserve"> - Capital position</t>
  </si>
  <si>
    <t xml:space="preserve"> - LTV distribution</t>
  </si>
  <si>
    <t>Key financial figures</t>
  </si>
  <si>
    <t xml:space="preserve"> - Loans and impairment</t>
  </si>
  <si>
    <t xml:space="preserve"> - Lending, loan losses and impaired loans</t>
  </si>
  <si>
    <t xml:space="preserve"> - Nordea’s largest shareholders</t>
  </si>
  <si>
    <t>Risk, liquidity and capital management</t>
  </si>
  <si>
    <t>Group Functions</t>
  </si>
  <si>
    <t>Contents</t>
  </si>
  <si>
    <t/>
  </si>
  <si>
    <t>-</t>
  </si>
  <si>
    <t xml:space="preserve">Total liabilities and equity </t>
  </si>
  <si>
    <t xml:space="preserve">Total equity </t>
  </si>
  <si>
    <t xml:space="preserve">Retained earnings </t>
  </si>
  <si>
    <t xml:space="preserve">Other reserves </t>
  </si>
  <si>
    <t xml:space="preserve">Share premium reserve </t>
  </si>
  <si>
    <t xml:space="preserve">Share capital </t>
  </si>
  <si>
    <t xml:space="preserve">Non-controlling interests </t>
  </si>
  <si>
    <t>Operating profit</t>
  </si>
  <si>
    <t>Equity</t>
  </si>
  <si>
    <t>14.0</t>
  </si>
  <si>
    <t>Net loan losses</t>
  </si>
  <si>
    <t xml:space="preserve">Total liabilities </t>
  </si>
  <si>
    <t>13.4</t>
  </si>
  <si>
    <t>16.7</t>
  </si>
  <si>
    <t>17.5</t>
  </si>
  <si>
    <t>17.7</t>
  </si>
  <si>
    <t>24.6</t>
  </si>
  <si>
    <t>23.5</t>
  </si>
  <si>
    <t>24.3</t>
  </si>
  <si>
    <t>Liabilities held for sale</t>
  </si>
  <si>
    <t xml:space="preserve">Subordinated liabilities </t>
  </si>
  <si>
    <t>Other expenses</t>
  </si>
  <si>
    <t xml:space="preserve">Retirement benefit obligations </t>
  </si>
  <si>
    <t>Staff costs</t>
  </si>
  <si>
    <t xml:space="preserve">Provisions </t>
  </si>
  <si>
    <t xml:space="preserve">Deferred tax liabilities </t>
  </si>
  <si>
    <t>16.2</t>
  </si>
  <si>
    <t>18.1</t>
  </si>
  <si>
    <t>20.6</t>
  </si>
  <si>
    <t>21.6</t>
  </si>
  <si>
    <t>Other income</t>
  </si>
  <si>
    <t xml:space="preserve">Accrued expenses and prepaid income </t>
  </si>
  <si>
    <t>7.4</t>
  </si>
  <si>
    <t>11.4</t>
  </si>
  <si>
    <t>12.2</t>
  </si>
  <si>
    <t>14.3</t>
  </si>
  <si>
    <t>15.7</t>
  </si>
  <si>
    <t>17.6</t>
  </si>
  <si>
    <t>18.5</t>
  </si>
  <si>
    <t>Equity method</t>
  </si>
  <si>
    <t xml:space="preserve">Other liabilities </t>
  </si>
  <si>
    <t>10.3</t>
  </si>
  <si>
    <t>11.2</t>
  </si>
  <si>
    <t>13.1</t>
  </si>
  <si>
    <t>14.9</t>
  </si>
  <si>
    <t>16.5</t>
  </si>
  <si>
    <t xml:space="preserve">Current tax liabilities </t>
  </si>
  <si>
    <t>Net fee and commission income</t>
  </si>
  <si>
    <t xml:space="preserve">Fair value changes of hedged items in portfolio hedge of interest rate risk </t>
  </si>
  <si>
    <t xml:space="preserve">Derivatives </t>
  </si>
  <si>
    <t>158.1</t>
  </si>
  <si>
    <t>187.4</t>
  </si>
  <si>
    <t>218.3</t>
  </si>
  <si>
    <t>232.1</t>
  </si>
  <si>
    <t>262.2</t>
  </si>
  <si>
    <t>288.2</t>
  </si>
  <si>
    <t>Assets under management, EURbn</t>
  </si>
  <si>
    <t>EURm</t>
  </si>
  <si>
    <t xml:space="preserve">Debt securities in issue </t>
  </si>
  <si>
    <t>11.3</t>
  </si>
  <si>
    <t>11.5</t>
  </si>
  <si>
    <t>10.6</t>
  </si>
  <si>
    <t>11.6</t>
  </si>
  <si>
    <t xml:space="preserve">Return on equity, % </t>
  </si>
  <si>
    <t xml:space="preserve">Liabilities to policyholders </t>
  </si>
  <si>
    <t>Weighted average number of diluted shares, million</t>
  </si>
  <si>
    <t>Nordea Group</t>
  </si>
  <si>
    <t>Personal Banking</t>
  </si>
  <si>
    <t>Deposits in pooled schemes and unit-linked investment contacts</t>
  </si>
  <si>
    <t xml:space="preserve">Deposits and borrowings from the public </t>
  </si>
  <si>
    <t>5.56</t>
  </si>
  <si>
    <t>6.07</t>
  </si>
  <si>
    <t>6.47</t>
  </si>
  <si>
    <t>6.96</t>
  </si>
  <si>
    <t>7.27</t>
  </si>
  <si>
    <t>7.69</t>
  </si>
  <si>
    <t xml:space="preserve">Deposits by credit institutions </t>
  </si>
  <si>
    <t>0.25</t>
  </si>
  <si>
    <t>0.29</t>
  </si>
  <si>
    <t>0.26</t>
  </si>
  <si>
    <t>0.34</t>
  </si>
  <si>
    <t>0.43</t>
  </si>
  <si>
    <t>0.62</t>
  </si>
  <si>
    <t>0.64</t>
  </si>
  <si>
    <t>3.7</t>
  </si>
  <si>
    <t>Liabilities</t>
  </si>
  <si>
    <t>7.10</t>
  </si>
  <si>
    <t>8.16</t>
  </si>
  <si>
    <t>5.98</t>
  </si>
  <si>
    <t>7.24</t>
  </si>
  <si>
    <t>9.78</t>
  </si>
  <si>
    <t>9.68</t>
  </si>
  <si>
    <t>10.15</t>
  </si>
  <si>
    <t>0.60</t>
  </si>
  <si>
    <t>0.66</t>
  </si>
  <si>
    <t>0.65</t>
  </si>
  <si>
    <t>0.77</t>
  </si>
  <si>
    <t>0.83</t>
  </si>
  <si>
    <t>0.91</t>
  </si>
  <si>
    <t xml:space="preserve">Diluted earnings per share, EUR </t>
  </si>
  <si>
    <t xml:space="preserve">Total assets </t>
  </si>
  <si>
    <t>Ratios and key figures</t>
  </si>
  <si>
    <t>Assets held for sale</t>
  </si>
  <si>
    <t xml:space="preserve">Prepaid expenses and accrued income </t>
  </si>
  <si>
    <t xml:space="preserve">Other assets </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</si>
  <si>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</si>
  <si>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</si>
  <si>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</si>
  <si>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</si>
  <si>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</si>
  <si>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</si>
  <si>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</si>
  <si>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</si>
  <si>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</si>
  <si>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</si>
  <si>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</si>
  <si>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</si>
  <si>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</si>
  <si>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</si>
  <si>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</si>
  <si>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</si>
  <si>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</si>
  <si>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</si>
  <si>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Income tax expense</t>
  </si>
  <si>
    <t>Net profit for period from continuing operations</t>
  </si>
  <si>
    <t xml:space="preserve">Intangible assets </t>
  </si>
  <si>
    <t xml:space="preserve">Investments in associated undertakings </t>
  </si>
  <si>
    <t>Profit before loan losses</t>
  </si>
  <si>
    <t>Total operating expenses</t>
  </si>
  <si>
    <t>Shares</t>
  </si>
  <si>
    <t>Depreciation tangible and intangible assets</t>
  </si>
  <si>
    <t xml:space="preserve">Financial instruments pledged as collateral </t>
  </si>
  <si>
    <t>11 24</t>
  </si>
  <si>
    <t xml:space="preserve">Interest-bearing securities </t>
  </si>
  <si>
    <t xml:space="preserve">Loans to the public </t>
  </si>
  <si>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</si>
  <si>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</si>
  <si>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</si>
  <si>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</si>
  <si>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</si>
  <si>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</si>
  <si>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</si>
  <si>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Net interest income</t>
  </si>
  <si>
    <t>Q1</t>
  </si>
  <si>
    <t>Q2</t>
  </si>
  <si>
    <t>Balance sheet</t>
  </si>
  <si>
    <t>Income statement</t>
  </si>
  <si>
    <t>Historical numbers for 2014 restated following that IT Poland is included in continuing operations</t>
  </si>
  <si>
    <t>NII end of period</t>
  </si>
  <si>
    <t>Day count</t>
  </si>
  <si>
    <t>Volume driven NII</t>
  </si>
  <si>
    <t>Margin driven NII</t>
  </si>
  <si>
    <t>NII beginning of period</t>
  </si>
  <si>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</si>
  <si>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</si>
  <si>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</si>
  <si>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</si>
  <si>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</si>
  <si>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</si>
  <si>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</si>
  <si>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</si>
  <si>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</si>
  <si>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</si>
  <si>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</si>
  <si>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</si>
  <si>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</si>
  <si>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</si>
  <si>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</si>
  <si>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</si>
  <si>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</si>
  <si>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</si>
  <si>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</si>
  <si>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</si>
  <si>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</si>
  <si>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</si>
  <si>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</si>
  <si>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</si>
  <si>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</si>
  <si>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</si>
  <si>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</si>
  <si>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t>Brokerage, securities issues and corporate finance</t>
  </si>
  <si>
    <r>
      <rPr>
        <sz val="8"/>
        <color rgb="FF000000"/>
        <rFont val="Arial"/>
        <family val="2"/>
      </rPr>
      <t>Asset management commissions</t>
    </r>
  </si>
  <si>
    <t>Total</t>
  </si>
  <si>
    <t>EURbn</t>
  </si>
  <si>
    <t>Q1/14</t>
  </si>
  <si>
    <t>Russia</t>
  </si>
  <si>
    <t>Sweden</t>
  </si>
  <si>
    <t>Norway</t>
  </si>
  <si>
    <t>Finland</t>
  </si>
  <si>
    <t>Denmark</t>
  </si>
  <si>
    <t>Percentage</t>
  </si>
  <si>
    <t>Q4/14</t>
  </si>
  <si>
    <t>%</t>
  </si>
  <si>
    <t>Q2/14</t>
  </si>
  <si>
    <t>Q3/14</t>
  </si>
  <si>
    <t>&gt;90 days</t>
  </si>
  <si>
    <t>61-90 days</t>
  </si>
  <si>
    <t>31-60 days</t>
  </si>
  <si>
    <t>6-30 days</t>
  </si>
  <si>
    <t>Corporate customers</t>
  </si>
  <si>
    <t>Total allowances and provisions</t>
  </si>
  <si>
    <t>Provisions for off balance sheet items</t>
  </si>
  <si>
    <t>Total allowances on balance sheet items</t>
  </si>
  <si>
    <t>Impaired loans net</t>
  </si>
  <si>
    <t>Impaired loans gross</t>
  </si>
  <si>
    <t>Public sector</t>
  </si>
  <si>
    <t>Reverse repos</t>
  </si>
  <si>
    <t>Consumer</t>
  </si>
  <si>
    <t>Mortgage</t>
  </si>
  <si>
    <t>Corporate</t>
  </si>
  <si>
    <t>Lending to the public by country</t>
  </si>
  <si>
    <t>Household</t>
  </si>
  <si>
    <t>Total Corporate</t>
  </si>
  <si>
    <t>Outside Nordic</t>
  </si>
  <si>
    <t xml:space="preserve">  Allowances</t>
  </si>
  <si>
    <t>Ferries</t>
  </si>
  <si>
    <t>Cruise</t>
  </si>
  <si>
    <t>Tankers (crude, product, chemical)</t>
  </si>
  <si>
    <t>Diversification effect</t>
  </si>
  <si>
    <t>80-90%</t>
  </si>
  <si>
    <t>70-80%</t>
  </si>
  <si>
    <t>60-70%</t>
  </si>
  <si>
    <t>0.0</t>
  </si>
  <si>
    <t>50-60%</t>
  </si>
  <si>
    <t>40-50%</t>
  </si>
  <si>
    <t>˂40%</t>
  </si>
  <si>
    <t>Mortgage loans EURbn*</t>
  </si>
  <si>
    <t>Mortgage loans EURbn***</t>
  </si>
  <si>
    <t>Loan-to-value distribution</t>
  </si>
  <si>
    <t>Leverage ratio, percentage</t>
  </si>
  <si>
    <t>Leverage ratio exposure, EURm</t>
  </si>
  <si>
    <t>Leverage ratio</t>
  </si>
  <si>
    <t>Deductions for investments in insurance companies</t>
  </si>
  <si>
    <t>Tier 2 capital</t>
  </si>
  <si>
    <t>Tier 1 capital</t>
  </si>
  <si>
    <t>Corporate total</t>
  </si>
  <si>
    <t>Institutions</t>
  </si>
  <si>
    <t>Asset class</t>
  </si>
  <si>
    <t>Sub total</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</si>
  <si>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</si>
  <si>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</si>
  <si>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</si>
  <si>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</si>
  <si>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</si>
  <si>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</si>
  <si>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Credit Value Adjustment Risk</t>
  </si>
  <si>
    <t xml:space="preserve"> - other</t>
  </si>
  <si>
    <t xml:space="preserve"> - retail</t>
  </si>
  <si>
    <t xml:space="preserve"> - sovereign</t>
  </si>
  <si>
    <t>Standardised</t>
  </si>
  <si>
    <t xml:space="preserve"> - items representing securitisation positions</t>
  </si>
  <si>
    <t xml:space="preserve"> - institutions</t>
  </si>
  <si>
    <t xml:space="preserve">  - foundation</t>
  </si>
  <si>
    <t xml:space="preserve">  - advanced</t>
  </si>
  <si>
    <t xml:space="preserve"> - corporate</t>
  </si>
  <si>
    <t>IRB</t>
  </si>
  <si>
    <t>Credit risk</t>
  </si>
  <si>
    <t>Additional capital requirement according to transitional rules</t>
  </si>
  <si>
    <t>Adjustment for transitional rules</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</si>
  <si>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</si>
  <si>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</si>
  <si>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</si>
  <si>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</si>
  <si>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</si>
  <si>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</si>
  <si>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</si>
  <si>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</si>
  <si>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</si>
  <si>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</si>
  <si>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</si>
  <si>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</si>
  <si>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</si>
  <si>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</si>
  <si>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</si>
  <si>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</si>
  <si>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</si>
  <si>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</si>
  <si>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</si>
  <si>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</si>
  <si>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</si>
  <si>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</si>
  <si>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</si>
  <si>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Foreign exchange risk</t>
  </si>
  <si>
    <t>Equity risk</t>
  </si>
  <si>
    <t>Capital requirement</t>
  </si>
  <si>
    <t>Common Equity Tier 1 capital</t>
  </si>
  <si>
    <t>Percentage points of REA</t>
  </si>
  <si>
    <t>Common Equity Tier 1 available to meet Capital Buffers</t>
  </si>
  <si>
    <t>Own funds</t>
  </si>
  <si>
    <t>SRB</t>
  </si>
  <si>
    <t>SII</t>
  </si>
  <si>
    <t>CCyB</t>
  </si>
  <si>
    <t>CCoB</t>
  </si>
  <si>
    <t>Capital Buffers</t>
  </si>
  <si>
    <t>Total regulatory adjustments to Tier 2 capital</t>
  </si>
  <si>
    <t>Other items, net</t>
  </si>
  <si>
    <t>Pension assets in excess of related liabilities</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</si>
  <si>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</si>
  <si>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</si>
  <si>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</si>
  <si>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</si>
  <si>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</si>
  <si>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</si>
  <si>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</si>
  <si>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</si>
  <si>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</si>
  <si>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</si>
  <si>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</si>
  <si>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</si>
  <si>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</si>
  <si>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</si>
  <si>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</si>
  <si>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</si>
  <si>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</si>
  <si>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</si>
  <si>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</si>
  <si>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</si>
  <si>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</si>
  <si>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</si>
  <si>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</si>
  <si>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</si>
  <si>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</si>
  <si>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</si>
  <si>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</si>
  <si>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</si>
  <si>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</si>
  <si>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</si>
  <si>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</si>
  <si>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</si>
  <si>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</si>
  <si>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</si>
  <si>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</si>
  <si>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</si>
  <si>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</si>
  <si>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</si>
  <si>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Exposure-weighted average risk weight</t>
  </si>
  <si>
    <t>of which EAD for off-balance, EURm</t>
  </si>
  <si>
    <t>Off-balance exposure, EURm</t>
  </si>
  <si>
    <t>On-balance exposure, EURm</t>
  </si>
  <si>
    <t>Baltics</t>
  </si>
  <si>
    <t>Nordea Eiendomskreditt AS</t>
  </si>
  <si>
    <t>Nordea Mortgage Bank</t>
  </si>
  <si>
    <t>Nordea Hypotek AB</t>
  </si>
  <si>
    <t>Capital Buffers total</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</si>
  <si>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</si>
  <si>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</si>
  <si>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</si>
  <si>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</si>
  <si>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</si>
  <si>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</si>
  <si>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</si>
  <si>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</si>
  <si>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</si>
  <si>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</si>
  <si>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</si>
  <si>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</si>
  <si>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 xml:space="preserve"> - of which covered bonds</t>
  </si>
  <si>
    <t>Deposits by credit institutions</t>
  </si>
  <si>
    <t>Deposits and borrowings from public</t>
  </si>
  <si>
    <t>Debt securities in issue</t>
  </si>
  <si>
    <t>Total assets</t>
  </si>
  <si>
    <t xml:space="preserve"> - of which repos</t>
  </si>
  <si>
    <t>Interest-bearing securities incl. Treasury bills</t>
  </si>
  <si>
    <t>Loans to credit institutions</t>
  </si>
  <si>
    <t>Loans to the public</t>
  </si>
  <si>
    <t xml:space="preserve">Cash balances with central banks </t>
  </si>
  <si>
    <t>Not specified</t>
  </si>
  <si>
    <t>&gt; 10 years</t>
  </si>
  <si>
    <t>5-10 years</t>
  </si>
  <si>
    <t>2-5 years</t>
  </si>
  <si>
    <t>1-2 years</t>
  </si>
  <si>
    <t>3-12 months</t>
  </si>
  <si>
    <t>1-3 months</t>
  </si>
  <si>
    <t>&lt;1 month</t>
  </si>
  <si>
    <t>NOK</t>
  </si>
  <si>
    <t>Other assets</t>
  </si>
  <si>
    <t>Liquidity buffer - Nordea Group</t>
  </si>
  <si>
    <t>Maturity analysis for assets and liabilities</t>
  </si>
  <si>
    <t>Net position, currencies</t>
  </si>
  <si>
    <t>Position not reported/distributed on the balance sheet</t>
  </si>
  <si>
    <t>USD</t>
  </si>
  <si>
    <t>DKK</t>
  </si>
  <si>
    <t>Total (according to Nordea definition)</t>
  </si>
  <si>
    <t>Sum</t>
  </si>
  <si>
    <t>EUR</t>
  </si>
  <si>
    <t>SEK</t>
  </si>
  <si>
    <t>Not distributed</t>
  </si>
  <si>
    <t>Combined</t>
  </si>
  <si>
    <t>in EURbn</t>
  </si>
  <si>
    <t>Maturity analysis for assets and liabilities in currencies</t>
  </si>
  <si>
    <t>Assets and liabilities in foreign currency</t>
  </si>
  <si>
    <t>Liquidity buffer composition</t>
  </si>
  <si>
    <t xml:space="preserve">Long. EUR (5 years)                                       </t>
  </si>
  <si>
    <t xml:space="preserve">Long. SE                                                        </t>
  </si>
  <si>
    <t xml:space="preserve">Short. SE                                                        </t>
  </si>
  <si>
    <t xml:space="preserve">Long. NO                                                        </t>
  </si>
  <si>
    <t xml:space="preserve">Short. NO                                                       </t>
  </si>
  <si>
    <t xml:space="preserve">Long. DK                                                        </t>
  </si>
  <si>
    <t xml:space="preserve">Short. DK                                                        </t>
  </si>
  <si>
    <t xml:space="preserve">Short. EUR (1W Eonia ) </t>
  </si>
  <si>
    <t>Market development - interest rates</t>
  </si>
  <si>
    <t>Country</t>
  </si>
  <si>
    <t>Macroeconomic data - Nordic region</t>
  </si>
  <si>
    <t xml:space="preserve">     www.nordea.com</t>
  </si>
  <si>
    <t>Silent period</t>
  </si>
  <si>
    <t>andreas.larsson@nordea.com</t>
  </si>
  <si>
    <t>+46 709 707 555</t>
  </si>
  <si>
    <t>Andreas Larsson, Head of Debt IR and Ratings</t>
  </si>
  <si>
    <t>For further information, please contact:</t>
  </si>
  <si>
    <t>Additional information can be found at: www.nordea.com/IR</t>
  </si>
  <si>
    <t xml:space="preserve">This publication is a supplement to quarterly interim reports and Annual Report. </t>
  </si>
  <si>
    <t>Goverment of Japan Pension Fund</t>
  </si>
  <si>
    <t>Q3/17</t>
  </si>
  <si>
    <t>*Covered bond rating</t>
  </si>
  <si>
    <t xml:space="preserve">Standardised </t>
  </si>
  <si>
    <r>
      <t>Exposure value (EAD), EURm</t>
    </r>
    <r>
      <rPr>
        <b/>
        <vertAlign val="superscript"/>
        <sz val="8"/>
        <rFont val="Arial"/>
        <family val="2"/>
      </rPr>
      <t>1</t>
    </r>
  </si>
  <si>
    <t xml:space="preserve">Other  </t>
  </si>
  <si>
    <t>8.03</t>
  </si>
  <si>
    <t>*LTV unindexed distribution in ranges where a single loan can exist in multiple buckets, with continuous distribution</t>
  </si>
  <si>
    <r>
      <rPr>
        <sz val="9"/>
        <color theme="1"/>
        <rFont val="Calibri"/>
        <family val="2"/>
      </rPr>
      <t>˃100</t>
    </r>
    <r>
      <rPr>
        <sz val="9"/>
        <color theme="1"/>
        <rFont val="Arial"/>
        <family val="2"/>
      </rPr>
      <t>%</t>
    </r>
  </si>
  <si>
    <t>90-100%</t>
  </si>
  <si>
    <t>40-60%</t>
  </si>
  <si>
    <t>20-40%</t>
  </si>
  <si>
    <t>˂20%</t>
  </si>
  <si>
    <t>Nordea Hypotek cover pool (Sweden)</t>
  </si>
  <si>
    <t>Cover pools, covered bonds</t>
  </si>
  <si>
    <t>˃90%</t>
  </si>
  <si>
    <t xml:space="preserve"> - Personal Banking Financial highlights</t>
  </si>
  <si>
    <t>Q4/17</t>
  </si>
  <si>
    <t>AT1 in November 2017 issue rating</t>
  </si>
  <si>
    <t>Additional Tier 1 capital holders</t>
  </si>
  <si>
    <t xml:space="preserve">   Collateralised lending</t>
  </si>
  <si>
    <t xml:space="preserve">   Housing loans</t>
  </si>
  <si>
    <t>Q1/18</t>
  </si>
  <si>
    <t>Liquidity coverage ratio (%)</t>
  </si>
  <si>
    <t xml:space="preserve">   Limit on inflows</t>
  </si>
  <si>
    <t xml:space="preserve">   Other cash inflows</t>
  </si>
  <si>
    <t xml:space="preserve">   Inflows from fully performing exposures</t>
  </si>
  <si>
    <t xml:space="preserve">   Secured lending (e.g. reverse repos)</t>
  </si>
  <si>
    <t>Total cash inflows</t>
  </si>
  <si>
    <t xml:space="preserve">   Other funding obligations</t>
  </si>
  <si>
    <t xml:space="preserve">   Additional requirements</t>
  </si>
  <si>
    <t xml:space="preserve">   Secured wholesale funding</t>
  </si>
  <si>
    <t xml:space="preserve">   Unsecured wholesale funding</t>
  </si>
  <si>
    <t xml:space="preserve">   business customers</t>
  </si>
  <si>
    <t xml:space="preserve">   Retail deposits &amp; deposits from small</t>
  </si>
  <si>
    <t>Total cash outflows</t>
  </si>
  <si>
    <t xml:space="preserve">   Cap on level 2</t>
  </si>
  <si>
    <t xml:space="preserve">   Liquid assets level 2</t>
  </si>
  <si>
    <t xml:space="preserve">   Liquid assets level 1</t>
  </si>
  <si>
    <t>Total high-quality liquid assets (HQLA)</t>
  </si>
  <si>
    <t>Weighted value</t>
  </si>
  <si>
    <t>Unweighted value</t>
  </si>
  <si>
    <t>Additional risk exposure amount related to Finnish RW floor due to Article 458 CRR</t>
  </si>
  <si>
    <t>Total Own Funds, including profit</t>
  </si>
  <si>
    <t>Common Equity Tier 1 capital, including profit</t>
  </si>
  <si>
    <t xml:space="preserve">   Stages 1 &amp; 2</t>
  </si>
  <si>
    <t xml:space="preserve">   Stage 3</t>
  </si>
  <si>
    <t>Net loan losses, stage 1</t>
  </si>
  <si>
    <t>Net loan losses, stage 2</t>
  </si>
  <si>
    <t>Net loan losses, non-defaulted</t>
  </si>
  <si>
    <t>Stage 3, defaulted</t>
  </si>
  <si>
    <t>Net loan losses, individually assessed, collectively calculated</t>
  </si>
  <si>
    <t>Realised loan losses</t>
  </si>
  <si>
    <t>Recoveries on previous realised loan losses</t>
  </si>
  <si>
    <t xml:space="preserve">New/increase in provisions </t>
  </si>
  <si>
    <t>Reversals of provisions</t>
  </si>
  <si>
    <t>Net loan losses, defaulted</t>
  </si>
  <si>
    <t>- of which stage 1</t>
  </si>
  <si>
    <t>- of which stage 2</t>
  </si>
  <si>
    <t>- of which stage 3</t>
  </si>
  <si>
    <t>Jan-Dec</t>
  </si>
  <si>
    <t>Q2/18</t>
  </si>
  <si>
    <t>Baa1</t>
  </si>
  <si>
    <t>26.5</t>
  </si>
  <si>
    <t>19.9</t>
  </si>
  <si>
    <t>8.26</t>
  </si>
  <si>
    <t>For more detailed information regarding ratios and key figures definied as Alternative performance measures, see http://www.nordea.com/en/investor-relations/.</t>
  </si>
  <si>
    <r>
      <rPr>
        <vertAlign val="superscript"/>
        <sz val="7"/>
        <color rgb="FF000000"/>
        <rFont val="Arial"/>
        <family val="2"/>
      </rPr>
      <t>2</t>
    </r>
    <r>
      <rPr>
        <sz val="7"/>
        <color rgb="FF000000"/>
        <rFont val="Arial"/>
        <family val="2"/>
      </rPr>
      <t xml:space="preserve"> End of period,</t>
    </r>
  </si>
  <si>
    <r>
      <t>Risk Exposure Amount, incl, Basel I floor</t>
    </r>
    <r>
      <rPr>
        <vertAlign val="superscript"/>
        <sz val="8"/>
        <color theme="1"/>
        <rFont val="Arial"/>
        <family val="2"/>
      </rPr>
      <t>4</t>
    </r>
    <r>
      <rPr>
        <sz val="8"/>
        <color theme="1"/>
        <rFont val="Arial"/>
        <family val="2"/>
      </rPr>
      <t>, EURbn</t>
    </r>
  </si>
  <si>
    <r>
      <t xml:space="preserve">Number of employees (FTEs) </t>
    </r>
    <r>
      <rPr>
        <vertAlign val="superscript"/>
        <sz val="8"/>
        <color theme="1"/>
        <rFont val="Arial"/>
        <family val="2"/>
      </rPr>
      <t>2</t>
    </r>
  </si>
  <si>
    <r>
      <t>Risk Exposure Amount</t>
    </r>
    <r>
      <rPr>
        <vertAlign val="superscript"/>
        <sz val="8"/>
        <color theme="1"/>
        <rFont val="Arial"/>
        <family val="2"/>
      </rPr>
      <t>4</t>
    </r>
    <r>
      <rPr>
        <sz val="8"/>
        <color theme="1"/>
        <rFont val="Arial"/>
        <family val="2"/>
      </rPr>
      <t>,EURbn</t>
    </r>
  </si>
  <si>
    <r>
      <t>Loan loss ratio, basis points</t>
    </r>
    <r>
      <rPr>
        <vertAlign val="superscript"/>
        <sz val="8"/>
        <color theme="1"/>
        <rFont val="Arial"/>
        <family val="2"/>
      </rPr>
      <t>3</t>
    </r>
  </si>
  <si>
    <r>
      <t>Potential shares outstanding</t>
    </r>
    <r>
      <rPr>
        <vertAlign val="superscript"/>
        <sz val="8"/>
        <rFont val="Arial"/>
        <family val="2"/>
      </rPr>
      <t>2</t>
    </r>
    <r>
      <rPr>
        <sz val="8"/>
        <rFont val="Arial"/>
        <family val="2"/>
      </rPr>
      <t>, million</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</si>
  <si>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</si>
  <si>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</si>
  <si>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Share price</t>
    </r>
    <r>
      <rPr>
        <vertAlign val="superscript"/>
        <sz val="8"/>
        <color theme="1"/>
        <rFont val="Arial"/>
        <family val="2"/>
      </rPr>
      <t>2</t>
    </r>
    <r>
      <rPr>
        <sz val="8"/>
        <color theme="1"/>
        <rFont val="Arial"/>
        <family val="2"/>
      </rPr>
      <t>, EUR</t>
    </r>
  </si>
  <si>
    <t>Q3/18</t>
  </si>
  <si>
    <t xml:space="preserve">Nordea Bank Abp </t>
  </si>
  <si>
    <t>Total loans</t>
  </si>
  <si>
    <t>Reversed repurchase agreements</t>
  </si>
  <si>
    <t>Past due loans %</t>
  </si>
  <si>
    <t>Interest-bearing securities</t>
  </si>
  <si>
    <t>Impairment rate (stage 3) gross, basis points</t>
  </si>
  <si>
    <t>Asset &amp; Wealth Management</t>
  </si>
  <si>
    <t xml:space="preserve"> - Asset &amp; Wealth Management Financial highlights</t>
  </si>
  <si>
    <t>Total number of outstanding shares</t>
  </si>
  <si>
    <t>Credit spread risk, VaR</t>
  </si>
  <si>
    <t>Foreign exchange risk, VaR</t>
  </si>
  <si>
    <t>Equity risk, VaR</t>
  </si>
  <si>
    <t>Interest rate risk, VaR</t>
  </si>
  <si>
    <t>Total risk, VaR</t>
  </si>
  <si>
    <t>Banking book</t>
  </si>
  <si>
    <t>Inflation risk</t>
  </si>
  <si>
    <t xml:space="preserve">Trading book </t>
  </si>
  <si>
    <t>Market risk VaR</t>
  </si>
  <si>
    <t>Corporate rating migration</t>
  </si>
  <si>
    <t>Corporate rating distribution</t>
  </si>
  <si>
    <t>Credit quality</t>
  </si>
  <si>
    <t xml:space="preserve"> - Net fee and commission income</t>
  </si>
  <si>
    <t>Q4/18</t>
  </si>
  <si>
    <t>Cevian Capital</t>
  </si>
  <si>
    <t>Total (including other liquid assets)</t>
  </si>
  <si>
    <t xml:space="preserve">    All other securities</t>
  </si>
  <si>
    <t xml:space="preserve">    Covered bonds issued by the own bank or related unit</t>
  </si>
  <si>
    <t xml:space="preserve">    Balances with other banks</t>
  </si>
  <si>
    <t xml:space="preserve">    Other level 2 assets</t>
  </si>
  <si>
    <t xml:space="preserve">    Covered bonds</t>
  </si>
  <si>
    <t>Level 2 Assets</t>
  </si>
  <si>
    <t xml:space="preserve">    Securities issued or guaranteed by municipalities or other public sector entities</t>
  </si>
  <si>
    <t xml:space="preserve">    Securities issued or guaranteed by sovereigns, central banks or multilateral development banks</t>
  </si>
  <si>
    <t xml:space="preserve">    Cash and balances with central banks</t>
  </si>
  <si>
    <t>Level 1 Assets</t>
  </si>
  <si>
    <t>**All other unencumbered securities held by Treasury</t>
  </si>
  <si>
    <t>*Level 1 &amp; Level 2 assets according to EBA LCR Delegated Act</t>
  </si>
  <si>
    <t xml:space="preserve">    All other securities**</t>
  </si>
  <si>
    <t>Level 2 Assets*</t>
  </si>
  <si>
    <t>Level 1 Assets*</t>
  </si>
  <si>
    <t>According to Nordea definition</t>
  </si>
  <si>
    <t>Liquidity Coverage Ratio Subcomponents (EBA LCR Delegated act)</t>
  </si>
  <si>
    <r>
      <rPr>
        <vertAlign val="superscript"/>
        <sz val="7"/>
        <color rgb="FF000000"/>
        <rFont val="Arial"/>
        <family val="2"/>
      </rPr>
      <t>6</t>
    </r>
    <r>
      <rPr>
        <sz val="7"/>
        <color rgb="FF000000"/>
        <rFont val="Arial"/>
        <family val="2"/>
      </rPr>
      <t xml:space="preserve"> For more detailed information see chapter Other information. </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</si>
  <si>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</si>
  <si>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3</t>
    </r>
    <r>
      <rPr>
        <sz val="7"/>
        <color rgb="FF000000"/>
        <rFont val="Arial"/>
        <family val="2"/>
      </rPr>
      <t xml:space="preserve"> Including Loans to the public reported in Assets held for sale,</t>
    </r>
  </si>
  <si>
    <t>12 quarter overview</t>
  </si>
  <si>
    <t>12 year overview</t>
  </si>
  <si>
    <t>Additional risk exposure amount related to Swedish RW floor due to Article 458 CRR</t>
  </si>
  <si>
    <t xml:space="preserve">These figures are according to part 8 of CRR
</t>
  </si>
  <si>
    <t>Own Funds including profit (Nordea Bank Abp)</t>
  </si>
  <si>
    <t>These figures are according to part 8 of CRR</t>
  </si>
  <si>
    <t>Summary of items included in own funds (Nordea Bank Abp)</t>
  </si>
  <si>
    <t xml:space="preserve"> Minimum Capital requirement</t>
  </si>
  <si>
    <t>Minimum Capital Requirement &amp; Capital Buffers (Nordea Bank Abp)</t>
  </si>
  <si>
    <t>Minimum capital requirement and REA (Nordea Bank Abp)</t>
  </si>
  <si>
    <t>Additional information on exposures for which internal models are used (Nordea Bank Abp)</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</si>
  <si>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</si>
  <si>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</si>
  <si>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</si>
  <si>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</si>
  <si>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</si>
  <si>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</si>
  <si>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Total Capital ratio</t>
  </si>
  <si>
    <t>Total Own funds</t>
  </si>
  <si>
    <t>Other deductions</t>
  </si>
  <si>
    <t xml:space="preserve"> - of which perpetual subordinated loans</t>
  </si>
  <si>
    <t>Tier 1 ratio</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</si>
  <si>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</si>
  <si>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</si>
  <si>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</si>
  <si>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</si>
  <si>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</si>
  <si>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</si>
  <si>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</si>
  <si>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</si>
  <si>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Sub-total</t>
  </si>
  <si>
    <t>Other adjustments</t>
  </si>
  <si>
    <t>Valuation adjustment for non-CRR companies</t>
  </si>
  <si>
    <t>Balance sheet equity</t>
  </si>
  <si>
    <t xml:space="preserve"> - 12 years overview Balance sheet</t>
  </si>
  <si>
    <t>Q1/19</t>
  </si>
  <si>
    <t>Ilmarinen</t>
  </si>
  <si>
    <t>Nordea Vinstandelsstiftelse</t>
  </si>
  <si>
    <t>Settlement Risk</t>
  </si>
  <si>
    <t xml:space="preserve">Settlement Risk </t>
  </si>
  <si>
    <t xml:space="preserve">1) All figures excluding Settlement Risk </t>
  </si>
  <si>
    <t>Commodity Risk</t>
  </si>
  <si>
    <t>Interest rate risk</t>
  </si>
  <si>
    <t>Standardised Approach</t>
  </si>
  <si>
    <t>Equity Event Risk (IA)</t>
  </si>
  <si>
    <t>Comprehensive Risk Charge (IA)</t>
  </si>
  <si>
    <t>Incremental Risk Charge (IA)</t>
  </si>
  <si>
    <t>Credit spread risk</t>
  </si>
  <si>
    <t>Total Stressed VaR (IA)</t>
  </si>
  <si>
    <t>Total VaR (IA)</t>
  </si>
  <si>
    <t>Trading book</t>
  </si>
  <si>
    <t>O-SII</t>
  </si>
  <si>
    <t>Nordea does not have the following IRB exposure classes: equity exposures, central governments and central banks, qualifying revolving retail</t>
  </si>
  <si>
    <t>Own funds (net after deduction)</t>
  </si>
  <si>
    <t>Invested unrestriced equity</t>
  </si>
  <si>
    <t>AT1 in March 2019 issue rating</t>
  </si>
  <si>
    <t>2019</t>
  </si>
  <si>
    <r>
      <rPr>
        <b/>
        <sz val="8"/>
        <color rgb="FF000000"/>
        <rFont val="Arial"/>
        <family val="2"/>
      </rPr>
      <t>EURm</t>
    </r>
  </si>
  <si>
    <r>
      <rPr>
        <b/>
        <sz val="8"/>
        <color rgb="FF000000"/>
        <rFont val="Arial"/>
        <family val="2"/>
      </rPr>
      <t>Movements of allowance accounts for loans measured at amortised cost</t>
    </r>
  </si>
  <si>
    <r>
      <rPr>
        <b/>
        <sz val="8"/>
        <color rgb="FF000000"/>
        <rFont val="Arial"/>
        <family val="2"/>
      </rPr>
      <t>Allowances and provisions</t>
    </r>
  </si>
  <si>
    <r>
      <rPr>
        <b/>
        <sz val="8"/>
        <color rgb="FF000000"/>
        <rFont val="Arial"/>
        <family val="2"/>
      </rPr>
      <t>Exposures measured at amortised cost and fair value through OCI, before allowances</t>
    </r>
  </si>
  <si>
    <t>Q2/19</t>
  </si>
  <si>
    <t>Axel Malgerud, Senior IR Officer</t>
  </si>
  <si>
    <t>axel.malgerud@nordea.com</t>
  </si>
  <si>
    <t>+46 721 415 150</t>
  </si>
  <si>
    <r>
      <rPr>
        <sz val="8"/>
        <color rgb="FF000000"/>
        <rFont val="Arial"/>
        <family val="2"/>
      </rPr>
      <t xml:space="preserve">of which non-guaranteed </t>
    </r>
  </si>
  <si>
    <r>
      <rPr>
        <sz val="8"/>
        <color rgb="FF000000"/>
        <rFont val="Arial"/>
        <family val="2"/>
      </rPr>
      <t xml:space="preserve">of which guaranteed </t>
    </r>
  </si>
  <si>
    <r>
      <rPr>
        <b/>
        <sz val="8"/>
        <color rgb="FF000000"/>
        <rFont val="Arial"/>
        <family val="2"/>
      </rPr>
      <t>Total Market Return AuM</t>
    </r>
  </si>
  <si>
    <r>
      <rPr>
        <sz val="8"/>
        <color rgb="FF000000"/>
        <rFont val="Arial"/>
        <family val="2"/>
      </rPr>
      <t>of which 0-3%</t>
    </r>
  </si>
  <si>
    <r>
      <rPr>
        <sz val="8"/>
        <color rgb="FF000000"/>
        <rFont val="Arial"/>
        <family val="2"/>
      </rPr>
      <t>of which 3-5%</t>
    </r>
  </si>
  <si>
    <r>
      <rPr>
        <sz val="8"/>
        <color rgb="FF000000"/>
        <rFont val="Arial"/>
        <family val="2"/>
      </rPr>
      <t>of which &gt;5%</t>
    </r>
  </si>
  <si>
    <r>
      <rPr>
        <b/>
        <sz val="8"/>
        <color rgb="FF000000"/>
        <rFont val="Arial"/>
        <family val="2"/>
      </rPr>
      <t>Total Traditional AuM</t>
    </r>
  </si>
  <si>
    <r>
      <rPr>
        <b/>
        <sz val="8"/>
        <color rgb="FF000000"/>
        <rFont val="Arial"/>
        <family val="2"/>
      </rPr>
      <t>Other</t>
    </r>
  </si>
  <si>
    <r>
      <rPr>
        <b/>
        <sz val="8"/>
        <color rgb="FF000000"/>
        <rFont val="Arial"/>
        <family val="2"/>
      </rPr>
      <t>Poland</t>
    </r>
  </si>
  <si>
    <r>
      <rPr>
        <b/>
        <sz val="8"/>
        <color rgb="FF000000"/>
        <rFont val="Arial"/>
        <family val="2"/>
      </rPr>
      <t>Sweden</t>
    </r>
  </si>
  <si>
    <r>
      <rPr>
        <b/>
        <sz val="8"/>
        <color rgb="FF000000"/>
        <rFont val="Arial"/>
        <family val="2"/>
      </rPr>
      <t>Norway</t>
    </r>
  </si>
  <si>
    <r>
      <rPr>
        <b/>
        <sz val="8"/>
        <color rgb="FF000000"/>
        <rFont val="Arial"/>
        <family val="2"/>
      </rPr>
      <t>Finland</t>
    </r>
  </si>
  <si>
    <r>
      <rPr>
        <b/>
        <sz val="8"/>
        <color rgb="FF000000"/>
        <rFont val="Arial"/>
        <family val="2"/>
      </rPr>
      <t>EURbn</t>
    </r>
  </si>
  <si>
    <r>
      <rPr>
        <sz val="8"/>
        <color rgb="FF000000"/>
        <rFont val="Arial"/>
        <family val="2"/>
      </rPr>
      <t>Sweden</t>
    </r>
  </si>
  <si>
    <r>
      <rPr>
        <sz val="8"/>
        <color rgb="FF000000"/>
        <rFont val="Arial"/>
        <family val="2"/>
      </rPr>
      <t>Norway</t>
    </r>
  </si>
  <si>
    <r>
      <rPr>
        <sz val="8"/>
        <color rgb="FF000000"/>
        <rFont val="Arial"/>
        <family val="2"/>
      </rPr>
      <t>Finland</t>
    </r>
  </si>
  <si>
    <r>
      <rPr>
        <b/>
        <sz val="8"/>
        <color rgb="FF000000"/>
        <rFont val="Arial"/>
        <family val="2"/>
      </rPr>
      <t>Net equity exposure %</t>
    </r>
  </si>
  <si>
    <r>
      <rPr>
        <b/>
        <sz val="8"/>
        <color rgb="FF000000"/>
        <rFont val="Arial"/>
        <family val="2"/>
      </rPr>
      <t>Total EURbn</t>
    </r>
  </si>
  <si>
    <r>
      <rPr>
        <sz val="8"/>
        <color rgb="FF000000"/>
        <rFont val="Arial"/>
        <family val="2"/>
      </rPr>
      <t>Denmark</t>
    </r>
  </si>
  <si>
    <r>
      <rPr>
        <sz val="8"/>
        <color rgb="FF000000"/>
        <rFont val="Arial"/>
        <family val="2"/>
      </rPr>
      <t>Number of employees (FTEs)</t>
    </r>
  </si>
  <si>
    <r>
      <rPr>
        <sz val="8"/>
        <color rgb="FF000000"/>
        <rFont val="Arial"/>
        <family val="2"/>
      </rPr>
      <t>Risk exposure amount (REA)</t>
    </r>
  </si>
  <si>
    <r>
      <rPr>
        <sz val="8"/>
        <color rgb="FF000000"/>
        <rFont val="Arial"/>
        <family val="2"/>
      </rPr>
      <t>Premiums</t>
    </r>
  </si>
  <si>
    <r>
      <rPr>
        <sz val="8"/>
        <color rgb="FF000000"/>
        <rFont val="Arial"/>
        <family val="2"/>
      </rPr>
      <t>AuM, EURbn</t>
    </r>
  </si>
  <si>
    <r>
      <rPr>
        <b/>
        <sz val="8"/>
        <color rgb="FF000000"/>
        <rFont val="Arial"/>
        <family val="2"/>
      </rPr>
      <t>Operating profit</t>
    </r>
  </si>
  <si>
    <r>
      <rPr>
        <sz val="8"/>
        <color rgb="FF000000"/>
        <rFont val="Arial"/>
        <family val="2"/>
      </rPr>
      <t>Net loan losses</t>
    </r>
  </si>
  <si>
    <r>
      <rPr>
        <b/>
        <sz val="8"/>
        <color rgb="FF000000"/>
        <rFont val="Arial"/>
        <family val="2"/>
      </rPr>
      <t>Profit before loan losses</t>
    </r>
  </si>
  <si>
    <r>
      <rPr>
        <b/>
        <sz val="8"/>
        <color rgb="FF000000"/>
        <rFont val="Arial"/>
        <family val="2"/>
      </rPr>
      <t>Total operating expenses</t>
    </r>
  </si>
  <si>
    <r>
      <rPr>
        <sz val="8"/>
        <color rgb="FF000000"/>
        <rFont val="Arial"/>
        <family val="2"/>
      </rPr>
      <t>Equity method &amp; other income</t>
    </r>
  </si>
  <si>
    <r>
      <rPr>
        <sz val="8"/>
        <color rgb="FF000000"/>
        <rFont val="Arial"/>
        <family val="2"/>
      </rPr>
      <t>Net result from items at fair value</t>
    </r>
  </si>
  <si>
    <r>
      <rPr>
        <sz val="8"/>
        <color rgb="FF000000"/>
        <rFont val="Arial"/>
        <family val="2"/>
      </rPr>
      <t>Net fee and commission income</t>
    </r>
  </si>
  <si>
    <r>
      <rPr>
        <sz val="8"/>
        <color rgb="FF000000"/>
        <rFont val="Arial"/>
        <family val="2"/>
      </rPr>
      <t>Net interest income</t>
    </r>
  </si>
  <si>
    <r>
      <rPr>
        <sz val="8"/>
        <color rgb="FF000000"/>
        <rFont val="Arial"/>
        <family val="2"/>
      </rPr>
      <t>Equities drop 20%</t>
    </r>
  </si>
  <si>
    <r>
      <rPr>
        <sz val="8"/>
        <color rgb="FF000000"/>
        <rFont val="Arial"/>
        <family val="2"/>
      </rPr>
      <t>Interest rates up 50bp</t>
    </r>
  </si>
  <si>
    <r>
      <rPr>
        <sz val="8"/>
        <color rgb="FF000000"/>
        <rFont val="Arial"/>
        <family val="2"/>
      </rPr>
      <t>Interest rates down 50bp</t>
    </r>
  </si>
  <si>
    <r>
      <rPr>
        <sz val="8"/>
        <color rgb="FF000000"/>
        <rFont val="Arial"/>
        <family val="2"/>
      </rPr>
      <t>Solvency in % of requirement</t>
    </r>
  </si>
  <si>
    <r>
      <rPr>
        <sz val="8"/>
        <color rgb="FF000000"/>
        <rFont val="Arial"/>
        <family val="2"/>
      </rPr>
      <t>Solvency buffer</t>
    </r>
  </si>
  <si>
    <r>
      <rPr>
        <sz val="8"/>
        <color rgb="FF000000"/>
        <rFont val="Arial"/>
        <family val="2"/>
      </rPr>
      <t>Actual solvency capital</t>
    </r>
  </si>
  <si>
    <r>
      <rPr>
        <sz val="8"/>
        <color rgb="FF000000"/>
        <rFont val="Arial"/>
        <family val="2"/>
      </rPr>
      <t>Required solvency</t>
    </r>
  </si>
  <si>
    <r>
      <rPr>
        <b/>
        <sz val="10"/>
        <color rgb="FF2F75B5"/>
        <rFont val="Arial"/>
        <family val="2"/>
      </rPr>
      <t>Financial buffers</t>
    </r>
  </si>
  <si>
    <r>
      <rPr>
        <i/>
        <sz val="8"/>
        <color rgb="FF000000"/>
        <rFont val="Arial"/>
        <family val="2"/>
      </rPr>
      <t>Profit from Pure risk products (not bundled with pension schemes) including Health &amp; Accident result.</t>
    </r>
  </si>
  <si>
    <r>
      <rPr>
        <i/>
        <sz val="8"/>
        <color rgb="FF000000"/>
        <rFont val="Arial"/>
        <family val="2"/>
      </rPr>
      <t>Profit from unit linked and premium guarantee products including cost result and risk result.</t>
    </r>
  </si>
  <si>
    <r>
      <rPr>
        <i/>
        <sz val="8"/>
        <color rgb="FF000000"/>
        <rFont val="Arial"/>
        <family val="2"/>
      </rPr>
      <t>Profit originating from risk products sold (bundled) with the traditional products. Fully in favour of owner, except for DK with 50% of profit and 100% of loss.</t>
    </r>
  </si>
  <si>
    <r>
      <rPr>
        <i/>
        <sz val="8"/>
        <color rgb="FF000000"/>
        <rFont val="Arial"/>
        <family val="2"/>
      </rPr>
      <t>Contribution from risk result</t>
    </r>
  </si>
  <si>
    <r>
      <rPr>
        <i/>
        <sz val="8"/>
        <color rgb="FF000000"/>
        <rFont val="Arial"/>
        <family val="2"/>
      </rPr>
      <t xml:space="preserve">Profit originating from administration of insurance policies. Fully in favour of owner, except for DK with 50% of profit and 100% of loss. </t>
    </r>
  </si>
  <si>
    <r>
      <rPr>
        <i/>
        <sz val="8"/>
        <color rgb="FF000000"/>
        <rFont val="Arial"/>
        <family val="2"/>
      </rPr>
      <t>Contribution from cost result</t>
    </r>
  </si>
  <si>
    <r>
      <rPr>
        <i/>
        <sz val="8"/>
        <color rgb="FF000000"/>
        <rFont val="Arial"/>
        <family val="2"/>
      </rPr>
      <t>Profit-sharing of investment return from the Norwegian and Swedish business (individual portfolio).</t>
    </r>
  </si>
  <si>
    <r>
      <rPr>
        <i/>
        <sz val="8"/>
        <color rgb="FF000000"/>
        <rFont val="Arial"/>
        <family val="2"/>
      </rPr>
      <t>Profit sharing</t>
    </r>
  </si>
  <si>
    <r>
      <rPr>
        <i/>
        <sz val="8"/>
        <color rgb="FF000000"/>
        <rFont val="Arial"/>
        <family val="2"/>
      </rPr>
      <t>Fee income based on the volume of Traditional ”with profit” portfolios in DK, FI and NO.</t>
    </r>
  </si>
  <si>
    <r>
      <rPr>
        <i/>
        <sz val="8"/>
        <color rgb="FF000000"/>
        <rFont val="Arial"/>
        <family val="2"/>
      </rPr>
      <t>Fee contribution</t>
    </r>
  </si>
  <si>
    <r>
      <rPr>
        <b/>
        <sz val="8"/>
        <color rgb="FF000000"/>
        <rFont val="Arial"/>
        <family val="2"/>
      </rPr>
      <t>Total product result</t>
    </r>
  </si>
  <si>
    <r>
      <rPr>
        <b/>
        <sz val="8"/>
        <color rgb="FF000000"/>
        <rFont val="Arial"/>
        <family val="2"/>
      </rPr>
      <t>Profit Risk products</t>
    </r>
  </si>
  <si>
    <r>
      <rPr>
        <b/>
        <sz val="8"/>
        <color rgb="FF000000"/>
        <rFont val="Arial"/>
        <family val="2"/>
      </rPr>
      <t>Profit Market Return products</t>
    </r>
  </si>
  <si>
    <r>
      <rPr>
        <vertAlign val="superscript"/>
        <sz val="7"/>
        <rFont val="Arial"/>
        <family val="2"/>
      </rPr>
      <t>1</t>
    </r>
    <r>
      <rPr>
        <sz val="7"/>
        <rFont val="Arial"/>
        <family val="2"/>
      </rPr>
      <t xml:space="preserve"> Only the maximum of the SRB and SII is used in the calculation of the total capital buffers</t>
    </r>
  </si>
  <si>
    <t>Capital ratios (Nordea Bank Abp)</t>
  </si>
  <si>
    <r>
      <t>Capital requirements for market risk (Nordea Bank Abp)</t>
    </r>
    <r>
      <rPr>
        <b/>
        <vertAlign val="superscript"/>
        <sz val="10"/>
        <color theme="4" tint="-0.249977111117893"/>
        <rFont val="Arial"/>
        <family val="2"/>
      </rPr>
      <t>1</t>
    </r>
  </si>
  <si>
    <r>
      <rPr>
        <b/>
        <sz val="8"/>
        <color rgb="FF000000"/>
        <rFont val="Arial"/>
        <family val="2"/>
      </rPr>
      <t>Total deposits</t>
    </r>
  </si>
  <si>
    <r>
      <rPr>
        <b/>
        <sz val="8"/>
        <color rgb="FF000000"/>
        <rFont val="Arial"/>
        <family val="2"/>
      </rPr>
      <t>Total lending</t>
    </r>
  </si>
  <si>
    <r>
      <rPr>
        <b/>
        <sz val="10"/>
        <color rgb="FF2F75B5"/>
        <rFont val="Arial"/>
        <family val="2"/>
      </rPr>
      <t>Personal Banking - Volumes</t>
    </r>
  </si>
  <si>
    <r>
      <rPr>
        <sz val="8"/>
        <color rgb="FF000000"/>
        <rFont val="Arial"/>
        <family val="2"/>
      </rPr>
      <t>Economic capital (EC)</t>
    </r>
  </si>
  <si>
    <r>
      <rPr>
        <sz val="8"/>
        <color rgb="FF000000"/>
        <rFont val="Arial"/>
        <family val="2"/>
      </rPr>
      <t>BB Sweden</t>
    </r>
  </si>
  <si>
    <r>
      <rPr>
        <sz val="8"/>
        <color rgb="FF000000"/>
        <rFont val="Arial"/>
        <family val="2"/>
      </rPr>
      <t>BB Norway</t>
    </r>
  </si>
  <si>
    <r>
      <rPr>
        <sz val="8"/>
        <color rgb="FF000000"/>
        <rFont val="Arial"/>
        <family val="2"/>
      </rPr>
      <t>BB Finland</t>
    </r>
  </si>
  <si>
    <r>
      <rPr>
        <sz val="8"/>
        <color rgb="FF000000"/>
        <rFont val="Arial"/>
        <family val="2"/>
      </rPr>
      <t>BB Denmark</t>
    </r>
  </si>
  <si>
    <r>
      <rPr>
        <b/>
        <sz val="10"/>
        <color rgb="FF2F75B5"/>
        <rFont val="Arial"/>
        <family val="2"/>
      </rPr>
      <t>Business Banking - Net interest income</t>
    </r>
  </si>
  <si>
    <r>
      <rPr>
        <b/>
        <sz val="8"/>
        <color rgb="FF000000"/>
        <rFont val="Arial"/>
        <family val="2"/>
      </rPr>
      <t>Total volume</t>
    </r>
  </si>
  <si>
    <r>
      <rPr>
        <sz val="8"/>
        <color rgb="FF000000"/>
        <rFont val="Arial"/>
        <family val="2"/>
      </rPr>
      <t>Unsecured Lending</t>
    </r>
  </si>
  <si>
    <r>
      <rPr>
        <sz val="8"/>
        <color rgb="FF000000"/>
        <rFont val="Arial"/>
        <family val="2"/>
      </rPr>
      <t>Nordea Bank Sales</t>
    </r>
  </si>
  <si>
    <r>
      <rPr>
        <sz val="8"/>
        <color rgb="FF000000"/>
        <rFont val="Arial"/>
        <family val="2"/>
      </rPr>
      <t>Bank Channel</t>
    </r>
  </si>
  <si>
    <r>
      <rPr>
        <sz val="8"/>
        <color rgb="FF000000"/>
        <rFont val="Arial"/>
        <family val="2"/>
      </rPr>
      <t>Consumer Finance</t>
    </r>
  </si>
  <si>
    <r>
      <rPr>
        <sz val="8"/>
        <color rgb="FF000000"/>
        <rFont val="Arial"/>
        <family val="2"/>
      </rPr>
      <t>Car Finance</t>
    </r>
  </si>
  <si>
    <r>
      <rPr>
        <sz val="8"/>
        <color rgb="FF000000"/>
        <rFont val="Arial"/>
        <family val="2"/>
      </rPr>
      <t>Equipment Finance</t>
    </r>
  </si>
  <si>
    <r>
      <rPr>
        <sz val="8"/>
        <color rgb="FF000000"/>
        <rFont val="Arial"/>
        <family val="2"/>
      </rPr>
      <t>Sales Finance</t>
    </r>
  </si>
  <si>
    <r>
      <rPr>
        <b/>
        <sz val="10"/>
        <color rgb="FF2F75B5"/>
        <rFont val="Arial"/>
        <family val="2"/>
      </rPr>
      <t>Nordea Finance - New business volume by Concept</t>
    </r>
  </si>
  <si>
    <r>
      <rPr>
        <sz val="8"/>
        <color rgb="FF000000"/>
        <rFont val="Arial"/>
        <family val="2"/>
      </rPr>
      <t>Consumer credits</t>
    </r>
  </si>
  <si>
    <r>
      <rPr>
        <sz val="8"/>
        <color rgb="FF000000"/>
        <rFont val="Arial"/>
        <family val="2"/>
      </rPr>
      <t>Working capital</t>
    </r>
  </si>
  <si>
    <r>
      <rPr>
        <sz val="8"/>
        <color rgb="FF000000"/>
        <rFont val="Arial"/>
        <family val="2"/>
      </rPr>
      <t>Investment credit</t>
    </r>
  </si>
  <si>
    <r>
      <rPr>
        <b/>
        <sz val="10"/>
        <color rgb="FF2F75B5"/>
        <rFont val="Arial"/>
        <family val="2"/>
      </rPr>
      <t>Nordea Finance - Volumes by Product Class</t>
    </r>
  </si>
  <si>
    <t>-11%</t>
  </si>
  <si>
    <t>-9%</t>
  </si>
  <si>
    <t>4%</t>
  </si>
  <si>
    <t>-6%</t>
  </si>
  <si>
    <t>13%</t>
  </si>
  <si>
    <t>9%</t>
  </si>
  <si>
    <t>0%</t>
  </si>
  <si>
    <t>-2%</t>
  </si>
  <si>
    <t>1%</t>
  </si>
  <si>
    <t>-5%</t>
  </si>
  <si>
    <t>-10%</t>
  </si>
  <si>
    <t>3%</t>
  </si>
  <si>
    <t>-1%</t>
  </si>
  <si>
    <t>6%</t>
  </si>
  <si>
    <t>-3%</t>
  </si>
  <si>
    <r>
      <rPr>
        <sz val="8"/>
        <color rgb="FF000000"/>
        <rFont val="Arial"/>
        <family val="2"/>
      </rPr>
      <t>Total deposits</t>
    </r>
  </si>
  <si>
    <r>
      <rPr>
        <sz val="8"/>
        <color rgb="FF000000"/>
        <rFont val="Arial"/>
        <family val="2"/>
      </rPr>
      <t>Total lending</t>
    </r>
  </si>
  <si>
    <r>
      <rPr>
        <sz val="8"/>
        <color rgb="FF000000"/>
        <rFont val="Arial"/>
        <family val="2"/>
      </rPr>
      <t>Employees (FTEs)</t>
    </r>
  </si>
  <si>
    <r>
      <rPr>
        <b/>
        <sz val="8"/>
        <color rgb="FF000000"/>
        <rFont val="Arial"/>
        <family val="2"/>
      </rPr>
      <t>Total expenses incl. allocations</t>
    </r>
  </si>
  <si>
    <r>
      <rPr>
        <b/>
        <sz val="8"/>
        <color rgb="FF000000"/>
        <rFont val="Arial"/>
        <family val="2"/>
      </rPr>
      <t>Total income incl. allocations</t>
    </r>
  </si>
  <si>
    <r>
      <rPr>
        <b/>
        <sz val="8"/>
        <color rgb="FF000000"/>
        <rFont val="Arial"/>
        <family val="2"/>
      </rPr>
      <t>Asset Mgmt</t>
    </r>
  </si>
  <si>
    <r>
      <rPr>
        <b/>
        <sz val="10"/>
        <color rgb="FF2F75B5"/>
        <rFont val="Arial"/>
        <family val="2"/>
      </rPr>
      <t>Asset &amp; Wealth Management - Divisional breakdown</t>
    </r>
  </si>
  <si>
    <r>
      <rPr>
        <b/>
        <sz val="10"/>
        <color rgb="FF2F75B5"/>
        <rFont val="Arial"/>
        <family val="2"/>
      </rPr>
      <t>Asset &amp; Wealth Management - Volumes</t>
    </r>
  </si>
  <si>
    <r>
      <rPr>
        <sz val="8"/>
        <color rgb="FF000000"/>
        <rFont val="Arial"/>
        <family val="2"/>
      </rPr>
      <t>Net inf., Ext. Ins. &amp; 3rd part. dis., EURbn</t>
    </r>
  </si>
  <si>
    <r>
      <rPr>
        <sz val="8"/>
        <color rgb="FF000000"/>
        <rFont val="Arial"/>
        <family val="2"/>
      </rPr>
      <t>Net inf.,Nordea bank’s Nordic sales channels incl. Life, EURbn</t>
    </r>
  </si>
  <si>
    <r>
      <rPr>
        <sz val="8"/>
        <color rgb="FF000000"/>
        <rFont val="Arial"/>
        <family val="2"/>
      </rPr>
      <t>AuM, Ext. Inst. &amp; 3rd part. dist., EURbn</t>
    </r>
  </si>
  <si>
    <r>
      <rPr>
        <sz val="8"/>
        <color rgb="FF000000"/>
        <rFont val="Arial"/>
        <family val="2"/>
      </rPr>
      <t>Fixed income</t>
    </r>
  </si>
  <si>
    <r>
      <rPr>
        <sz val="8"/>
        <color rgb="FF000000"/>
        <rFont val="Arial"/>
        <family val="2"/>
      </rPr>
      <t>Equities</t>
    </r>
  </si>
  <si>
    <r>
      <rPr>
        <b/>
        <sz val="8"/>
        <color rgb="FF000000"/>
        <rFont val="Arial"/>
        <family val="2"/>
      </rPr>
      <t>Q1/17</t>
    </r>
  </si>
  <si>
    <r>
      <rPr>
        <b/>
        <sz val="8"/>
        <color rgb="FF000000"/>
        <rFont val="Arial"/>
        <family val="2"/>
      </rPr>
      <t>Q2/17</t>
    </r>
  </si>
  <si>
    <r>
      <rPr>
        <b/>
        <sz val="8"/>
        <color rgb="FF000000"/>
        <rFont val="Arial"/>
        <family val="2"/>
      </rPr>
      <t>Q3/17</t>
    </r>
  </si>
  <si>
    <r>
      <rPr>
        <b/>
        <sz val="8"/>
        <color rgb="FF000000"/>
        <rFont val="Arial"/>
        <family val="2"/>
      </rPr>
      <t>Q4/17</t>
    </r>
  </si>
  <si>
    <r>
      <rPr>
        <b/>
        <sz val="8"/>
        <color rgb="FF000000"/>
        <rFont val="Arial"/>
        <family val="2"/>
      </rPr>
      <t>Q1/18</t>
    </r>
  </si>
  <si>
    <r>
      <rPr>
        <b/>
        <sz val="8"/>
        <color rgb="FF000000"/>
        <rFont val="Arial"/>
        <family val="2"/>
      </rPr>
      <t>Q2/18</t>
    </r>
  </si>
  <si>
    <r>
      <rPr>
        <b/>
        <sz val="8"/>
        <color rgb="FF000000"/>
        <rFont val="Arial"/>
        <family val="2"/>
      </rPr>
      <t>Q3/18</t>
    </r>
  </si>
  <si>
    <r>
      <rPr>
        <b/>
        <sz val="8"/>
        <color rgb="FF000000"/>
        <rFont val="Arial"/>
        <family val="2"/>
      </rPr>
      <t>Q4/18</t>
    </r>
  </si>
  <si>
    <r>
      <rPr>
        <b/>
        <sz val="8"/>
        <color rgb="FF000000"/>
        <rFont val="Arial"/>
        <family val="2"/>
      </rPr>
      <t>Q1/19</t>
    </r>
  </si>
  <si>
    <r>
      <rPr>
        <b/>
        <sz val="8"/>
        <color rgb="FF000000"/>
        <rFont val="Arial"/>
        <family val="2"/>
      </rPr>
      <t>Q2/19</t>
    </r>
  </si>
  <si>
    <r>
      <rPr>
        <b/>
        <sz val="8"/>
        <color rgb="FF000000"/>
        <rFont val="Arial"/>
        <family val="2"/>
      </rPr>
      <t>%</t>
    </r>
  </si>
  <si>
    <r>
      <rPr>
        <b/>
        <sz val="10"/>
        <color rgb="FF2F75B5"/>
        <rFont val="Arial"/>
        <family val="2"/>
      </rPr>
      <t>Asset mix</t>
    </r>
  </si>
  <si>
    <r>
      <rPr>
        <sz val="8"/>
        <color rgb="FF000000"/>
        <rFont val="Arial"/>
        <family val="2"/>
      </rPr>
      <t>Institutional sales</t>
    </r>
  </si>
  <si>
    <r>
      <rPr>
        <sz val="8"/>
        <color rgb="FF000000"/>
        <rFont val="Arial"/>
        <family val="2"/>
      </rPr>
      <t>Private Banking</t>
    </r>
  </si>
  <si>
    <r>
      <rPr>
        <b/>
        <sz val="8"/>
        <color rgb="FF000000"/>
        <rFont val="Arial"/>
        <family val="2"/>
      </rPr>
      <t>All countries</t>
    </r>
  </si>
  <si>
    <r>
      <rPr>
        <sz val="8"/>
        <color rgb="FF000000"/>
        <rFont val="Arial"/>
        <family val="2"/>
      </rPr>
      <t>International</t>
    </r>
  </si>
  <si>
    <r>
      <rPr>
        <sz val="8"/>
        <color rgb="FF000000"/>
        <rFont val="Arial"/>
        <family val="2"/>
      </rPr>
      <t>AuM</t>
    </r>
  </si>
  <si>
    <r>
      <rPr>
        <b/>
        <sz val="8"/>
        <color rgb="FF000000"/>
        <rFont val="Arial"/>
        <family val="2"/>
      </rPr>
      <t>Q3/10</t>
    </r>
  </si>
  <si>
    <r>
      <rPr>
        <b/>
        <sz val="8"/>
        <color rgb="FF000000"/>
        <rFont val="Arial"/>
        <family val="2"/>
      </rPr>
      <t>Q4/10</t>
    </r>
  </si>
  <si>
    <r>
      <rPr>
        <b/>
        <sz val="8"/>
        <color rgb="FF000000"/>
        <rFont val="Arial"/>
        <family val="2"/>
      </rPr>
      <t>Q1/11</t>
    </r>
  </si>
  <si>
    <r>
      <rPr>
        <b/>
        <sz val="8"/>
        <color rgb="FF000000"/>
        <rFont val="Arial"/>
        <family val="2"/>
      </rPr>
      <t>Q2/11</t>
    </r>
  </si>
  <si>
    <r>
      <rPr>
        <b/>
        <sz val="8"/>
        <color rgb="FF000000"/>
        <rFont val="Arial"/>
        <family val="2"/>
      </rPr>
      <t>Q3/11</t>
    </r>
  </si>
  <si>
    <r>
      <rPr>
        <b/>
        <sz val="8"/>
        <color rgb="FF000000"/>
        <rFont val="Arial"/>
        <family val="2"/>
      </rPr>
      <t>Q4/11</t>
    </r>
  </si>
  <si>
    <r>
      <rPr>
        <b/>
        <sz val="8"/>
        <color rgb="FF000000"/>
        <rFont val="Arial"/>
        <family val="2"/>
      </rPr>
      <t>Q1/12</t>
    </r>
  </si>
  <si>
    <r>
      <rPr>
        <b/>
        <sz val="8"/>
        <color rgb="FF000000"/>
        <rFont val="Arial"/>
        <family val="2"/>
      </rPr>
      <t>Q2/12</t>
    </r>
  </si>
  <si>
    <r>
      <rPr>
        <b/>
        <sz val="8"/>
        <color rgb="FF000000"/>
        <rFont val="Arial"/>
        <family val="2"/>
      </rPr>
      <t>Q3/12</t>
    </r>
  </si>
  <si>
    <r>
      <rPr>
        <b/>
        <sz val="8"/>
        <color rgb="FF000000"/>
        <rFont val="Arial"/>
        <family val="2"/>
      </rPr>
      <t>Q4/12</t>
    </r>
  </si>
  <si>
    <r>
      <rPr>
        <b/>
        <sz val="8"/>
        <color rgb="FF000000"/>
        <rFont val="Arial"/>
        <family val="2"/>
      </rPr>
      <t>Q1/13</t>
    </r>
  </si>
  <si>
    <r>
      <rPr>
        <b/>
        <sz val="8"/>
        <color rgb="FF000000"/>
        <rFont val="Arial"/>
        <family val="2"/>
      </rPr>
      <t>Q2/13</t>
    </r>
  </si>
  <si>
    <r>
      <rPr>
        <b/>
        <sz val="8"/>
        <color rgb="FF000000"/>
        <rFont val="Arial"/>
        <family val="2"/>
      </rPr>
      <t>Q3/13</t>
    </r>
  </si>
  <si>
    <r>
      <rPr>
        <b/>
        <sz val="8"/>
        <color rgb="FF000000"/>
        <rFont val="Arial"/>
        <family val="2"/>
      </rPr>
      <t>Q4/13</t>
    </r>
  </si>
  <si>
    <r>
      <rPr>
        <b/>
        <sz val="8"/>
        <color rgb="FF000000"/>
        <rFont val="Arial"/>
        <family val="2"/>
      </rPr>
      <t>Q1/14</t>
    </r>
  </si>
  <si>
    <r>
      <rPr>
        <b/>
        <sz val="8"/>
        <color rgb="FF000000"/>
        <rFont val="Arial"/>
        <family val="2"/>
      </rPr>
      <t>Q2/14</t>
    </r>
  </si>
  <si>
    <r>
      <rPr>
        <b/>
        <sz val="8"/>
        <color rgb="FF000000"/>
        <rFont val="Arial"/>
        <family val="2"/>
      </rPr>
      <t>Q3/14</t>
    </r>
  </si>
  <si>
    <r>
      <rPr>
        <b/>
        <sz val="8"/>
        <color rgb="FF000000"/>
        <rFont val="Arial"/>
        <family val="2"/>
      </rPr>
      <t>Q4/14</t>
    </r>
  </si>
  <si>
    <r>
      <rPr>
        <b/>
        <sz val="8"/>
        <color rgb="FF000000"/>
        <rFont val="Arial"/>
        <family val="2"/>
      </rPr>
      <t>Q1/15</t>
    </r>
  </si>
  <si>
    <r>
      <rPr>
        <b/>
        <sz val="8"/>
        <color rgb="FF000000"/>
        <rFont val="Arial"/>
        <family val="2"/>
      </rPr>
      <t>Q2/15</t>
    </r>
  </si>
  <si>
    <r>
      <rPr>
        <b/>
        <sz val="8"/>
        <color rgb="FF000000"/>
        <rFont val="Arial"/>
        <family val="2"/>
      </rPr>
      <t>Q3/15</t>
    </r>
  </si>
  <si>
    <r>
      <rPr>
        <b/>
        <sz val="8"/>
        <color rgb="FF000000"/>
        <rFont val="Arial"/>
        <family val="2"/>
      </rPr>
      <t>Q4/15</t>
    </r>
  </si>
  <si>
    <r>
      <rPr>
        <b/>
        <sz val="8"/>
        <color rgb="FF000000"/>
        <rFont val="Arial"/>
        <family val="2"/>
      </rPr>
      <t>Q1/16</t>
    </r>
  </si>
  <si>
    <r>
      <rPr>
        <b/>
        <sz val="8"/>
        <color rgb="FF000000"/>
        <rFont val="Arial"/>
        <family val="2"/>
      </rPr>
      <t>Q2/16</t>
    </r>
  </si>
  <si>
    <r>
      <rPr>
        <b/>
        <sz val="8"/>
        <color rgb="FF000000"/>
        <rFont val="Arial"/>
        <family val="2"/>
      </rPr>
      <t>Q3/16</t>
    </r>
  </si>
  <si>
    <r>
      <rPr>
        <b/>
        <sz val="8"/>
        <color rgb="FF000000"/>
        <rFont val="Arial"/>
        <family val="2"/>
      </rPr>
      <t>Q4/16</t>
    </r>
  </si>
  <si>
    <r>
      <rPr>
        <b/>
        <sz val="8"/>
        <color rgb="FF000000"/>
        <rFont val="Arial"/>
        <family val="2"/>
      </rPr>
      <t>Q2/18*</t>
    </r>
  </si>
  <si>
    <r>
      <rPr>
        <b/>
        <sz val="8"/>
        <color rgb="FF000000"/>
        <rFont val="Arial"/>
        <family val="2"/>
      </rPr>
      <t>Q4/18**</t>
    </r>
  </si>
  <si>
    <r>
      <rPr>
        <sz val="8"/>
        <color rgb="FF000000"/>
        <rFont val="Arial"/>
        <family val="2"/>
      </rPr>
      <t>Risk Exposure Amount (REA)</t>
    </r>
  </si>
  <si>
    <t>Gross domestic product growth</t>
  </si>
  <si>
    <t>Inflation</t>
  </si>
  <si>
    <t>Private consumption growth</t>
  </si>
  <si>
    <t>Unemployment</t>
  </si>
  <si>
    <t>Reimbursement right</t>
  </si>
  <si>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 (see Note 1 for more information).</t>
    </r>
  </si>
  <si>
    <r>
      <t>Total capital ratio</t>
    </r>
    <r>
      <rPr>
        <vertAlign val="superscript"/>
        <sz val="8"/>
        <color theme="1"/>
        <rFont val="Arial"/>
        <family val="2"/>
      </rPr>
      <t>2,4,5,6</t>
    </r>
    <r>
      <rPr>
        <sz val="8"/>
        <color theme="1"/>
        <rFont val="Arial"/>
        <family val="2"/>
      </rPr>
      <t>, %</t>
    </r>
  </si>
  <si>
    <r>
      <t>Tier 1 capital ratio</t>
    </r>
    <r>
      <rPr>
        <vertAlign val="superscript"/>
        <sz val="8"/>
        <color theme="1"/>
        <rFont val="Arial"/>
        <family val="2"/>
      </rPr>
      <t>2,4,5,6</t>
    </r>
    <r>
      <rPr>
        <sz val="8"/>
        <color theme="1"/>
        <rFont val="Arial"/>
        <family val="2"/>
      </rPr>
      <t>,%</t>
    </r>
  </si>
  <si>
    <r>
      <t>Economic capital</t>
    </r>
    <r>
      <rPr>
        <vertAlign val="superscript"/>
        <sz val="8"/>
        <rFont val="Arial"/>
        <family val="2"/>
      </rPr>
      <t>2,7</t>
    </r>
    <r>
      <rPr>
        <sz val="8"/>
        <rFont val="Arial"/>
        <family val="2"/>
      </rPr>
      <t xml:space="preserve">, EURbn </t>
    </r>
  </si>
  <si>
    <t>Q3/19</t>
  </si>
  <si>
    <t>SEB Funds</t>
  </si>
  <si>
    <t>2.0</t>
  </si>
  <si>
    <t>1.8</t>
  </si>
  <si>
    <t>2.3</t>
  </si>
  <si>
    <t>2.7</t>
  </si>
  <si>
    <t>1.1</t>
  </si>
  <si>
    <t>2.2</t>
  </si>
  <si>
    <t>2021E</t>
  </si>
  <si>
    <t>6.3</t>
  </si>
  <si>
    <t>6.7</t>
  </si>
  <si>
    <t>3.8</t>
  </si>
  <si>
    <t>1.2</t>
  </si>
  <si>
    <t>2.4</t>
  </si>
  <si>
    <t>1.0</t>
  </si>
  <si>
    <t>0.8</t>
  </si>
  <si>
    <r>
      <t>Capital Buffers total</t>
    </r>
    <r>
      <rPr>
        <b/>
        <vertAlign val="superscript"/>
        <sz val="8"/>
        <color theme="1" tint="4.9989318521683403E-2"/>
        <rFont val="Arial"/>
        <family val="2"/>
      </rPr>
      <t>1</t>
    </r>
  </si>
  <si>
    <r>
      <t>Exposure value (EAD), EURm</t>
    </r>
    <r>
      <rPr>
        <b/>
        <sz val="8"/>
        <rFont val="Calibri"/>
        <family val="2"/>
      </rPr>
      <t>¹</t>
    </r>
  </si>
  <si>
    <r>
      <rPr>
        <vertAlign val="superscript"/>
        <sz val="7"/>
        <rFont val="Arial"/>
        <family val="2"/>
      </rPr>
      <t>1</t>
    </r>
    <r>
      <rPr>
        <sz val="7"/>
        <rFont val="Arial"/>
        <family val="2"/>
      </rPr>
      <t xml:space="preserve"> Excluding profit of the period</t>
    </r>
  </si>
  <si>
    <t>Q3/19¹</t>
  </si>
  <si>
    <r>
      <rPr>
        <vertAlign val="superscript"/>
        <sz val="7"/>
        <color theme="1"/>
        <rFont val="Arial"/>
        <family val="2"/>
      </rPr>
      <t>1</t>
    </r>
    <r>
      <rPr>
        <sz val="7"/>
        <color theme="1"/>
        <rFont val="Arial"/>
        <family val="2"/>
      </rPr>
      <t xml:space="preserve"> Excluding profit for the period </t>
    </r>
  </si>
  <si>
    <t>Financial institutions</t>
  </si>
  <si>
    <t>Real estate</t>
  </si>
  <si>
    <t>5%</t>
  </si>
  <si>
    <t>10%</t>
  </si>
  <si>
    <t>7%</t>
  </si>
  <si>
    <t>-4%</t>
  </si>
  <si>
    <t>11%</t>
  </si>
  <si>
    <t>8%</t>
  </si>
  <si>
    <t>2%</t>
  </si>
  <si>
    <t>-7%</t>
  </si>
  <si>
    <t>14%</t>
  </si>
  <si>
    <t>15%</t>
  </si>
  <si>
    <t>12%</t>
  </si>
  <si>
    <t>21%</t>
  </si>
  <si>
    <r>
      <rPr>
        <b/>
        <sz val="7"/>
        <color rgb="FF2F75B5"/>
        <rFont val="Arial"/>
        <family val="2"/>
      </rPr>
      <t>Nordea Finance is a product responsible unit where the result is included in the Business areas</t>
    </r>
  </si>
  <si>
    <r>
      <rPr>
        <b/>
        <sz val="8"/>
        <color rgb="FF000000"/>
        <rFont val="Arial"/>
        <family val="2"/>
      </rPr>
      <t>Q3/19</t>
    </r>
  </si>
  <si>
    <r>
      <rPr>
        <b/>
        <sz val="10"/>
        <color rgb="FF2F75B5"/>
        <rFont val="Arial"/>
        <family val="2"/>
      </rPr>
      <t>Distribution of Assets under Management</t>
    </r>
  </si>
  <si>
    <r>
      <rPr>
        <b/>
        <sz val="8"/>
        <color rgb="FF000000"/>
        <rFont val="Arial"/>
        <family val="2"/>
      </rPr>
      <t>Key ratios</t>
    </r>
    <r>
      <rPr>
        <b/>
        <vertAlign val="superscript"/>
        <sz val="8"/>
        <color rgb="FF000000"/>
        <rFont val="Arial"/>
        <family val="2"/>
      </rPr>
      <t>1</t>
    </r>
  </si>
  <si>
    <t>Loans and impairment</t>
  </si>
  <si>
    <t>31 Dec</t>
  </si>
  <si>
    <t>Stage 1</t>
  </si>
  <si>
    <t>Stage 2</t>
  </si>
  <si>
    <t>Stage 3</t>
  </si>
  <si>
    <r>
      <t>Tier 1 capital</t>
    </r>
    <r>
      <rPr>
        <vertAlign val="superscript"/>
        <sz val="8"/>
        <color theme="1"/>
        <rFont val="Arial"/>
        <family val="2"/>
      </rPr>
      <t>2,4</t>
    </r>
    <r>
      <rPr>
        <sz val="8"/>
        <color theme="1"/>
        <rFont val="Arial"/>
        <family val="2"/>
      </rPr>
      <t>, EURm</t>
    </r>
  </si>
  <si>
    <t>Capital adequacy of the financial conglomerate (Own funds surplus/deficit), EURm</t>
  </si>
  <si>
    <t>The Own funds requirement of the financial conglomerate, EURm</t>
  </si>
  <si>
    <t>Business Banking</t>
  </si>
  <si>
    <t>Q4/19</t>
  </si>
  <si>
    <t>Large Corporates &amp; Institutions</t>
  </si>
  <si>
    <t>Risk-weight breakdown, % (Banking Group)</t>
  </si>
  <si>
    <t>Risk Exposure Amount (Banking Group)</t>
  </si>
  <si>
    <t>Minimum capital requirement and REA (Banking Group)</t>
  </si>
  <si>
    <r>
      <t>Capital requirements for market risk (Banking Group)</t>
    </r>
    <r>
      <rPr>
        <b/>
        <vertAlign val="superscript"/>
        <sz val="10"/>
        <color theme="4" tint="-0.249977111117893"/>
        <rFont val="Arial"/>
        <family val="2"/>
      </rPr>
      <t>1</t>
    </r>
  </si>
  <si>
    <t>Q4/19¹</t>
  </si>
  <si>
    <t>Minimum Capital Requirement &amp; Capital Buffers (Banking Group)</t>
  </si>
  <si>
    <t>Additional information on exposures for which internal models are used (Banking Group)</t>
  </si>
  <si>
    <t>Contribution to REA by country (Banking Group)</t>
  </si>
  <si>
    <t>Q1/19¹</t>
  </si>
  <si>
    <t>Q2/19¹</t>
  </si>
  <si>
    <r>
      <rPr>
        <vertAlign val="superscript"/>
        <sz val="7"/>
        <color theme="1"/>
        <rFont val="Arial"/>
        <family val="2"/>
      </rPr>
      <t xml:space="preserve">1 </t>
    </r>
    <r>
      <rPr>
        <sz val="7"/>
        <color theme="1"/>
        <rFont val="Arial"/>
        <family val="2"/>
      </rPr>
      <t xml:space="preserve">The financial conglomerate consists of banking and insurance operations </t>
    </r>
  </si>
  <si>
    <t>Capital ratios (Banking Group)</t>
  </si>
  <si>
    <t>Part of interim or year-end profit not eligible</t>
  </si>
  <si>
    <t>Market rates</t>
  </si>
  <si>
    <t>6.8</t>
  </si>
  <si>
    <r>
      <rPr>
        <b/>
        <sz val="10"/>
        <color rgb="FF2F75B5"/>
        <rFont val="Arial"/>
        <family val="2"/>
      </rPr>
      <t>Personal Banking Sweden</t>
    </r>
  </si>
  <si>
    <t>23%</t>
  </si>
  <si>
    <t>24%</t>
  </si>
  <si>
    <r>
      <rPr>
        <sz val="8"/>
        <color rgb="FF000000"/>
        <rFont val="Arial"/>
        <family val="2"/>
      </rPr>
      <t xml:space="preserve"> </t>
    </r>
  </si>
  <si>
    <t>19%</t>
  </si>
  <si>
    <r>
      <rPr>
        <b/>
        <sz val="10"/>
        <color rgb="FF2F75B5"/>
        <rFont val="Arial"/>
        <family val="2"/>
      </rPr>
      <t>Personal Banking Norway</t>
    </r>
  </si>
  <si>
    <r>
      <rPr>
        <b/>
        <sz val="10"/>
        <color rgb="FF2F75B5"/>
        <rFont val="Arial"/>
        <family val="2"/>
      </rPr>
      <t>Personal Banking Finland</t>
    </r>
  </si>
  <si>
    <r>
      <rPr>
        <b/>
        <sz val="10"/>
        <color rgb="FF2F75B5"/>
        <rFont val="Arial"/>
        <family val="2"/>
      </rPr>
      <t>Personal Banking Denmark</t>
    </r>
  </si>
  <si>
    <r>
      <rPr>
        <b/>
        <sz val="10"/>
        <color rgb="FF2F75B5"/>
        <rFont val="Arial"/>
        <family val="2"/>
      </rPr>
      <t>Volumes</t>
    </r>
  </si>
  <si>
    <r>
      <rPr>
        <sz val="8"/>
        <color rgb="FF000000"/>
        <rFont val="Arial"/>
        <family val="2"/>
      </rPr>
      <t>PeB Other</t>
    </r>
  </si>
  <si>
    <r>
      <rPr>
        <sz val="8"/>
        <color rgb="FF000000"/>
        <rFont val="Arial"/>
        <family val="2"/>
      </rPr>
      <t>PeB Sweden</t>
    </r>
  </si>
  <si>
    <r>
      <rPr>
        <sz val="8"/>
        <color rgb="FF000000"/>
        <rFont val="Arial"/>
        <family val="2"/>
      </rPr>
      <t>PeB Norway</t>
    </r>
  </si>
  <si>
    <r>
      <rPr>
        <sz val="8"/>
        <color rgb="FF000000"/>
        <rFont val="Arial"/>
        <family val="2"/>
      </rPr>
      <t>PeB Finland</t>
    </r>
  </si>
  <si>
    <r>
      <rPr>
        <sz val="8"/>
        <color rgb="FF000000"/>
        <rFont val="Arial"/>
        <family val="2"/>
      </rPr>
      <t>PeB Denmark</t>
    </r>
  </si>
  <si>
    <r>
      <rPr>
        <b/>
        <sz val="10"/>
        <color rgb="FF2F75B5"/>
        <rFont val="Arial"/>
        <family val="2"/>
      </rPr>
      <t>Personal Banking - Net commission income</t>
    </r>
  </si>
  <si>
    <r>
      <rPr>
        <b/>
        <sz val="10"/>
        <color rgb="FF2F75B5"/>
        <rFont val="Arial"/>
        <family val="2"/>
      </rPr>
      <t>Personal Banking - Net interest income</t>
    </r>
  </si>
  <si>
    <r>
      <rPr>
        <b/>
        <sz val="10"/>
        <color rgb="FF2F75B5"/>
        <rFont val="Arial"/>
        <family val="2"/>
      </rPr>
      <t>Business Banking - Volumes</t>
    </r>
  </si>
  <si>
    <r>
      <rPr>
        <b/>
        <sz val="10"/>
        <color rgb="FF2F75B5"/>
        <rFont val="Arial"/>
        <family val="2"/>
      </rPr>
      <t>Business Banking - Net commission income</t>
    </r>
  </si>
  <si>
    <r>
      <rPr>
        <b/>
        <sz val="10"/>
        <color rgb="FF2F75B5"/>
        <rFont val="Arial"/>
        <family val="2"/>
      </rPr>
      <t>Large Corporates &amp; Institutions - Net interest income</t>
    </r>
  </si>
  <si>
    <r>
      <rPr>
        <sz val="8"/>
        <color rgb="FF000000"/>
        <rFont val="Arial"/>
        <family val="2"/>
      </rPr>
      <t>AuM, Nordea bank’s Nordic sales channels incl. Life, EURbn</t>
    </r>
  </si>
  <si>
    <r>
      <rPr>
        <b/>
        <sz val="8"/>
        <color rgb="FF000000"/>
        <rFont val="Arial"/>
        <family val="2"/>
      </rPr>
      <t>Q4/19</t>
    </r>
  </si>
  <si>
    <r>
      <rPr>
        <sz val="8"/>
        <color rgb="FF000000"/>
        <rFont val="Arial"/>
        <family val="2"/>
      </rPr>
      <t>**) The divestment of International Private Banking has reduced Assets under Management by EUR 10bn in Q4 2018.</t>
    </r>
  </si>
  <si>
    <r>
      <rPr>
        <sz val="8"/>
        <color rgb="FF000000"/>
        <rFont val="Arial"/>
        <family val="2"/>
      </rPr>
      <t>*) The divestment of the majority stake in Nordea Life &amp; Pensions Denmark has reduced Assets under Management by EUR 13bn in Q2 2018.</t>
    </r>
  </si>
  <si>
    <t>Nordea overview</t>
  </si>
  <si>
    <t xml:space="preserve"> - Business Banking Financial highlights</t>
  </si>
  <si>
    <t>Invested unrestricted equity</t>
  </si>
  <si>
    <t>and corresponding to a payout ratio of Banking Group profit:</t>
  </si>
  <si>
    <t>Ratings</t>
  </si>
  <si>
    <t xml:space="preserve"> - Ratings</t>
  </si>
  <si>
    <t xml:space="preserve">Large Corporates &amp; Institutions </t>
  </si>
  <si>
    <t xml:space="preserve"> - Large Corporates &amp; Institutions Financial highlights</t>
  </si>
  <si>
    <t xml:space="preserve"> - Rating distribution and Market risk VaR</t>
  </si>
  <si>
    <t xml:space="preserve"> - Asset and liabilities and Maturity analysis</t>
  </si>
  <si>
    <t xml:space="preserve"> - LCR</t>
  </si>
  <si>
    <t>Macroeconomic Outlook</t>
  </si>
  <si>
    <t xml:space="preserve"> - Contacts and Financial calendar</t>
  </si>
  <si>
    <r>
      <rPr>
        <b/>
        <sz val="10"/>
        <color rgb="FF2F75B5"/>
        <rFont val="Arial"/>
        <family val="2"/>
      </rPr>
      <t>Business Banking - Deposits</t>
    </r>
  </si>
  <si>
    <r>
      <rPr>
        <b/>
        <sz val="10"/>
        <color rgb="FF2F75B5"/>
        <rFont val="Arial"/>
        <family val="2"/>
      </rPr>
      <t>Business Banking - Lending</t>
    </r>
  </si>
  <si>
    <t>Q1/20</t>
  </si>
  <si>
    <t>Finnish State Pension Fund</t>
  </si>
  <si>
    <t>Q120</t>
  </si>
  <si>
    <t>1Q20/4Q19</t>
  </si>
  <si>
    <t xml:space="preserve">   of which FX</t>
  </si>
  <si>
    <t>Other (incl Treasury)</t>
  </si>
  <si>
    <t xml:space="preserve"> - of which CPs with original maturity less than 1 year</t>
  </si>
  <si>
    <t xml:space="preserve"> - of which CDs with original maturity less than 1 year</t>
  </si>
  <si>
    <t>Total REA</t>
  </si>
  <si>
    <t>Q1/20¹</t>
  </si>
  <si>
    <t xml:space="preserve">   Non-collateralised lending</t>
  </si>
  <si>
    <t>Other industries</t>
  </si>
  <si>
    <t xml:space="preserve">     Tenant-owned associations and residential real estate companies</t>
  </si>
  <si>
    <t xml:space="preserve">     Commercial real estate</t>
  </si>
  <si>
    <t xml:space="preserve">     Public services</t>
  </si>
  <si>
    <t xml:space="preserve">     Power production</t>
  </si>
  <si>
    <t xml:space="preserve">     Utilities distribution</t>
  </si>
  <si>
    <t>Utilities and public service</t>
  </si>
  <si>
    <t xml:space="preserve">     Maritime services</t>
  </si>
  <si>
    <t xml:space="preserve">     Shipping</t>
  </si>
  <si>
    <t xml:space="preserve">     Ship building</t>
  </si>
  <si>
    <t>Maritime</t>
  </si>
  <si>
    <t xml:space="preserve">     IT services</t>
  </si>
  <si>
    <t xml:space="preserve">     Land transportation</t>
  </si>
  <si>
    <t xml:space="preserve">     Wholesale trade</t>
  </si>
  <si>
    <t xml:space="preserve">     Construction</t>
  </si>
  <si>
    <t xml:space="preserve">     Commercial and professional services</t>
  </si>
  <si>
    <t xml:space="preserve">     Capital goods</t>
  </si>
  <si>
    <t xml:space="preserve">     Materials</t>
  </si>
  <si>
    <t>Industrials</t>
  </si>
  <si>
    <t xml:space="preserve">     Telecommunication services</t>
  </si>
  <si>
    <t xml:space="preserve">     Accomodation and leisure</t>
  </si>
  <si>
    <t xml:space="preserve">     Air transportation</t>
  </si>
  <si>
    <t xml:space="preserve">     Retail trade</t>
  </si>
  <si>
    <t xml:space="preserve">     Media and entertainment</t>
  </si>
  <si>
    <t xml:space="preserve">     Consumer durables</t>
  </si>
  <si>
    <t>Consumer discretionary and services</t>
  </si>
  <si>
    <t xml:space="preserve">     Healthcare</t>
  </si>
  <si>
    <t xml:space="preserve">     Household and personal products</t>
  </si>
  <si>
    <t xml:space="preserve">     Food processing and beverages</t>
  </si>
  <si>
    <t>Consumer staples</t>
  </si>
  <si>
    <t xml:space="preserve">     Oil, gas and offshore</t>
  </si>
  <si>
    <t xml:space="preserve">     Mining and supporting activities</t>
  </si>
  <si>
    <t xml:space="preserve">     Paper and forest products</t>
  </si>
  <si>
    <t>Natural resources</t>
  </si>
  <si>
    <t xml:space="preserve">     Fishing and aquaculture</t>
  </si>
  <si>
    <t xml:space="preserve">     Animal husbandry</t>
  </si>
  <si>
    <t xml:space="preserve">     Crops, plantations and hunting</t>
  </si>
  <si>
    <t>Agriculture</t>
  </si>
  <si>
    <t>AA-**</t>
  </si>
  <si>
    <t>Tier 2 issuances</t>
  </si>
  <si>
    <t>A**</t>
  </si>
  <si>
    <t xml:space="preserve">Net loan losses until 2017 (from 2018, see page 15, due to the implementation of IFRS9) </t>
  </si>
  <si>
    <t>Resolution fee</t>
  </si>
  <si>
    <t xml:space="preserve">Q1 </t>
  </si>
  <si>
    <r>
      <rPr>
        <sz val="8"/>
        <color rgb="FF000000"/>
        <rFont val="Arial"/>
        <family val="2"/>
      </rPr>
      <t>Other lending</t>
    </r>
  </si>
  <si>
    <r>
      <rPr>
        <sz val="8"/>
        <color rgb="FF000000"/>
        <rFont val="Arial"/>
        <family val="2"/>
      </rPr>
      <t>Mortgage lending</t>
    </r>
  </si>
  <si>
    <r>
      <rPr>
        <b/>
        <sz val="8"/>
        <color rgb="FF000000"/>
        <rFont val="Arial"/>
        <family val="2"/>
      </rPr>
      <t>Q120</t>
    </r>
  </si>
  <si>
    <t>-8%</t>
  </si>
  <si>
    <t>35%</t>
  </si>
  <si>
    <r>
      <rPr>
        <b/>
        <sz val="8"/>
        <color rgb="FF000000"/>
        <rFont val="Arial"/>
        <family val="2"/>
      </rPr>
      <t>Wealth Mgmt</t>
    </r>
  </si>
  <si>
    <r>
      <rPr>
        <sz val="8"/>
        <color rgb="FF000000"/>
        <rFont val="Arial"/>
        <family val="2"/>
      </rPr>
      <t>AuM NLP</t>
    </r>
  </si>
  <si>
    <r>
      <rPr>
        <sz val="8"/>
        <color rgb="FF000000"/>
        <rFont val="Arial"/>
        <family val="2"/>
      </rPr>
      <t>AuM PB</t>
    </r>
  </si>
  <si>
    <r>
      <rPr>
        <b/>
        <sz val="10"/>
        <color rgb="FF2F75B5"/>
        <rFont val="Arial"/>
        <family val="2"/>
      </rPr>
      <t>Wealth Management - Volumes</t>
    </r>
  </si>
  <si>
    <r>
      <rPr>
        <sz val="8"/>
        <color rgb="FF000000"/>
        <rFont val="Arial"/>
        <family val="2"/>
      </rPr>
      <t>PB Sweden</t>
    </r>
  </si>
  <si>
    <r>
      <rPr>
        <sz val="8"/>
        <color rgb="FF000000"/>
        <rFont val="Arial"/>
        <family val="2"/>
      </rPr>
      <t>PB Norway</t>
    </r>
  </si>
  <si>
    <r>
      <rPr>
        <sz val="8"/>
        <color rgb="FF000000"/>
        <rFont val="Arial"/>
        <family val="2"/>
      </rPr>
      <t>PB Finland</t>
    </r>
  </si>
  <si>
    <r>
      <rPr>
        <sz val="8"/>
        <color rgb="FF000000"/>
        <rFont val="Arial"/>
        <family val="2"/>
      </rPr>
      <t>PB Denmark</t>
    </r>
  </si>
  <si>
    <r>
      <rPr>
        <b/>
        <sz val="10"/>
        <color rgb="FF2F75B5"/>
        <rFont val="Arial"/>
        <family val="2"/>
      </rPr>
      <t>Private Banking - Lending</t>
    </r>
  </si>
  <si>
    <r>
      <rPr>
        <b/>
        <sz val="10"/>
        <color rgb="FF2F75B5"/>
        <rFont val="Arial"/>
        <family val="2"/>
      </rPr>
      <t>Private Banking - AuM</t>
    </r>
  </si>
  <si>
    <r>
      <rPr>
        <b/>
        <sz val="10"/>
        <color rgb="FF2F75B5"/>
        <rFont val="Arial"/>
        <family val="2"/>
      </rPr>
      <t>Private Banking - Net commission income</t>
    </r>
  </si>
  <si>
    <r>
      <rPr>
        <b/>
        <sz val="8"/>
        <color rgb="FF000000"/>
        <rFont val="Arial"/>
        <family val="2"/>
      </rPr>
      <t>Profit Traditional Products</t>
    </r>
  </si>
  <si>
    <r>
      <rPr>
        <b/>
        <sz val="8"/>
        <color rgb="FF000000"/>
        <rFont val="Arial"/>
        <family val="2"/>
      </rPr>
      <t>Profit drivers</t>
    </r>
  </si>
  <si>
    <r>
      <rPr>
        <b/>
        <sz val="8"/>
        <color rgb="FF000000"/>
        <rFont val="Arial"/>
        <family val="2"/>
      </rPr>
      <t>Q1/20</t>
    </r>
  </si>
  <si>
    <t>Nordea Direct Boligkreditt AS</t>
  </si>
  <si>
    <t xml:space="preserve"> - Private Banking</t>
  </si>
  <si>
    <t xml:space="preserve"> - Asset Management</t>
  </si>
  <si>
    <t>Currency distribution, market value in billions EUR</t>
  </si>
  <si>
    <t>4.0</t>
  </si>
  <si>
    <t>2.8</t>
  </si>
  <si>
    <t>3.5</t>
  </si>
  <si>
    <t>5.0</t>
  </si>
  <si>
    <t>1.3</t>
  </si>
  <si>
    <t>3.3</t>
  </si>
  <si>
    <t>Q2/20</t>
  </si>
  <si>
    <t>Matti Ahokas, Head of IR</t>
  </si>
  <si>
    <t>matti.ahokas@nordea.com</t>
  </si>
  <si>
    <t>+358 405 759 178</t>
  </si>
  <si>
    <t>Q220</t>
  </si>
  <si>
    <r>
      <rPr>
        <b/>
        <sz val="7"/>
        <color rgb="FF000000"/>
        <rFont val="Arial"/>
        <family val="2"/>
      </rPr>
      <t>Total Deposits</t>
    </r>
  </si>
  <si>
    <r>
      <rPr>
        <b/>
        <sz val="7"/>
        <color rgb="FF000000"/>
        <rFont val="Arial"/>
        <family val="2"/>
      </rPr>
      <t>Total Lending</t>
    </r>
  </si>
  <si>
    <r>
      <rPr>
        <sz val="7"/>
        <color rgb="FF000000"/>
        <rFont val="Arial"/>
        <family val="2"/>
      </rPr>
      <t>Number of employees (FTEs)</t>
    </r>
  </si>
  <si>
    <r>
      <rPr>
        <i/>
        <sz val="7"/>
        <color rgb="FF000000"/>
        <rFont val="Arial"/>
        <family val="2"/>
      </rPr>
      <t xml:space="preserve"> </t>
    </r>
  </si>
  <si>
    <r>
      <rPr>
        <sz val="7"/>
        <color rgb="FF000000"/>
        <rFont val="Arial"/>
        <family val="2"/>
      </rPr>
      <t>Risk exposure amount (REA)</t>
    </r>
  </si>
  <si>
    <r>
      <rPr>
        <sz val="7"/>
        <color rgb="FF000000"/>
        <rFont val="Arial"/>
        <family val="2"/>
      </rPr>
      <t>Economic capital (EC)</t>
    </r>
  </si>
  <si>
    <r>
      <rPr>
        <b/>
        <sz val="7"/>
        <color rgb="FF000000"/>
        <rFont val="Arial"/>
        <family val="2"/>
      </rPr>
      <t>Operating profit</t>
    </r>
  </si>
  <si>
    <r>
      <rPr>
        <b/>
        <sz val="7"/>
        <color rgb="FF000000"/>
        <rFont val="Arial"/>
        <family val="2"/>
      </rPr>
      <t xml:space="preserve">Total operating expenses  </t>
    </r>
  </si>
  <si>
    <r>
      <rPr>
        <b/>
        <sz val="7"/>
        <color rgb="FF000000"/>
        <rFont val="Arial"/>
        <family val="2"/>
      </rPr>
      <t xml:space="preserve">Total operating income  </t>
    </r>
  </si>
  <si>
    <r>
      <rPr>
        <sz val="7"/>
        <color rgb="FF000000"/>
        <rFont val="Arial"/>
        <family val="2"/>
      </rPr>
      <t xml:space="preserve">Equity method &amp; other income </t>
    </r>
  </si>
  <si>
    <r>
      <rPr>
        <sz val="7"/>
        <color rgb="FF000000"/>
        <rFont val="Arial"/>
        <family val="2"/>
      </rPr>
      <t>Net result from items at fair value</t>
    </r>
  </si>
  <si>
    <r>
      <rPr>
        <sz val="7"/>
        <color rgb="FF000000"/>
        <rFont val="Arial"/>
        <family val="2"/>
      </rPr>
      <t>Net fee and commission income</t>
    </r>
  </si>
  <si>
    <r>
      <rPr>
        <sz val="7"/>
        <color rgb="FF000000"/>
        <rFont val="Arial"/>
        <family val="2"/>
      </rPr>
      <t xml:space="preserve">Net interest income </t>
    </r>
  </si>
  <si>
    <r>
      <rPr>
        <b/>
        <sz val="7"/>
        <color rgb="FF000000"/>
        <rFont val="Arial"/>
        <family val="2"/>
      </rPr>
      <t>EURm</t>
    </r>
  </si>
  <si>
    <r>
      <rPr>
        <b/>
        <i/>
        <sz val="7"/>
        <color rgb="FF000000"/>
        <rFont val="Arial"/>
        <family val="2"/>
      </rPr>
      <t>Chg</t>
    </r>
  </si>
  <si>
    <r>
      <rPr>
        <b/>
        <sz val="7"/>
        <color rgb="FF000000"/>
        <rFont val="Arial"/>
        <family val="2"/>
      </rPr>
      <t>Nordea Group</t>
    </r>
  </si>
  <si>
    <r>
      <rPr>
        <b/>
        <sz val="7"/>
        <color rgb="FF000000"/>
        <rFont val="Arial"/>
        <family val="2"/>
      </rPr>
      <t>Asset &amp; Wealth Management</t>
    </r>
  </si>
  <si>
    <r>
      <rPr>
        <b/>
        <sz val="7"/>
        <color rgb="FF000000"/>
        <rFont val="Arial"/>
        <family val="2"/>
      </rPr>
      <t>Large Corporates &amp; Institutions</t>
    </r>
  </si>
  <si>
    <r>
      <rPr>
        <b/>
        <sz val="7"/>
        <color rgb="FF000000"/>
        <rFont val="Arial"/>
        <family val="2"/>
      </rPr>
      <t>Business Banking</t>
    </r>
  </si>
  <si>
    <r>
      <rPr>
        <b/>
        <sz val="7"/>
        <color rgb="FF000000"/>
        <rFont val="Arial"/>
        <family val="2"/>
      </rPr>
      <t>Personal Banking</t>
    </r>
  </si>
  <si>
    <r>
      <rPr>
        <sz val="7"/>
        <color rgb="FF000000"/>
        <rFont val="Arial"/>
        <family val="2"/>
      </rPr>
      <t>0</t>
    </r>
  </si>
  <si>
    <r>
      <rPr>
        <b/>
        <sz val="7"/>
        <color rgb="FF000000"/>
        <rFont val="Arial"/>
        <family val="2"/>
      </rPr>
      <t xml:space="preserve"> </t>
    </r>
  </si>
  <si>
    <r>
      <rPr>
        <b/>
        <sz val="7"/>
        <color rgb="FF000000"/>
        <rFont val="Arial"/>
        <family val="2"/>
      </rPr>
      <t>2020</t>
    </r>
  </si>
  <si>
    <r>
      <rPr>
        <b/>
        <sz val="8"/>
        <color rgb="FF000000"/>
        <rFont val="Arial"/>
        <family val="2"/>
      </rPr>
      <t>Q220</t>
    </r>
  </si>
  <si>
    <t>41%</t>
  </si>
  <si>
    <t>36%</t>
  </si>
  <si>
    <t>17%</t>
  </si>
  <si>
    <t>18%</t>
  </si>
  <si>
    <r>
      <rPr>
        <sz val="8"/>
        <color rgb="FF000000"/>
        <rFont val="Arial"/>
        <family val="2"/>
      </rPr>
      <t>of which non-guaranteed *)</t>
    </r>
  </si>
  <si>
    <r>
      <rPr>
        <sz val="8"/>
        <color rgb="FF000000"/>
        <rFont val="Arial"/>
        <family val="2"/>
      </rPr>
      <t>of which 0 %</t>
    </r>
  </si>
  <si>
    <r>
      <rPr>
        <b/>
        <sz val="8"/>
        <color rgb="FF000000"/>
        <rFont val="Arial"/>
        <family val="2"/>
      </rPr>
      <t>Q2/20</t>
    </r>
  </si>
  <si>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</si>
  <si>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 xml:space="preserve">    of which fair value</t>
  </si>
  <si>
    <t>Outside Nordics</t>
  </si>
  <si>
    <t>Coverage ratio: Allowances stage 3 / Impaired loans</t>
  </si>
  <si>
    <t>Impairment ratio: Impaired loans / lending to the public, gross</t>
  </si>
  <si>
    <t>Allowances Stage 3</t>
  </si>
  <si>
    <t>Allowances Stage 2</t>
  </si>
  <si>
    <t>Allowances Stage 1</t>
  </si>
  <si>
    <t>Impaired loans</t>
  </si>
  <si>
    <t>LC&amp;I Sweden</t>
  </si>
  <si>
    <t>LC&amp;I Norway</t>
  </si>
  <si>
    <t>LC&amp;I Finland</t>
  </si>
  <si>
    <t>LC&amp;I Denmark</t>
  </si>
  <si>
    <t>Business Banking Other</t>
  </si>
  <si>
    <t>Business Banking Sweden</t>
  </si>
  <si>
    <t>Business Banking Norway</t>
  </si>
  <si>
    <t>Business Banking Finland</t>
  </si>
  <si>
    <t>Business Banking Denmark</t>
  </si>
  <si>
    <t>PeB Other</t>
  </si>
  <si>
    <t>PeB Sweden</t>
  </si>
  <si>
    <t>PeB Norway</t>
  </si>
  <si>
    <t>PeB Finland</t>
  </si>
  <si>
    <t>PeB Denmark</t>
  </si>
  <si>
    <t>Total lending to the public</t>
  </si>
  <si>
    <t>2Q20/1Q20</t>
  </si>
  <si>
    <t>20%</t>
  </si>
  <si>
    <t>Senior Preferred (SP) issuances</t>
  </si>
  <si>
    <t>Senior Non-Preferred (SNP) issuances</t>
  </si>
  <si>
    <t>Short-term deposits</t>
  </si>
  <si>
    <t>Financial conglomerates capital adequacy ratio, %</t>
  </si>
  <si>
    <t>Financial conglomerates Own funds, EURm</t>
  </si>
  <si>
    <t>Leverage ratio, excluding profit, percentage</t>
  </si>
  <si>
    <t>Leverage ratio exposure, excluding profit, EURm</t>
  </si>
  <si>
    <t>Tier 1 capital, excluding profit EURm</t>
  </si>
  <si>
    <t>Leverage ratio, including profit, percentage</t>
  </si>
  <si>
    <t>Leverage ratio exposure, including profit, EURm</t>
  </si>
  <si>
    <t>Tier 1 capital, including profit, EURm</t>
  </si>
  <si>
    <t>Common Equity Tier 1 capital, excluding profit</t>
  </si>
  <si>
    <t>Pillar 2 Requirement</t>
  </si>
  <si>
    <t>Total Own Funds</t>
  </si>
  <si>
    <t>Own Funds excluding profit</t>
  </si>
  <si>
    <r>
      <t>Other items, net</t>
    </r>
    <r>
      <rPr>
        <vertAlign val="superscript"/>
        <sz val="8"/>
        <rFont val="Arial"/>
        <family val="2"/>
      </rPr>
      <t>1</t>
    </r>
  </si>
  <si>
    <t>Profit of the period</t>
  </si>
  <si>
    <t>Summary of items included in own funds including result (Banking Group)</t>
  </si>
  <si>
    <t>Q2/20¹</t>
  </si>
  <si>
    <r>
      <t>Own Funds &amp; Capital ratios (Financial conglomerate)</t>
    </r>
    <r>
      <rPr>
        <b/>
        <vertAlign val="superscript"/>
        <sz val="10"/>
        <color theme="4" tint="-0.249977111117893"/>
        <rFont val="Arial"/>
        <family val="2"/>
      </rPr>
      <t>1</t>
    </r>
  </si>
  <si>
    <t>Loans to the public measured at amortised cost, broken down by sector and industry</t>
  </si>
  <si>
    <t xml:space="preserve"> - of which CDs &amp; CPs with original maturity over 1 year</t>
  </si>
  <si>
    <t>Issued CDs &amp; CPs where orig mat &gt;1yr</t>
  </si>
  <si>
    <t>Issued CPs where orig mat &lt;1yr</t>
  </si>
  <si>
    <t>Issued CDs where orig mat &lt;1yr</t>
  </si>
  <si>
    <t>Interest-bearing securities including Treasury bills</t>
  </si>
  <si>
    <t>**Negative outlook (/trend)</t>
  </si>
  <si>
    <t>-18%</t>
  </si>
  <si>
    <r>
      <rPr>
        <b/>
        <sz val="8"/>
        <color rgb="FF000000"/>
        <rFont val="Arial"/>
        <family val="2"/>
      </rPr>
      <t>Total Asset and Management</t>
    </r>
  </si>
  <si>
    <t>Loans, carrying amount</t>
  </si>
  <si>
    <t>Impairment rate: Impaired loans (Stage 3) before allowances divided by total loans before allowances. Covering items measured at amortised cost and fair value.</t>
  </si>
  <si>
    <t>Coverage ratio: Allowances for impaired loans (stage 3) divided by impaired loans (stage 3) before allowances. Covering items measured at amortised cost.</t>
  </si>
  <si>
    <t>Allowances for individually assessed impaired loans</t>
  </si>
  <si>
    <t>Profit inclusion</t>
  </si>
  <si>
    <t>Including profit</t>
  </si>
  <si>
    <t>Excluding profit</t>
  </si>
  <si>
    <t>9 Apr - 28 Apr 2021</t>
  </si>
  <si>
    <t>First Quarter Report 2021</t>
  </si>
  <si>
    <t>Second Quarter Report 2021</t>
  </si>
  <si>
    <t>7 Jul - 20 Jul 2021</t>
  </si>
  <si>
    <t>21 July 2021</t>
  </si>
  <si>
    <t>7 Oct - 20 Oct 2021</t>
  </si>
  <si>
    <t>Third Quarter Report 2021</t>
  </si>
  <si>
    <t>21 October 2021</t>
  </si>
  <si>
    <t>Q3/20</t>
  </si>
  <si>
    <t>1.5</t>
  </si>
  <si>
    <t>2.1</t>
  </si>
  <si>
    <t>2.5</t>
  </si>
  <si>
    <t>4.5</t>
  </si>
  <si>
    <t>3.0</t>
  </si>
  <si>
    <t>2022E</t>
  </si>
  <si>
    <t>Europe public finances, 2021 Estimate</t>
  </si>
  <si>
    <t>3Q20/2Q20</t>
  </si>
  <si>
    <t>*Calculated in accordance with article 500b of regulation (EU) 575/2013 of the European Parliament and of the Council (CRR) and decision (EU) 2020/1306 of the European  Central Bank of 16 September 2020 (early implementation of CRR 2)</t>
  </si>
  <si>
    <t>Leverage ratio excluding central bank exposures*, excluding profit, percentage</t>
  </si>
  <si>
    <t>Leverage ratio excluding central bank exposures*, including profit, percentage</t>
  </si>
  <si>
    <t>Retail mortgages</t>
  </si>
  <si>
    <t>Leverage ratio excluding central bank exposures*, percentage</t>
  </si>
  <si>
    <t>Pillar 2</t>
  </si>
  <si>
    <t>For Own Funds excluding profit, see table Own Funds excluding profit</t>
  </si>
  <si>
    <t>Corporate - Personal Banking &amp; Business Banking</t>
  </si>
  <si>
    <t>Q3/20¹</t>
  </si>
  <si>
    <t>Tier 1 capital,  EURm</t>
  </si>
  <si>
    <t>Q320</t>
  </si>
  <si>
    <t>28%</t>
  </si>
  <si>
    <r>
      <rPr>
        <b/>
        <sz val="7"/>
        <color rgb="FF000000"/>
        <rFont val="Arial"/>
        <family val="2"/>
      </rPr>
      <t>Group Functions</t>
    </r>
  </si>
  <si>
    <t>29%</t>
  </si>
  <si>
    <t>16%</t>
  </si>
  <si>
    <r>
      <rPr>
        <b/>
        <sz val="8"/>
        <color rgb="FF000000"/>
        <rFont val="Arial"/>
        <family val="2"/>
      </rPr>
      <t>Q320</t>
    </r>
  </si>
  <si>
    <r>
      <rPr>
        <b/>
        <sz val="10"/>
        <color rgb="FF2F75B5"/>
        <rFont val="Arial"/>
        <family val="2"/>
      </rPr>
      <t>Personal Banking - Financial highlights</t>
    </r>
  </si>
  <si>
    <t>40%</t>
  </si>
  <si>
    <r>
      <rPr>
        <b/>
        <sz val="10"/>
        <color rgb="FF2F75B5"/>
        <rFont val="Arial"/>
        <family val="2"/>
      </rPr>
      <t>Business Banking - Financial highlights</t>
    </r>
  </si>
  <si>
    <t>31%</t>
  </si>
  <si>
    <r>
      <rPr>
        <b/>
        <sz val="7"/>
        <color rgb="FF2F75B5"/>
        <rFont val="Arial"/>
        <family val="2"/>
      </rPr>
      <t>Personal Banking, Business Banking and Large Corporates &amp; Institutions.</t>
    </r>
  </si>
  <si>
    <r>
      <rPr>
        <b/>
        <sz val="10"/>
        <color rgb="FF2F75B5"/>
        <rFont val="Arial"/>
        <family val="2"/>
      </rPr>
      <t>Nordea Finance - Financial highlights</t>
    </r>
  </si>
  <si>
    <r>
      <rPr>
        <b/>
        <sz val="10"/>
        <color rgb="FF2F75B5"/>
        <rFont val="Arial"/>
        <family val="2"/>
      </rPr>
      <t>Large Corporates &amp; Institutions - Financial highlights</t>
    </r>
  </si>
  <si>
    <t>38%</t>
  </si>
  <si>
    <t>22%</t>
  </si>
  <si>
    <r>
      <rPr>
        <b/>
        <sz val="10"/>
        <color rgb="FF2F75B5"/>
        <rFont val="Arial"/>
        <family val="2"/>
      </rPr>
      <t>Asset &amp; Wealth Management - Financial highlights</t>
    </r>
  </si>
  <si>
    <r>
      <rPr>
        <b/>
        <sz val="10"/>
        <color rgb="FF2F75B5"/>
        <rFont val="Arial"/>
        <family val="2"/>
      </rPr>
      <t>Asset Management - Financial highlights</t>
    </r>
  </si>
  <si>
    <r>
      <rPr>
        <b/>
        <sz val="10"/>
        <color rgb="FF2F75B5"/>
        <rFont val="Arial"/>
        <family val="2"/>
      </rPr>
      <t>Asset &amp; Wealth Management Other - Financial highlights</t>
    </r>
  </si>
  <si>
    <r>
      <rPr>
        <b/>
        <sz val="10"/>
        <color rgb="FF2F75B5"/>
        <rFont val="Arial"/>
        <family val="2"/>
      </rPr>
      <t>Wealth Management - Financial highlights</t>
    </r>
  </si>
  <si>
    <r>
      <rPr>
        <b/>
        <sz val="8"/>
        <color rgb="FF000000"/>
        <rFont val="Arial"/>
        <family val="2"/>
      </rPr>
      <t>Q3/20</t>
    </r>
  </si>
  <si>
    <t xml:space="preserve"> - Group Functions</t>
  </si>
  <si>
    <t>Scenarios and allowances/provisions</t>
  </si>
  <si>
    <r>
      <t>Economic capital</t>
    </r>
    <r>
      <rPr>
        <vertAlign val="superscript"/>
        <sz val="8"/>
        <color theme="1"/>
        <rFont val="Arial"/>
        <family val="2"/>
      </rPr>
      <t>2,5</t>
    </r>
    <r>
      <rPr>
        <sz val="8"/>
        <color theme="1"/>
        <rFont val="Arial"/>
        <family val="2"/>
      </rPr>
      <t xml:space="preserve">, EURbn </t>
    </r>
  </si>
  <si>
    <t>Investment properties</t>
  </si>
  <si>
    <t>Investments in associated undertakings and joint ventures</t>
  </si>
  <si>
    <t>AA**</t>
  </si>
  <si>
    <t>BBB+**</t>
  </si>
  <si>
    <t>AA (low)**</t>
  </si>
  <si>
    <t>ian.smith@nordea.com</t>
  </si>
  <si>
    <t>Q1/18*</t>
  </si>
  <si>
    <t>Large Corporates &amp; Institutions total</t>
  </si>
  <si>
    <t>Business Banking total</t>
  </si>
  <si>
    <t>Personal Banking total</t>
  </si>
  <si>
    <t>Oil services</t>
  </si>
  <si>
    <t>Floating production</t>
  </si>
  <si>
    <t>Supply vessels</t>
  </si>
  <si>
    <t>Drilling rigs</t>
  </si>
  <si>
    <t>Other shipping</t>
  </si>
  <si>
    <t>Car carriers</t>
  </si>
  <si>
    <t>Container ships</t>
  </si>
  <si>
    <t>RoRo vessels</t>
  </si>
  <si>
    <t>Gas tankers</t>
  </si>
  <si>
    <t>Dry cargo</t>
  </si>
  <si>
    <t>Allowances for individually assessed loans (stage 3)</t>
  </si>
  <si>
    <t>Financial calendar 2021</t>
  </si>
  <si>
    <t>For more detailed information regarding ratios and key figures definied as alternative performance measures, see http://www.nordea.com/en/investor-relations/.</t>
  </si>
  <si>
    <t>Deposit products</t>
  </si>
  <si>
    <t>Lending products</t>
  </si>
  <si>
    <t>Fidelity Investments</t>
  </si>
  <si>
    <t>Henderson Funds</t>
  </si>
  <si>
    <t>Q4/20</t>
  </si>
  <si>
    <t>Nordic policy rates, 2005-2022E</t>
  </si>
  <si>
    <t>4Q20/3Q20</t>
  </si>
  <si>
    <t>Ian Smith, Group CFO</t>
  </si>
  <si>
    <t>Q420</t>
  </si>
  <si>
    <t>* Corresponding to a payout ratio of Legal Group profit:</t>
  </si>
  <si>
    <t>Own Funds including profit (Banking Group)</t>
  </si>
  <si>
    <t>End Q4/2020</t>
  </si>
  <si>
    <t>Q4/20¹</t>
  </si>
  <si>
    <t>Guarantees</t>
  </si>
  <si>
    <t>Cards</t>
  </si>
  <si>
    <t xml:space="preserve">Payments  </t>
  </si>
  <si>
    <t xml:space="preserve">Custody and issuer services
</t>
  </si>
  <si>
    <t>Life and pension commissions</t>
  </si>
  <si>
    <r>
      <rPr>
        <vertAlign val="superscript"/>
        <sz val="7"/>
        <color rgb="FF000000"/>
        <rFont val="Arial"/>
        <family val="2"/>
      </rPr>
      <t>1</t>
    </r>
    <r>
      <rPr>
        <sz val="7"/>
        <color rgb="FF000000"/>
        <rFont val="Arial"/>
        <family val="2"/>
      </rPr>
      <t xml:space="preserve"> Excluding items affecting comparability the loan loss ratio for third quarter 2019 is 8bp, with 2bp for stage 1, -6bp for stage 2 and 12bp for stage 3.</t>
    </r>
  </si>
  <si>
    <r>
      <t>Loan loss ratio, amortised cost, bp</t>
    </r>
    <r>
      <rPr>
        <vertAlign val="superscript"/>
        <sz val="8"/>
        <rFont val="Arial"/>
        <family val="2"/>
      </rPr>
      <t>1</t>
    </r>
  </si>
  <si>
    <t>Decrease in provisions to cover realised loan losses</t>
  </si>
  <si>
    <r>
      <rPr>
        <sz val="7"/>
        <color rgb="FF000000"/>
        <rFont val="Arial"/>
        <family val="2"/>
      </rPr>
      <t>Return on capital at risk, %</t>
    </r>
  </si>
  <si>
    <r>
      <rPr>
        <sz val="7"/>
        <color rgb="FF000000"/>
        <rFont val="Arial"/>
        <family val="2"/>
      </rPr>
      <t>Cost-to-income ratio, %</t>
    </r>
  </si>
  <si>
    <t>64%</t>
  </si>
  <si>
    <r>
      <rPr>
        <sz val="7"/>
        <color rgb="FF000000"/>
        <rFont val="Arial"/>
        <family val="2"/>
      </rPr>
      <t>Net loan losses and similar net result</t>
    </r>
  </si>
  <si>
    <t>-32%</t>
  </si>
  <si>
    <t>26%</t>
  </si>
  <si>
    <t>32%</t>
  </si>
  <si>
    <r>
      <rPr>
        <b/>
        <sz val="7"/>
        <color rgb="FF000000"/>
        <rFont val="Arial"/>
        <family val="2"/>
      </rPr>
      <t>Q4</t>
    </r>
  </si>
  <si>
    <r>
      <rPr>
        <b/>
        <sz val="8"/>
        <color rgb="FF000000"/>
        <rFont val="Arial"/>
        <family val="2"/>
      </rPr>
      <t>Q420</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</si>
  <si>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</si>
  <si>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Cost-to-income ratio, %</t>
    </r>
  </si>
  <si>
    <r>
      <rPr>
        <sz val="8"/>
        <color rgb="FF000000"/>
        <rFont val="Arial"/>
        <family val="2"/>
      </rPr>
      <t>Net loan losses and similar net result</t>
    </r>
  </si>
  <si>
    <r>
      <rPr>
        <b/>
        <sz val="10"/>
        <color rgb="FF2F75B5"/>
        <rFont val="Arial"/>
        <family val="2"/>
      </rPr>
      <t>Personal Banking - Net loan losses and similar net result</t>
    </r>
  </si>
  <si>
    <t>27%</t>
  </si>
  <si>
    <r>
      <rPr>
        <b/>
        <sz val="10"/>
        <color rgb="FF2F75B5"/>
        <rFont val="Arial"/>
        <family val="2"/>
      </rPr>
      <t>Business Banking - Net loan losses and similar net result</t>
    </r>
  </si>
  <si>
    <t>25%</t>
  </si>
  <si>
    <r>
      <rPr>
        <b/>
        <sz val="10"/>
        <color rgb="FF2F75B5"/>
        <rFont val="Arial"/>
        <family val="2"/>
      </rPr>
      <t>Large Corporates &amp; Institutions - Net loan losses and similar net result</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</si>
  <si>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</si>
  <si>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 xml:space="preserve">Cost-to-income ratio % </t>
    </r>
  </si>
  <si>
    <t>-25%</t>
  </si>
  <si>
    <r>
      <rPr>
        <sz val="8"/>
        <color rgb="FF000000"/>
        <rFont val="Arial"/>
        <family val="2"/>
      </rPr>
      <t>Profit risk products</t>
    </r>
  </si>
  <si>
    <r>
      <rPr>
        <sz val="8"/>
        <color rgb="FF000000"/>
        <rFont val="Arial"/>
        <family val="2"/>
      </rPr>
      <t>Profit market return products</t>
    </r>
  </si>
  <si>
    <t>-36%</t>
  </si>
  <si>
    <r>
      <rPr>
        <sz val="8"/>
        <color rgb="FF000000"/>
        <rFont val="Arial"/>
        <family val="2"/>
      </rPr>
      <t>Profit traditional products</t>
    </r>
  </si>
  <si>
    <r>
      <rPr>
        <b/>
        <sz val="8"/>
        <color rgb="FF000000"/>
        <rFont val="Arial"/>
        <family val="2"/>
      </rPr>
      <t>Q4/20</t>
    </r>
  </si>
  <si>
    <r>
      <rPr>
        <b/>
        <sz val="10"/>
        <color rgb="FF2F75B5"/>
        <rFont val="Arial"/>
        <family val="2"/>
      </rPr>
      <t>Net flow</t>
    </r>
  </si>
  <si>
    <r>
      <rPr>
        <b/>
        <sz val="8"/>
        <color rgb="FF000000"/>
        <rFont val="Arial"/>
        <family val="2"/>
      </rPr>
      <t>Total operating income</t>
    </r>
  </si>
  <si>
    <r>
      <rPr>
        <vertAlign val="superscript"/>
        <sz val="8"/>
        <rFont val="Arial"/>
        <family val="2"/>
      </rPr>
      <t>1</t>
    </r>
    <r>
      <rPr>
        <sz val="8"/>
        <rFont val="Arial"/>
        <family val="2"/>
      </rPr>
      <t xml:space="preserve"> Figures are only restated for 2019.</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</si>
  <si>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</si>
  <si>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</si>
  <si>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</si>
  <si>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4</t>
    </r>
    <r>
      <rPr>
        <sz val="7"/>
        <rFont val="Arial"/>
        <family val="2"/>
      </rPr>
      <t xml:space="preserve"> Including the result for the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</si>
  <si>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</si>
  <si>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2</t>
    </r>
    <r>
      <rPr>
        <sz val="7"/>
        <rFont val="Arial"/>
        <family val="2"/>
      </rPr>
      <t xml:space="preserve"> End of period.</t>
    </r>
  </si>
  <si>
    <t>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</si>
  <si>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t>Return on capital at risk</t>
    </r>
    <r>
      <rPr>
        <vertAlign val="superscript"/>
        <sz val="8"/>
        <rFont val="Arial"/>
        <family val="2"/>
      </rPr>
      <t>1,5</t>
    </r>
    <r>
      <rPr>
        <sz val="8"/>
        <rFont val="Arial"/>
        <family val="2"/>
      </rPr>
      <t xml:space="preserve">, % </t>
    </r>
  </si>
  <si>
    <r>
      <t>Number of employees (FTEs)</t>
    </r>
    <r>
      <rPr>
        <vertAlign val="superscript"/>
        <sz val="8"/>
        <rFont val="Arial"/>
        <family val="2"/>
      </rPr>
      <t>2</t>
    </r>
  </si>
  <si>
    <r>
      <t>Risk Exposure Amount, incl, Basel I floor</t>
    </r>
    <r>
      <rPr>
        <vertAlign val="superscript"/>
        <sz val="8"/>
        <rFont val="Arial"/>
        <family val="2"/>
      </rPr>
      <t>4</t>
    </r>
    <r>
      <rPr>
        <sz val="8"/>
        <rFont val="Arial"/>
        <family val="2"/>
      </rPr>
      <t>, EURbn</t>
    </r>
  </si>
  <si>
    <r>
      <t>Return on capital at risk</t>
    </r>
    <r>
      <rPr>
        <vertAlign val="superscript"/>
        <sz val="8"/>
        <rFont val="Arial"/>
        <family val="2"/>
      </rPr>
      <t>1</t>
    </r>
    <r>
      <rPr>
        <sz val="8"/>
        <rFont val="Arial"/>
        <family val="2"/>
      </rPr>
      <t xml:space="preserve">, % </t>
    </r>
  </si>
  <si>
    <r>
      <t>Risk Exposure Amount, excl, Basel I floor</t>
    </r>
    <r>
      <rPr>
        <vertAlign val="superscript"/>
        <sz val="8"/>
        <rFont val="Arial"/>
        <family val="2"/>
      </rPr>
      <t>4</t>
    </r>
    <r>
      <rPr>
        <sz val="8"/>
        <rFont val="Arial"/>
        <family val="2"/>
      </rPr>
      <t>, EURbn</t>
    </r>
  </si>
  <si>
    <r>
      <t>Tier 1 capital</t>
    </r>
    <r>
      <rPr>
        <vertAlign val="superscript"/>
        <sz val="8"/>
        <rFont val="Arial"/>
        <family val="2"/>
      </rPr>
      <t>2,4</t>
    </r>
    <r>
      <rPr>
        <sz val="8"/>
        <rFont val="Arial"/>
        <family val="2"/>
      </rPr>
      <t>, EURm</t>
    </r>
  </si>
  <si>
    <r>
      <t>Total capital ratio, excl, Basel I floor</t>
    </r>
    <r>
      <rPr>
        <vertAlign val="superscript"/>
        <sz val="8"/>
        <rFont val="Arial"/>
        <family val="2"/>
      </rPr>
      <t>2,4,6,7</t>
    </r>
    <r>
      <rPr>
        <sz val="8"/>
        <rFont val="Arial"/>
        <family val="2"/>
      </rPr>
      <t xml:space="preserve"> , %</t>
    </r>
  </si>
  <si>
    <r>
      <t>Tier 1 capital ratio, excl, Basel I floor</t>
    </r>
    <r>
      <rPr>
        <vertAlign val="superscript"/>
        <sz val="8"/>
        <rFont val="Arial"/>
        <family val="2"/>
      </rPr>
      <t>2,4,6,7</t>
    </r>
    <r>
      <rPr>
        <sz val="8"/>
        <rFont val="Arial"/>
        <family val="2"/>
      </rPr>
      <t xml:space="preserve"> , %</t>
    </r>
  </si>
  <si>
    <r>
      <t>Common Equity Tier 1 capital ratio, excl, Basel I floor</t>
    </r>
    <r>
      <rPr>
        <vertAlign val="superscript"/>
        <sz val="8"/>
        <rFont val="Arial"/>
        <family val="2"/>
      </rPr>
      <t>2,4,6,7</t>
    </r>
    <r>
      <rPr>
        <sz val="8"/>
        <rFont val="Arial"/>
        <family val="2"/>
      </rPr>
      <t xml:space="preserve"> , %</t>
    </r>
  </si>
  <si>
    <r>
      <t>Loan loss ratio, basis points</t>
    </r>
    <r>
      <rPr>
        <vertAlign val="superscript"/>
        <sz val="8"/>
        <rFont val="Arial"/>
        <family val="2"/>
      </rPr>
      <t>3</t>
    </r>
  </si>
  <si>
    <r>
      <t>Equity per share</t>
    </r>
    <r>
      <rPr>
        <vertAlign val="superscript"/>
        <sz val="8"/>
        <rFont val="Arial"/>
        <family val="2"/>
      </rPr>
      <t>2</t>
    </r>
    <r>
      <rPr>
        <sz val="8"/>
        <rFont val="Arial"/>
        <family val="2"/>
      </rPr>
      <t>, EUR</t>
    </r>
  </si>
  <si>
    <r>
      <t>Share price</t>
    </r>
    <r>
      <rPr>
        <vertAlign val="superscript"/>
        <sz val="8"/>
        <rFont val="Arial"/>
        <family val="2"/>
      </rPr>
      <t>2</t>
    </r>
    <r>
      <rPr>
        <sz val="8"/>
        <rFont val="Arial"/>
        <family val="2"/>
      </rPr>
      <t>, EUR</t>
    </r>
  </si>
  <si>
    <r>
      <t>Prepaid expenses and accrued income</t>
    </r>
    <r>
      <rPr>
        <vertAlign val="superscript"/>
        <sz val="8"/>
        <rFont val="Arial"/>
        <family val="2"/>
      </rPr>
      <t>1</t>
    </r>
    <r>
      <rPr>
        <sz val="8"/>
        <rFont val="Arial"/>
        <family val="2"/>
      </rPr>
      <t xml:space="preserve"> </t>
    </r>
  </si>
  <si>
    <r>
      <t>Operating profit, excl, non-recurring items</t>
    </r>
    <r>
      <rPr>
        <b/>
        <vertAlign val="superscript"/>
        <sz val="8"/>
        <rFont val="Arial"/>
        <family val="2"/>
      </rPr>
      <t>1,2</t>
    </r>
  </si>
  <si>
    <t>Net loan losses and similar net result</t>
  </si>
  <si>
    <r>
      <t>Total operating expenses,  excl, non-recurring items</t>
    </r>
    <r>
      <rPr>
        <b/>
        <vertAlign val="superscript"/>
        <sz val="8"/>
        <rFont val="Arial"/>
        <family val="2"/>
      </rPr>
      <t>2</t>
    </r>
  </si>
  <si>
    <r>
      <t>Total operating income, excl, non-recurring items</t>
    </r>
    <r>
      <rPr>
        <b/>
        <vertAlign val="superscript"/>
        <sz val="8"/>
        <rFont val="Arial"/>
        <family val="2"/>
      </rPr>
      <t>1</t>
    </r>
  </si>
  <si>
    <r>
      <t>Loans to the public</t>
    </r>
    <r>
      <rPr>
        <vertAlign val="superscript"/>
        <sz val="8"/>
        <rFont val="Arial"/>
        <family val="2"/>
      </rPr>
      <t>1</t>
    </r>
    <r>
      <rPr>
        <sz val="8"/>
        <rFont val="Arial"/>
        <family val="2"/>
      </rPr>
      <t xml:space="preserve"> </t>
    </r>
  </si>
  <si>
    <r>
      <t>Loans to credit institutions</t>
    </r>
    <r>
      <rPr>
        <vertAlign val="superscript"/>
        <sz val="8"/>
        <rFont val="Arial"/>
        <family val="2"/>
      </rPr>
      <t xml:space="preserve">1 </t>
    </r>
  </si>
  <si>
    <t>+45 615 011 92</t>
  </si>
  <si>
    <t>31 Dec 2020</t>
  </si>
  <si>
    <t>* Including security lending from Q1 2018 and onwards</t>
  </si>
  <si>
    <t>Loans related to respectively Russia (EUR 687m) and the Baltics (EUR 482m), legally booked in Sweden are moved from Sweden to Russia and outside Nordics.</t>
  </si>
  <si>
    <t>Net loan losses and net loan loss ratios are for loans at amortised cost except last lines where both net loan losses and similar net result are included.</t>
  </si>
  <si>
    <t>Net result on loans held at fair value</t>
  </si>
  <si>
    <t>Allowances (Stage 2)</t>
  </si>
  <si>
    <t>Loans carrying amount and impairment to the public, by business area, Q4 2020</t>
  </si>
  <si>
    <t>Oil Services</t>
  </si>
  <si>
    <t>Floating Production</t>
  </si>
  <si>
    <t>Supply Vessels</t>
  </si>
  <si>
    <t>Drilling Rigs</t>
  </si>
  <si>
    <t>Other Shipping</t>
  </si>
  <si>
    <t>Car Carriers</t>
  </si>
  <si>
    <t>Container Ships</t>
  </si>
  <si>
    <t>RoRo Vessels</t>
  </si>
  <si>
    <t>Gas Tankers</t>
  </si>
  <si>
    <t>Dry Cargo</t>
  </si>
  <si>
    <t>Shipping, offshore and oil services -  loan portfolio</t>
  </si>
  <si>
    <t>Lending to the public by country total</t>
  </si>
  <si>
    <t>AT1 in September 2014 issue rating</t>
  </si>
  <si>
    <t>Nordea Direct Bank ASA</t>
  </si>
  <si>
    <r>
      <t>Loan loss ratio including loans held at fair value, bp</t>
    </r>
    <r>
      <rPr>
        <vertAlign val="superscript"/>
        <sz val="8"/>
        <rFont val="Arial"/>
        <family val="2"/>
      </rPr>
      <t>3</t>
    </r>
  </si>
  <si>
    <t>Source: Nordea Markets, Economic Outlook Q1 2021</t>
  </si>
  <si>
    <t>8.2</t>
  </si>
  <si>
    <t>6.9</t>
  </si>
  <si>
    <t>7.6</t>
  </si>
  <si>
    <t>4.6</t>
  </si>
  <si>
    <t>9.0</t>
  </si>
  <si>
    <t>5.6</t>
  </si>
  <si>
    <t>-8.0</t>
  </si>
  <si>
    <t>1.4</t>
  </si>
  <si>
    <t>4.2</t>
  </si>
  <si>
    <t>0.5</t>
  </si>
  <si>
    <t>0.3</t>
  </si>
  <si>
    <t>-2.9</t>
  </si>
  <si>
    <t>4.3</t>
  </si>
  <si>
    <t>Net loan losses excluding net result on loans held at fair value</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</si>
  <si>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</si>
  <si>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Assets in pooled schemes and unit-linked investment contracts</t>
  </si>
  <si>
    <r>
      <t>Net loan losses and similar net result</t>
    </r>
    <r>
      <rPr>
        <vertAlign val="superscript"/>
        <sz val="8"/>
        <rFont val="Arial"/>
        <family val="2"/>
      </rPr>
      <t>9</t>
    </r>
  </si>
  <si>
    <t xml:space="preserve">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t>
  </si>
  <si>
    <t>Q1/21</t>
  </si>
  <si>
    <t>Private consumption development index, quarterly 2007-2020 Q4</t>
  </si>
  <si>
    <t>Nordic household debt to disposable income developments, annually 2002-2020</t>
  </si>
  <si>
    <t>Nordic households credit development index, monthly Jan 2007-Feb 2021</t>
  </si>
  <si>
    <t>Nordic house price development index, monthly Jan 2007-March 2021</t>
  </si>
  <si>
    <t>8.3</t>
  </si>
  <si>
    <t>7.8</t>
  </si>
  <si>
    <t>-4.7</t>
  </si>
  <si>
    <t>1.7</t>
  </si>
  <si>
    <t>-4.9</t>
  </si>
  <si>
    <t>0.9</t>
  </si>
  <si>
    <t>-2.0</t>
  </si>
  <si>
    <t>-2.8</t>
  </si>
  <si>
    <t>-2.5</t>
  </si>
  <si>
    <t>-2.7</t>
  </si>
  <si>
    <t>Chg Q1/Q1</t>
  </si>
  <si>
    <t>End of Q1 2021</t>
  </si>
  <si>
    <t>Outstanding volume of short-term funding EUR 30.1bn</t>
  </si>
  <si>
    <t>Percent end Q1</t>
  </si>
  <si>
    <t>State Street Global Advisors</t>
  </si>
  <si>
    <t>Q121</t>
  </si>
  <si>
    <t>AA-</t>
  </si>
  <si>
    <t>A</t>
  </si>
  <si>
    <t>A-</t>
  </si>
  <si>
    <t>BBB</t>
  </si>
  <si>
    <t>***Unsolicited rating</t>
  </si>
  <si>
    <t>DBRS***</t>
  </si>
  <si>
    <t xml:space="preserve">Household savings, 2002-2020 </t>
  </si>
  <si>
    <t>Nordic unemployment rates, Jan 2007-Dec 2022E</t>
  </si>
  <si>
    <t>Nordic GDP index, quarterly 2007-2022E</t>
  </si>
  <si>
    <r>
      <rPr>
        <vertAlign val="superscript"/>
        <sz val="7"/>
        <rFont val="Arial"/>
        <family val="2"/>
      </rPr>
      <t>9</t>
    </r>
    <r>
      <rPr>
        <sz val="7"/>
        <rFont val="Arial"/>
        <family val="2"/>
      </rPr>
      <t xml:space="preserve"> Figures are only restated for 2019.</t>
    </r>
  </si>
  <si>
    <r>
      <t>Common Equity Tier 1 capital ratio</t>
    </r>
    <r>
      <rPr>
        <vertAlign val="superscript"/>
        <sz val="8"/>
        <rFont val="Arial"/>
        <family val="2"/>
      </rPr>
      <t xml:space="preserve">2,4,5,6 </t>
    </r>
    <r>
      <rPr>
        <sz val="8"/>
        <rFont val="Arial"/>
        <family val="2"/>
      </rPr>
      <t>, %</t>
    </r>
  </si>
  <si>
    <t>Proposed/actual dividend per share, EUR</t>
  </si>
  <si>
    <t xml:space="preserve">Properties and equipment </t>
  </si>
  <si>
    <r>
      <rPr>
        <vertAlign val="superscript"/>
        <sz val="6.5"/>
        <color rgb="FF000000"/>
        <rFont val="Arial"/>
        <family val="2"/>
      </rPr>
      <t>1</t>
    </r>
    <r>
      <rPr>
        <sz val="6.5"/>
        <color rgb="FF000000"/>
        <rFont val="Arial"/>
        <family val="2"/>
      </rPr>
      <t xml:space="preserve"> Excluding repos.</t>
    </r>
  </si>
  <si>
    <t>50%</t>
  </si>
  <si>
    <r>
      <rPr>
        <b/>
        <sz val="7"/>
        <color rgb="FF000000"/>
        <rFont val="Arial"/>
        <family val="2"/>
      </rPr>
      <t>Volumes, EURbn</t>
    </r>
    <r>
      <rPr>
        <b/>
        <vertAlign val="superscript"/>
        <sz val="7"/>
        <color rgb="FF000000"/>
        <rFont val="Arial"/>
        <family val="2"/>
      </rPr>
      <t>1</t>
    </r>
    <r>
      <rPr>
        <b/>
        <sz val="7"/>
        <color rgb="FF000000"/>
        <rFont val="Arial"/>
        <family val="2"/>
      </rPr>
      <t>:</t>
    </r>
  </si>
  <si>
    <t>75%</t>
  </si>
  <si>
    <t>44%</t>
  </si>
  <si>
    <t>-66%</t>
  </si>
  <si>
    <t>53%</t>
  </si>
  <si>
    <t>Chg</t>
  </si>
  <si>
    <r>
      <rPr>
        <b/>
        <sz val="7"/>
        <color rgb="FF000000"/>
        <rFont val="Arial"/>
        <family val="2"/>
      </rPr>
      <t>Jan-Mar</t>
    </r>
  </si>
  <si>
    <t>86%</t>
  </si>
  <si>
    <t>-83%</t>
  </si>
  <si>
    <t>-38%</t>
  </si>
  <si>
    <t>-53%</t>
  </si>
  <si>
    <t>48%</t>
  </si>
  <si>
    <t>-73%</t>
  </si>
  <si>
    <t>71%</t>
  </si>
  <si>
    <r>
      <rPr>
        <b/>
        <sz val="7"/>
        <color rgb="FF000000"/>
        <rFont val="Arial"/>
        <family val="2"/>
      </rPr>
      <t>2021</t>
    </r>
  </si>
  <si>
    <r>
      <rPr>
        <b/>
        <sz val="7"/>
        <color rgb="FF000000"/>
        <rFont val="Arial"/>
        <family val="2"/>
      </rPr>
      <t>Q1</t>
    </r>
  </si>
  <si>
    <r>
      <rPr>
        <b/>
        <sz val="8"/>
        <color rgb="FF000000"/>
        <rFont val="Arial"/>
        <family val="2"/>
      </rPr>
      <t>Q1/Q4</t>
    </r>
  </si>
  <si>
    <r>
      <rPr>
        <b/>
        <sz val="8"/>
        <color rgb="FF000000"/>
        <rFont val="Arial"/>
        <family val="2"/>
      </rPr>
      <t>Q1/Q1</t>
    </r>
  </si>
  <si>
    <r>
      <rPr>
        <b/>
        <sz val="8"/>
        <color rgb="FF000000"/>
        <rFont val="Arial"/>
        <family val="2"/>
      </rPr>
      <t>Q121</t>
    </r>
  </si>
  <si>
    <t>Chg local curr. %</t>
  </si>
  <si>
    <t>Chg %</t>
  </si>
  <si>
    <r>
      <rPr>
        <b/>
        <sz val="8"/>
        <color rgb="FF000000"/>
        <rFont val="Arial"/>
        <family val="2"/>
      </rPr>
      <t xml:space="preserve">Total operating income </t>
    </r>
  </si>
  <si>
    <t>-33%</t>
  </si>
  <si>
    <t>30%</t>
  </si>
  <si>
    <t>39%</t>
  </si>
  <si>
    <r>
      <rPr>
        <b/>
        <sz val="8"/>
        <color rgb="FF000000"/>
        <rFont val="Arial"/>
        <family val="2"/>
      </rPr>
      <t xml:space="preserve">Total opeating income </t>
    </r>
  </si>
  <si>
    <r>
      <rPr>
        <b/>
        <sz val="10"/>
        <color rgb="FF2F75B5"/>
        <rFont val="Arial"/>
        <family val="2"/>
      </rPr>
      <t>Large Corporates &amp; Institutions - Deposits</t>
    </r>
    <r>
      <rPr>
        <b/>
        <vertAlign val="superscript"/>
        <sz val="10"/>
        <color rgb="FF2F75B5"/>
        <rFont val="Arial"/>
        <family val="2"/>
      </rPr>
      <t>1</t>
    </r>
  </si>
  <si>
    <r>
      <rPr>
        <b/>
        <sz val="10"/>
        <color rgb="FF2F75B5"/>
        <rFont val="Arial"/>
        <family val="2"/>
      </rPr>
      <t>Large Corporates &amp; Institutions - Lending</t>
    </r>
    <r>
      <rPr>
        <b/>
        <vertAlign val="superscript"/>
        <sz val="10"/>
        <color rgb="FF2F75B5"/>
        <rFont val="Arial"/>
        <family val="2"/>
      </rPr>
      <t>1</t>
    </r>
  </si>
  <si>
    <t>52%</t>
  </si>
  <si>
    <r>
      <rPr>
        <b/>
        <sz val="10"/>
        <color rgb="FF2F75B5"/>
        <rFont val="Arial"/>
        <family val="2"/>
      </rPr>
      <t>Large Corporates &amp; Institutions - Volumes</t>
    </r>
    <r>
      <rPr>
        <b/>
        <vertAlign val="superscript"/>
        <sz val="10"/>
        <color rgb="FF2F75B5"/>
        <rFont val="Arial"/>
        <family val="2"/>
      </rPr>
      <t>1</t>
    </r>
  </si>
  <si>
    <r>
      <rPr>
        <b/>
        <sz val="8"/>
        <color rgb="FF000000"/>
        <rFont val="Arial"/>
        <family val="2"/>
      </rPr>
      <t xml:space="preserve"> </t>
    </r>
  </si>
  <si>
    <t>34%</t>
  </si>
  <si>
    <t>89%</t>
  </si>
  <si>
    <t>-34%</t>
  </si>
  <si>
    <t>43%</t>
  </si>
  <si>
    <t>51%</t>
  </si>
  <si>
    <t>67%</t>
  </si>
  <si>
    <r>
      <rPr>
        <b/>
        <sz val="8"/>
        <color rgb="FF000000"/>
        <rFont val="Arial"/>
        <family val="2"/>
      </rPr>
      <t>Q1/21</t>
    </r>
  </si>
  <si>
    <t>Nordic Retail funds</t>
  </si>
  <si>
    <t>Life &amp; Pensions</t>
  </si>
  <si>
    <t>Institu-tional sales</t>
  </si>
  <si>
    <t>Private Banking</t>
  </si>
  <si>
    <t>Net flow</t>
  </si>
  <si>
    <t>Assets under Management and Net flow</t>
  </si>
  <si>
    <r>
      <rPr>
        <b/>
        <sz val="10"/>
        <color rgb="FF2F75B5"/>
        <rFont val="Arial"/>
        <family val="2"/>
      </rPr>
      <t xml:space="preserve">Group Functions </t>
    </r>
  </si>
  <si>
    <t>Loans carrying amount to the public, by segment - 7 years</t>
  </si>
  <si>
    <t>Loans carrying amount to the public, by country, segment and industry, Q4 2020</t>
  </si>
  <si>
    <t>Loans related to respectively Russia (EUR 229m) and the Baltics (EUR 308m), legally booked in Sweden are moved from Sweden to Russia and outside Nordic.</t>
  </si>
  <si>
    <t>Loans carrying amount to the public, by country, segment and industry, Q1 2021</t>
  </si>
  <si>
    <t>Net loan loss ratio: Net loan losses (annualised), divided by quarterly closing balance of loans carrying amount to the public (lending). Covering items measured at amortised cost and fair value.</t>
  </si>
  <si>
    <t xml:space="preserve"> ratio, %</t>
  </si>
  <si>
    <t>bp</t>
  </si>
  <si>
    <t>ratio, bp</t>
  </si>
  <si>
    <t>losses</t>
  </si>
  <si>
    <t xml:space="preserve">Coverage </t>
  </si>
  <si>
    <t>rate, gross</t>
  </si>
  <si>
    <t>Net loan loss</t>
  </si>
  <si>
    <t>Net loan</t>
  </si>
  <si>
    <t>Impairment</t>
  </si>
  <si>
    <t>Loans carrying amount and impairment to the public, by segment and industry, Q4 2020</t>
  </si>
  <si>
    <t>Net loan loss and net loan loss ratio are for amortised cost except last lines where both net loan losses and similar result are included.</t>
  </si>
  <si>
    <t>Net result on loans at fair value</t>
  </si>
  <si>
    <t>Loans carrying amount and impairment to the public, by segment and industry, Q1 2021</t>
  </si>
  <si>
    <t xml:space="preserve">Net loan loss ratio including fair value loans, basis points </t>
  </si>
  <si>
    <t>Coverage ratio,  %</t>
  </si>
  <si>
    <t xml:space="preserve"> Impairment rate, gross, bp</t>
  </si>
  <si>
    <t>Net loan loss ratio including loans held at fair value, bp</t>
  </si>
  <si>
    <t>Loans carrying amount and impairment to the public, by business area, Q1 2021</t>
  </si>
  <si>
    <t>Impaired loans (stage 3), by country, segment and industry, Q4 2020</t>
  </si>
  <si>
    <t>Lending to the public by country Total</t>
  </si>
  <si>
    <t>Impaired loans (stage 3), by country, segment and industry, Q1 2021</t>
  </si>
  <si>
    <t>Household customers</t>
  </si>
  <si>
    <t>Past due carrying amounts amortised cost and fair value to the public in stages 1, 2 and 3, Q4 2020</t>
  </si>
  <si>
    <t>Past due carrying amounts amortised cost and fair value to the public in stages 1, 2 and 3, Q1 2021</t>
  </si>
  <si>
    <t>Allowances for collectively assessed loans (stages 1 &amp; 2)</t>
  </si>
  <si>
    <t>Total allowances / Impaired loans gross individually assessed, %</t>
  </si>
  <si>
    <t>Net loan losses and similar result quarterly, Q1 2014 - Q1 2021</t>
  </si>
  <si>
    <t xml:space="preserve">Asset under management (AuM)                     </t>
  </si>
  <si>
    <t>Mortgage lending</t>
  </si>
  <si>
    <t>Consumer lending</t>
  </si>
  <si>
    <t xml:space="preserve">2005 to Q1 2021                        </t>
  </si>
  <si>
    <t xml:space="preserve">   Deposit volume</t>
  </si>
  <si>
    <t xml:space="preserve">   Lending volume</t>
  </si>
  <si>
    <t xml:space="preserve">   Deposit margin</t>
  </si>
  <si>
    <t xml:space="preserve">   Lending margin</t>
  </si>
  <si>
    <t>YTD Mar/Mar</t>
  </si>
  <si>
    <t>1Q21/4Q20</t>
  </si>
  <si>
    <t xml:space="preserve">   Cost of funds</t>
  </si>
  <si>
    <t>End Q1/2020</t>
  </si>
  <si>
    <t>End Q1/2021</t>
  </si>
  <si>
    <t>Q1 2021</t>
  </si>
  <si>
    <t>Excluding Q1 profit (pending application)</t>
  </si>
  <si>
    <r>
      <rPr>
        <vertAlign val="superscript"/>
        <sz val="7"/>
        <rFont val="Arial"/>
        <family val="2"/>
      </rPr>
      <t>1</t>
    </r>
    <r>
      <rPr>
        <sz val="7"/>
        <rFont val="Arial"/>
        <family val="2"/>
      </rPr>
      <t xml:space="preserve"> Excluding Q1 profit (pending application).</t>
    </r>
  </si>
  <si>
    <t>Q1/21¹</t>
  </si>
  <si>
    <t xml:space="preserve"> - 12 years overview Income statement</t>
  </si>
  <si>
    <t xml:space="preserve"> - 12 years overview Ratios and key figures</t>
  </si>
  <si>
    <t xml:space="preserve"> - Quarterly development Income statement</t>
  </si>
  <si>
    <t xml:space="preserve"> - Quarterly development Ratios and key figures</t>
  </si>
  <si>
    <t xml:space="preserve"> - Wealth Management and A&amp;WM Other</t>
  </si>
  <si>
    <r>
      <t>Ratios and key figures</t>
    </r>
    <r>
      <rPr>
        <b/>
        <vertAlign val="superscript"/>
        <sz val="8"/>
        <color theme="4" tint="-0.249977111117893"/>
        <rFont val="Arial"/>
        <family val="2"/>
      </rPr>
      <t>1</t>
    </r>
  </si>
  <si>
    <r>
      <rPr>
        <vertAlign val="superscript"/>
        <sz val="6.5"/>
        <color rgb="FF000000"/>
        <rFont val="Arial"/>
        <family val="2"/>
      </rPr>
      <t>1</t>
    </r>
    <r>
      <rPr>
        <sz val="6.5"/>
        <color rgb="FF000000"/>
        <rFont val="Arial"/>
        <family val="2"/>
      </rPr>
      <t xml:space="preserve"> With amortised resolution fees.</t>
    </r>
  </si>
  <si>
    <r>
      <rPr>
        <vertAlign val="superscript"/>
        <sz val="7"/>
        <color rgb="FF000000"/>
        <rFont val="Arial"/>
        <family val="2"/>
      </rPr>
      <t>1</t>
    </r>
    <r>
      <rPr>
        <sz val="7"/>
        <color rgb="FF000000"/>
        <rFont val="Arial"/>
        <family val="2"/>
      </rPr>
      <t xml:space="preserve"> With amortised resolution fees.</t>
    </r>
  </si>
  <si>
    <t>Large Corporates &amp; Institutions - Net commission income</t>
  </si>
  <si>
    <t>Actual/Proposed dividend, based on Nordea legal group profit*</t>
  </si>
  <si>
    <t>Corporate - Large Corporates &amp; Institutions</t>
  </si>
  <si>
    <r>
      <t>Own Funds reported to ECB</t>
    </r>
    <r>
      <rPr>
        <b/>
        <vertAlign val="superscript"/>
        <sz val="10"/>
        <color theme="4" tint="-0.249977111117893"/>
        <rFont val="Arial"/>
        <family val="2"/>
      </rPr>
      <t>1</t>
    </r>
  </si>
  <si>
    <r>
      <rPr>
        <vertAlign val="superscript"/>
        <sz val="8"/>
        <rFont val="Arial"/>
        <family val="2"/>
      </rPr>
      <t>1</t>
    </r>
    <r>
      <rPr>
        <sz val="8"/>
        <rFont val="Arial"/>
        <family val="2"/>
      </rPr>
      <t xml:space="preserve"> Other items, net' based on profit inclusion</t>
    </r>
  </si>
  <si>
    <r>
      <rPr>
        <vertAlign val="superscript"/>
        <sz val="8"/>
        <rFont val="Arial"/>
        <family val="2"/>
      </rPr>
      <t>1</t>
    </r>
    <r>
      <rPr>
        <sz val="8"/>
        <rFont val="Arial"/>
        <family val="2"/>
      </rPr>
      <t>This table describes in text how profit has been included in the regulatory reporting of Own Funds to ECB for the relevant reporting periods</t>
    </r>
  </si>
  <si>
    <t>Nordea Kredit Capital Centre 1 cover pool (Denmark)</t>
  </si>
  <si>
    <t>Nordea Kredit Capital Centre 2 cover pool (Denmark)</t>
  </si>
  <si>
    <t>For Nordea Eiendomskreditt AS combined LCR, as specified by Delegated Act, was 744% and NOK LCR 744%.</t>
  </si>
  <si>
    <t xml:space="preserve">Return on capital at risk with amortised resolution fees, % </t>
  </si>
  <si>
    <r>
      <rPr>
        <vertAlign val="superscript"/>
        <sz val="7"/>
        <color rgb="FF000000"/>
        <rFont val="Arial"/>
        <family val="2"/>
      </rPr>
      <t>1</t>
    </r>
    <r>
      <rPr>
        <sz val="7"/>
        <color rgb="FF000000"/>
        <rFont val="Arial"/>
        <family val="2"/>
      </rPr>
      <t xml:space="preserve"> For definitions, see Glossary.</t>
    </r>
  </si>
  <si>
    <r>
      <rPr>
        <sz val="7"/>
        <color rgb="FF000000"/>
        <rFont val="Arial"/>
        <family val="2"/>
      </rPr>
      <t>Allowances in relation to loans in stages 1 and 2, basis points</t>
    </r>
  </si>
  <si>
    <r>
      <rPr>
        <sz val="7"/>
        <color rgb="FF000000"/>
        <rFont val="Arial"/>
        <family val="2"/>
      </rPr>
      <t>Allowances in relation to impaired loans (stage 3), %</t>
    </r>
  </si>
  <si>
    <r>
      <rPr>
        <sz val="7"/>
        <color rgb="FF000000"/>
        <rFont val="Arial"/>
        <family val="2"/>
      </rPr>
      <t>Total allowance rate (stages 1, 2 and 3), basis points</t>
    </r>
  </si>
  <si>
    <r>
      <rPr>
        <sz val="7"/>
        <color rgb="FF000000"/>
        <rFont val="Arial"/>
        <family val="2"/>
      </rPr>
      <t>Impairment rate (stage 3), net, basis points</t>
    </r>
  </si>
  <si>
    <r>
      <rPr>
        <sz val="7"/>
        <color rgb="FF000000"/>
        <rFont val="Arial"/>
        <family val="2"/>
      </rPr>
      <t>Impairment rate (stage 3), gross, basis points</t>
    </r>
  </si>
  <si>
    <r>
      <rPr>
        <b/>
        <sz val="7"/>
        <color rgb="FF000000"/>
        <rFont val="Arial"/>
        <family val="2"/>
      </rPr>
      <t>Balance as at 31 Mar 2020</t>
    </r>
  </si>
  <si>
    <r>
      <rPr>
        <sz val="7"/>
        <color rgb="FF000000"/>
        <rFont val="Arial"/>
        <family val="2"/>
      </rPr>
      <t>Translation differences</t>
    </r>
  </si>
  <si>
    <r>
      <rPr>
        <sz val="7"/>
        <color rgb="FF000000"/>
        <rFont val="Arial"/>
        <family val="2"/>
      </rPr>
      <t>-</t>
    </r>
  </si>
  <si>
    <r>
      <rPr>
        <sz val="7"/>
        <color rgb="FF000000"/>
        <rFont val="Arial"/>
        <family val="2"/>
      </rPr>
      <t>Write-off through decrease in allowance account</t>
    </r>
  </si>
  <si>
    <r>
      <rPr>
        <sz val="7"/>
        <color rgb="FF000000"/>
        <rFont val="Arial"/>
        <family val="2"/>
      </rPr>
      <t>Changes due to repayments and disposals</t>
    </r>
  </si>
  <si>
    <r>
      <rPr>
        <sz val="7"/>
        <color rgb="FF000000"/>
        <rFont val="Arial"/>
        <family val="2"/>
      </rPr>
      <t>Changes due to change in credit risk (net)</t>
    </r>
  </si>
  <si>
    <r>
      <rPr>
        <sz val="7"/>
        <color rgb="FF000000"/>
        <rFont val="Arial"/>
        <family val="2"/>
      </rPr>
      <t>Transfer from stage 3 to stage 2</t>
    </r>
  </si>
  <si>
    <r>
      <rPr>
        <sz val="7"/>
        <color rgb="FF000000"/>
        <rFont val="Arial"/>
        <family val="2"/>
      </rPr>
      <t>Transfer from stage 3 to stage 1</t>
    </r>
  </si>
  <si>
    <r>
      <rPr>
        <sz val="7"/>
        <color rgb="FF000000"/>
        <rFont val="Arial"/>
        <family val="2"/>
      </rPr>
      <t>Transfer from stage 2 to stage 3</t>
    </r>
  </si>
  <si>
    <r>
      <rPr>
        <sz val="7"/>
        <color rgb="FF000000"/>
        <rFont val="Arial"/>
        <family val="2"/>
      </rPr>
      <t>Transfer from stage 2 to stage 1</t>
    </r>
  </si>
  <si>
    <r>
      <rPr>
        <sz val="7"/>
        <color rgb="FF000000"/>
        <rFont val="Arial"/>
        <family val="2"/>
      </rPr>
      <t>Transfer from stage 1 to stage 3</t>
    </r>
  </si>
  <si>
    <r>
      <rPr>
        <sz val="7"/>
        <color rgb="FF000000"/>
        <rFont val="Arial"/>
        <family val="2"/>
      </rPr>
      <t>Transfer from stage 1 to stage 2</t>
    </r>
  </si>
  <si>
    <r>
      <rPr>
        <sz val="7"/>
        <color rgb="FF000000"/>
        <rFont val="Arial"/>
        <family val="2"/>
      </rPr>
      <t>Changes due to origination and acquisition</t>
    </r>
  </si>
  <si>
    <r>
      <rPr>
        <b/>
        <sz val="7"/>
        <color rgb="FF000000"/>
        <rFont val="Arial"/>
        <family val="2"/>
      </rPr>
      <t>Balance as at 1 Jan 2020</t>
    </r>
  </si>
  <si>
    <r>
      <rPr>
        <b/>
        <sz val="7"/>
        <color rgb="FF000000"/>
        <rFont val="Arial"/>
        <family val="2"/>
      </rPr>
      <t>Balance as at 31 Mar 2021</t>
    </r>
  </si>
  <si>
    <r>
      <rPr>
        <b/>
        <sz val="7"/>
        <color rgb="FF000000"/>
        <rFont val="Arial"/>
        <family val="2"/>
      </rPr>
      <t>Balance as at 1 Jan 2021</t>
    </r>
  </si>
  <si>
    <r>
      <rPr>
        <b/>
        <sz val="7"/>
        <color rgb="FF000000"/>
        <rFont val="Arial"/>
        <family val="2"/>
      </rPr>
      <t>Total allowances and provisions</t>
    </r>
  </si>
  <si>
    <r>
      <rPr>
        <sz val="7"/>
        <color rgb="FF000000"/>
        <rFont val="Arial"/>
        <family val="2"/>
      </rPr>
      <t>Provisions for off-balance sheet items</t>
    </r>
  </si>
  <si>
    <r>
      <rPr>
        <sz val="7"/>
        <color rgb="FF000000"/>
        <rFont val="Arial"/>
        <family val="2"/>
      </rPr>
      <t>Interest-bearing securities</t>
    </r>
  </si>
  <si>
    <r>
      <rPr>
        <sz val="7"/>
        <color rgb="FF000000"/>
        <rFont val="Arial"/>
        <family val="2"/>
      </rPr>
      <t>Loans to central banks, credit institutions and the public</t>
    </r>
  </si>
  <si>
    <r>
      <rPr>
        <vertAlign val="superscript"/>
        <sz val="7"/>
        <color rgb="FF000000"/>
        <rFont val="Arial"/>
        <family val="2"/>
      </rPr>
      <t>1</t>
    </r>
    <r>
      <rPr>
        <sz val="7"/>
        <color rgb="FF000000"/>
        <rFont val="Arial"/>
        <family val="2"/>
      </rPr>
      <t xml:space="preserve"> Of which EUR 1,506m relates to the balance sheet item Financial instruments pledged as collateral.</t>
    </r>
  </si>
  <si>
    <r>
      <rPr>
        <b/>
        <sz val="7"/>
        <color rgb="FF000000"/>
        <rFont val="Arial"/>
        <family val="2"/>
      </rPr>
      <t>Total</t>
    </r>
  </si>
  <si>
    <r>
      <rPr>
        <sz val="7"/>
        <color rgb="FF000000"/>
        <rFont val="Arial"/>
        <family val="2"/>
      </rPr>
      <t>Interest-bearing securities</t>
    </r>
    <r>
      <rPr>
        <vertAlign val="superscript"/>
        <sz val="7"/>
        <color rgb="FF000000"/>
        <rFont val="Arial"/>
        <family val="2"/>
      </rPr>
      <t>1</t>
    </r>
  </si>
  <si>
    <r>
      <rPr>
        <vertAlign val="superscript"/>
        <sz val="7"/>
        <color rgb="FF000000"/>
        <rFont val="Arial"/>
        <family val="2"/>
      </rPr>
      <t>1</t>
    </r>
    <r>
      <rPr>
        <sz val="7"/>
        <color rgb="FF000000"/>
        <rFont val="Arial"/>
        <family val="2"/>
      </rPr>
      <t xml:space="preserve"> Of which EUR 469m relates to the balance sheet item Financial instruments pledged as collateral.</t>
    </r>
  </si>
  <si>
    <r>
      <rPr>
        <b/>
        <sz val="7"/>
        <color rgb="FF000000"/>
        <rFont val="Arial"/>
        <family val="2"/>
      </rPr>
      <t>Loans, carrying amount</t>
    </r>
  </si>
  <si>
    <r>
      <rPr>
        <i/>
        <sz val="7"/>
        <color rgb="FF000000"/>
        <rFont val="Arial"/>
        <family val="2"/>
      </rPr>
      <t>- of which central banks and credit institutions</t>
    </r>
  </si>
  <si>
    <r>
      <rPr>
        <b/>
        <sz val="7"/>
        <color rgb="FF000000"/>
        <rFont val="Arial"/>
        <family val="2"/>
      </rPr>
      <t>Allowances</t>
    </r>
  </si>
  <si>
    <r>
      <rPr>
        <sz val="7"/>
        <color rgb="FF000000"/>
        <rFont val="Arial"/>
        <family val="2"/>
      </rPr>
      <t>Allowances for collectively assessed impaired loans (stages 1 and 2)</t>
    </r>
  </si>
  <si>
    <r>
      <rPr>
        <sz val="7"/>
        <color rgb="FF000000"/>
        <rFont val="Arial"/>
        <family val="2"/>
      </rPr>
      <t>- of which non-servicing</t>
    </r>
  </si>
  <si>
    <r>
      <rPr>
        <sz val="7"/>
        <color rgb="FF000000"/>
        <rFont val="Arial"/>
        <family val="2"/>
      </rPr>
      <t>- of which servicing</t>
    </r>
  </si>
  <si>
    <r>
      <rPr>
        <sz val="7"/>
        <color rgb="FF000000"/>
        <rFont val="Arial"/>
        <family val="2"/>
      </rPr>
      <t>Allowances for individually assessed impaired loans (stage 3)</t>
    </r>
  </si>
  <si>
    <r>
      <rPr>
        <b/>
        <sz val="7"/>
        <color rgb="FF000000"/>
        <rFont val="Arial"/>
        <family val="2"/>
      </rPr>
      <t>Loans before allowances</t>
    </r>
  </si>
  <si>
    <r>
      <rPr>
        <sz val="7"/>
        <color rgb="FF000000"/>
        <rFont val="Arial"/>
        <family val="2"/>
      </rPr>
      <t>Impaired loans (stage 3)</t>
    </r>
  </si>
  <si>
    <r>
      <rPr>
        <sz val="7"/>
        <color rgb="FF000000"/>
        <rFont val="Arial"/>
        <family val="2"/>
      </rPr>
      <t>Loans measured at amortised cost, not impaired (stages 1 and 2)</t>
    </r>
  </si>
  <si>
    <r>
      <rPr>
        <sz val="7"/>
        <color rgb="FF000000"/>
        <rFont val="Arial"/>
        <family val="2"/>
      </rPr>
      <t>Loans measured at fair value</t>
    </r>
  </si>
  <si>
    <t>31 Mar</t>
  </si>
  <si>
    <t>31 Mar 2021</t>
  </si>
  <si>
    <t>31 Mar 2020</t>
  </si>
  <si>
    <r>
      <rPr>
        <sz val="6"/>
        <color rgb="FF000000"/>
        <rFont val="Arial"/>
        <family val="2"/>
      </rPr>
      <t>Total</t>
    </r>
  </si>
  <si>
    <r>
      <rPr>
        <b/>
        <sz val="6"/>
        <color rgb="FF000000"/>
        <rFont val="Arial"/>
        <family val="2"/>
      </rPr>
      <t>Denmark</t>
    </r>
  </si>
  <si>
    <r>
      <rPr>
        <sz val="6"/>
        <color rgb="FF000000"/>
        <rFont val="Arial"/>
        <family val="2"/>
      </rPr>
      <t>Favourable scenario</t>
    </r>
  </si>
  <si>
    <r>
      <rPr>
        <sz val="6"/>
        <color rgb="FF000000"/>
        <rFont val="Arial"/>
        <family val="2"/>
      </rPr>
      <t>Baseline scenario</t>
    </r>
  </si>
  <si>
    <r>
      <rPr>
        <sz val="6"/>
        <color rgb="FF000000"/>
        <rFont val="Arial"/>
        <family val="2"/>
      </rPr>
      <t>Adverse scenario</t>
    </r>
  </si>
  <si>
    <t>45%</t>
  </si>
  <si>
    <r>
      <rPr>
        <b/>
        <sz val="6"/>
        <color rgb="FF000000"/>
        <rFont val="Arial"/>
        <family val="2"/>
      </rPr>
      <t>Finland</t>
    </r>
  </si>
  <si>
    <r>
      <rPr>
        <b/>
        <sz val="6"/>
        <color rgb="FF000000"/>
        <rFont val="Arial"/>
        <family val="2"/>
      </rPr>
      <t>Norway</t>
    </r>
  </si>
  <si>
    <r>
      <rPr>
        <b/>
        <sz val="6"/>
        <color rgb="FF000000"/>
        <rFont val="Arial"/>
        <family val="2"/>
      </rPr>
      <t>Sweden</t>
    </r>
  </si>
  <si>
    <r>
      <rPr>
        <sz val="6"/>
        <color rgb="FF000000"/>
        <rFont val="Arial"/>
        <family val="2"/>
      </rPr>
      <t>Non-Nordic</t>
    </r>
  </si>
  <si>
    <r>
      <rPr>
        <b/>
        <sz val="6"/>
        <color rgb="FF000000"/>
        <rFont val="Arial"/>
        <family val="2"/>
      </rPr>
      <t>Total</t>
    </r>
  </si>
  <si>
    <r>
      <rPr>
        <sz val="6"/>
        <color rgb="FF000000"/>
        <rFont val="Arial"/>
        <family val="2"/>
      </rPr>
      <t>0</t>
    </r>
  </si>
  <si>
    <r>
      <rPr>
        <sz val="6"/>
        <color rgb="FF000000"/>
        <rFont val="Arial"/>
        <family val="2"/>
      </rPr>
      <t>Gross</t>
    </r>
  </si>
  <si>
    <r>
      <rPr>
        <sz val="6"/>
        <color rgb="FF000000"/>
        <rFont val="Arial"/>
        <family val="2"/>
      </rPr>
      <t>Allowances</t>
    </r>
  </si>
  <si>
    <r>
      <rPr>
        <sz val="6"/>
        <color rgb="FF000000"/>
        <rFont val="Arial"/>
        <family val="2"/>
      </rPr>
      <t>Loans carrying amount</t>
    </r>
  </si>
  <si>
    <r>
      <rPr>
        <b/>
        <sz val="6"/>
        <color rgb="FF000000"/>
        <rFont val="Arial"/>
        <family val="2"/>
      </rPr>
      <t>EURm</t>
    </r>
  </si>
  <si>
    <r>
      <rPr>
        <sz val="6"/>
        <color rgb="FF000000"/>
        <rFont val="Arial"/>
        <family val="2"/>
      </rPr>
      <t>Stage 1</t>
    </r>
  </si>
  <si>
    <r>
      <rPr>
        <sz val="6"/>
        <color rgb="FF000000"/>
        <rFont val="Arial"/>
        <family val="2"/>
      </rPr>
      <t>Stage 2</t>
    </r>
  </si>
  <si>
    <r>
      <rPr>
        <sz val="6"/>
        <color rgb="FF000000"/>
        <rFont val="Arial"/>
        <family val="2"/>
      </rPr>
      <t>Stage 3</t>
    </r>
  </si>
  <si>
    <r>
      <rPr>
        <sz val="6"/>
        <color rgb="FF000000"/>
        <rFont val="Arial"/>
        <family val="2"/>
      </rPr>
      <t>Financial institutions</t>
    </r>
  </si>
  <si>
    <r>
      <rPr>
        <sz val="6"/>
        <color rgb="FF000000"/>
        <rFont val="Arial"/>
        <family val="2"/>
      </rPr>
      <t>Agriculture</t>
    </r>
  </si>
  <si>
    <r>
      <rPr>
        <sz val="6"/>
        <color rgb="FF000000"/>
        <rFont val="Arial"/>
        <family val="2"/>
      </rPr>
      <t xml:space="preserve">     Crops, plantations and hunting</t>
    </r>
  </si>
  <si>
    <r>
      <rPr>
        <sz val="6"/>
        <color rgb="FF000000"/>
        <rFont val="Arial"/>
        <family val="2"/>
      </rPr>
      <t xml:space="preserve">     Animal husbandry</t>
    </r>
  </si>
  <si>
    <r>
      <rPr>
        <sz val="6"/>
        <color rgb="FF000000"/>
        <rFont val="Arial"/>
        <family val="2"/>
      </rPr>
      <t xml:space="preserve">     Fishing and aquaculture</t>
    </r>
  </si>
  <si>
    <r>
      <rPr>
        <sz val="6"/>
        <color rgb="FF000000"/>
        <rFont val="Arial"/>
        <family val="2"/>
      </rPr>
      <t>Natural resources</t>
    </r>
  </si>
  <si>
    <r>
      <rPr>
        <sz val="6"/>
        <color rgb="FF000000"/>
        <rFont val="Arial"/>
        <family val="2"/>
      </rPr>
      <t xml:space="preserve">     Paper and forest products</t>
    </r>
  </si>
  <si>
    <r>
      <rPr>
        <sz val="6"/>
        <color rgb="FF000000"/>
        <rFont val="Arial"/>
        <family val="2"/>
      </rPr>
      <t xml:space="preserve">     Mining and supporting activities</t>
    </r>
  </si>
  <si>
    <r>
      <rPr>
        <sz val="6"/>
        <color rgb="FF000000"/>
        <rFont val="Arial"/>
        <family val="2"/>
      </rPr>
      <t xml:space="preserve">     Oil, gas and offshore</t>
    </r>
  </si>
  <si>
    <r>
      <rPr>
        <sz val="6"/>
        <color rgb="FF000000"/>
        <rFont val="Arial"/>
        <family val="2"/>
      </rPr>
      <t>Consumer staples</t>
    </r>
  </si>
  <si>
    <r>
      <rPr>
        <sz val="6"/>
        <color rgb="FF000000"/>
        <rFont val="Arial"/>
        <family val="2"/>
      </rPr>
      <t xml:space="preserve">     Food processing and beverages</t>
    </r>
  </si>
  <si>
    <r>
      <rPr>
        <sz val="6"/>
        <color rgb="FF000000"/>
        <rFont val="Arial"/>
        <family val="2"/>
      </rPr>
      <t xml:space="preserve">     Household and personal products</t>
    </r>
  </si>
  <si>
    <r>
      <rPr>
        <sz val="6"/>
        <color rgb="FF000000"/>
        <rFont val="Arial"/>
        <family val="2"/>
      </rPr>
      <t xml:space="preserve">     Healthcare</t>
    </r>
  </si>
  <si>
    <r>
      <rPr>
        <sz val="6"/>
        <color rgb="FF000000"/>
        <rFont val="Arial"/>
        <family val="2"/>
      </rPr>
      <t>Consumer discretionary and services</t>
    </r>
  </si>
  <si>
    <r>
      <rPr>
        <sz val="6"/>
        <color rgb="FF000000"/>
        <rFont val="Arial"/>
        <family val="2"/>
      </rPr>
      <t xml:space="preserve">     Consumer durables</t>
    </r>
  </si>
  <si>
    <r>
      <rPr>
        <sz val="6"/>
        <color rgb="FF000000"/>
        <rFont val="Arial"/>
        <family val="2"/>
      </rPr>
      <t xml:space="preserve">     Media and entertainment</t>
    </r>
  </si>
  <si>
    <r>
      <rPr>
        <sz val="6"/>
        <color rgb="FF000000"/>
        <rFont val="Arial"/>
        <family val="2"/>
      </rPr>
      <t xml:space="preserve">     Retail trade</t>
    </r>
  </si>
  <si>
    <r>
      <rPr>
        <sz val="6"/>
        <color rgb="FF000000"/>
        <rFont val="Arial"/>
        <family val="2"/>
      </rPr>
      <t xml:space="preserve">     Air transportation</t>
    </r>
  </si>
  <si>
    <r>
      <rPr>
        <sz val="6"/>
        <color rgb="FF000000"/>
        <rFont val="Arial"/>
        <family val="2"/>
      </rPr>
      <t xml:space="preserve">     Accommodation and leisure</t>
    </r>
  </si>
  <si>
    <r>
      <rPr>
        <sz val="6"/>
        <color rgb="FF000000"/>
        <rFont val="Arial"/>
        <family val="2"/>
      </rPr>
      <t xml:space="preserve">     Telecommunication services</t>
    </r>
  </si>
  <si>
    <r>
      <rPr>
        <sz val="6"/>
        <color rgb="FF000000"/>
        <rFont val="Arial"/>
        <family val="2"/>
      </rPr>
      <t>Industrials</t>
    </r>
  </si>
  <si>
    <r>
      <rPr>
        <sz val="6"/>
        <color rgb="FF000000"/>
        <rFont val="Arial"/>
        <family val="2"/>
      </rPr>
      <t xml:space="preserve">     Materials</t>
    </r>
  </si>
  <si>
    <r>
      <rPr>
        <sz val="6"/>
        <color rgb="FF000000"/>
        <rFont val="Arial"/>
        <family val="2"/>
      </rPr>
      <t xml:space="preserve">     Capital goods</t>
    </r>
  </si>
  <si>
    <r>
      <rPr>
        <sz val="6"/>
        <color rgb="FF000000"/>
        <rFont val="Arial"/>
        <family val="2"/>
      </rPr>
      <t xml:space="preserve">     Commercial and professional services</t>
    </r>
  </si>
  <si>
    <r>
      <rPr>
        <sz val="6"/>
        <color rgb="FF000000"/>
        <rFont val="Arial"/>
        <family val="2"/>
      </rPr>
      <t xml:space="preserve">     Construction</t>
    </r>
  </si>
  <si>
    <r>
      <rPr>
        <sz val="6"/>
        <color rgb="FF000000"/>
        <rFont val="Arial"/>
        <family val="2"/>
      </rPr>
      <t xml:space="preserve">     Wholesale trade</t>
    </r>
  </si>
  <si>
    <r>
      <rPr>
        <sz val="6"/>
        <color rgb="FF000000"/>
        <rFont val="Arial"/>
        <family val="2"/>
      </rPr>
      <t xml:space="preserve">     Land transportation</t>
    </r>
  </si>
  <si>
    <r>
      <rPr>
        <sz val="6"/>
        <color rgb="FF000000"/>
        <rFont val="Arial"/>
        <family val="2"/>
      </rPr>
      <t xml:space="preserve">     IT services</t>
    </r>
  </si>
  <si>
    <r>
      <rPr>
        <sz val="6"/>
        <color rgb="FF000000"/>
        <rFont val="Arial"/>
        <family val="2"/>
      </rPr>
      <t>Maritime</t>
    </r>
  </si>
  <si>
    <r>
      <rPr>
        <sz val="6"/>
        <color rgb="FF000000"/>
        <rFont val="Arial"/>
        <family val="2"/>
      </rPr>
      <t xml:space="preserve">     Ship building</t>
    </r>
  </si>
  <si>
    <r>
      <rPr>
        <sz val="6"/>
        <color rgb="FF000000"/>
        <rFont val="Arial"/>
        <family val="2"/>
      </rPr>
      <t xml:space="preserve">     Shipping</t>
    </r>
  </si>
  <si>
    <r>
      <rPr>
        <sz val="6"/>
        <color rgb="FF000000"/>
        <rFont val="Arial"/>
        <family val="2"/>
      </rPr>
      <t xml:space="preserve">     Maritime services</t>
    </r>
  </si>
  <si>
    <r>
      <rPr>
        <sz val="6"/>
        <color rgb="FF000000"/>
        <rFont val="Arial"/>
        <family val="2"/>
      </rPr>
      <t>Utilities and public service</t>
    </r>
  </si>
  <si>
    <r>
      <rPr>
        <sz val="6"/>
        <color rgb="FF000000"/>
        <rFont val="Arial"/>
        <family val="2"/>
      </rPr>
      <t xml:space="preserve">     Utilities distribution</t>
    </r>
  </si>
  <si>
    <r>
      <rPr>
        <sz val="6"/>
        <color rgb="FF000000"/>
        <rFont val="Arial"/>
        <family val="2"/>
      </rPr>
      <t xml:space="preserve">     Power production</t>
    </r>
  </si>
  <si>
    <r>
      <rPr>
        <sz val="6"/>
        <color rgb="FF000000"/>
        <rFont val="Arial"/>
        <family val="2"/>
      </rPr>
      <t xml:space="preserve">     Public services</t>
    </r>
  </si>
  <si>
    <r>
      <rPr>
        <sz val="6"/>
        <color rgb="FF000000"/>
        <rFont val="Arial"/>
        <family val="2"/>
      </rPr>
      <t>Real estate</t>
    </r>
  </si>
  <si>
    <r>
      <rPr>
        <sz val="6"/>
        <color rgb="FF000000"/>
        <rFont val="Arial"/>
        <family val="2"/>
      </rPr>
      <t>Other industries and reimbursement rights</t>
    </r>
  </si>
  <si>
    <r>
      <rPr>
        <b/>
        <sz val="6"/>
        <color rgb="FF000000"/>
        <rFont val="Arial"/>
        <family val="2"/>
      </rPr>
      <t>Total Corporate</t>
    </r>
  </si>
  <si>
    <r>
      <rPr>
        <sz val="6"/>
        <color rgb="FF000000"/>
        <rFont val="Arial"/>
        <family val="2"/>
      </rPr>
      <t xml:space="preserve">   Housing loans</t>
    </r>
  </si>
  <si>
    <r>
      <rPr>
        <sz val="6"/>
        <color rgb="FF000000"/>
        <rFont val="Arial"/>
        <family val="2"/>
      </rPr>
      <t xml:space="preserve">   Collateralised lending</t>
    </r>
  </si>
  <si>
    <r>
      <rPr>
        <sz val="6"/>
        <color rgb="FF000000"/>
        <rFont val="Arial"/>
        <family val="2"/>
      </rPr>
      <t xml:space="preserve">   Non-collateralised lending</t>
    </r>
  </si>
  <si>
    <r>
      <rPr>
        <b/>
        <sz val="6"/>
        <color rgb="FF000000"/>
        <rFont val="Arial"/>
        <family val="2"/>
      </rPr>
      <t>Household</t>
    </r>
  </si>
  <si>
    <r>
      <rPr>
        <b/>
        <sz val="6"/>
        <color rgb="FF000000"/>
        <rFont val="Arial"/>
        <family val="2"/>
      </rPr>
      <t>Public sector</t>
    </r>
  </si>
  <si>
    <r>
      <rPr>
        <b/>
        <sz val="6"/>
        <color rgb="FF000000"/>
        <rFont val="Arial"/>
        <family val="2"/>
      </rPr>
      <t>0</t>
    </r>
  </si>
  <si>
    <r>
      <rPr>
        <b/>
        <sz val="6"/>
        <color rgb="FF000000"/>
        <rFont val="Arial"/>
        <family val="2"/>
      </rPr>
      <t>Lending to the public</t>
    </r>
  </si>
  <si>
    <r>
      <rPr>
        <b/>
        <sz val="6"/>
        <color rgb="FF000000"/>
        <rFont val="Arial"/>
        <family val="2"/>
      </rPr>
      <t>Lending to central banks and credit institutions</t>
    </r>
  </si>
  <si>
    <r>
      <rPr>
        <vertAlign val="superscript"/>
        <sz val="6"/>
        <color rgb="FF000000"/>
        <rFont val="Arial"/>
        <family val="2"/>
      </rPr>
      <t>1</t>
    </r>
    <r>
      <rPr>
        <sz val="6"/>
        <color rgb="FF000000"/>
        <rFont val="Arial"/>
        <family val="2"/>
      </rPr>
      <t xml:space="preserve"> The table shows net loan losses related to on- and off-balance sheet exposures for March 2021, year-to-date.</t>
    </r>
  </si>
  <si>
    <r>
      <rPr>
        <vertAlign val="superscript"/>
        <sz val="6"/>
        <color rgb="FF000000"/>
        <rFont val="Arial"/>
        <family val="2"/>
      </rPr>
      <t>1</t>
    </r>
    <r>
      <rPr>
        <sz val="6"/>
        <color rgb="FF000000"/>
        <rFont val="Arial"/>
        <family val="2"/>
      </rPr>
      <t xml:space="preserve"> The table shows net loan losses related to on- and off-balance sheet exposures for the full year 2020.</t>
    </r>
  </si>
  <si>
    <t>Cost-to-income ratio, %  - excl. items affecting comparability</t>
  </si>
  <si>
    <t>Loan loss ratio including loans held at fair value, excl. items affecting comparability</t>
  </si>
  <si>
    <t>Cost-to-income ratio, % - excl. items affecting comparability</t>
  </si>
  <si>
    <r>
      <t>Change in Net interest income</t>
    </r>
    <r>
      <rPr>
        <b/>
        <sz val="8"/>
        <color theme="4" tint="-0.249977111117893"/>
        <rFont val="Arial"/>
        <family val="2"/>
      </rPr>
      <t xml:space="preserve"> </t>
    </r>
  </si>
  <si>
    <t>Life &amp; Pension - Financial highlights</t>
  </si>
  <si>
    <t>Life &amp; Pension - Gross written premiums by market</t>
  </si>
  <si>
    <t>Life &amp; Pension - Asset allocation</t>
  </si>
  <si>
    <t>Life &amp; Pension -  Guaranteed client returns per category</t>
  </si>
  <si>
    <t>Life &amp; Pension</t>
  </si>
  <si>
    <r>
      <rPr>
        <sz val="7"/>
        <color rgb="FF000000"/>
        <rFont val="Arial"/>
        <family val="2"/>
      </rPr>
      <t>Personal Banking</t>
    </r>
  </si>
  <si>
    <r>
      <rPr>
        <sz val="7"/>
        <color rgb="FF000000"/>
        <rFont val="Arial"/>
        <family val="2"/>
      </rPr>
      <t>Business Banking</t>
    </r>
  </si>
  <si>
    <r>
      <rPr>
        <sz val="7"/>
        <color rgb="FF000000"/>
        <rFont val="Arial"/>
        <family val="2"/>
      </rPr>
      <t>Large Corporates &amp; Institutions</t>
    </r>
  </si>
  <si>
    <r>
      <rPr>
        <sz val="7"/>
        <color rgb="FF000000"/>
        <rFont val="Arial"/>
        <family val="2"/>
      </rPr>
      <t>Other</t>
    </r>
  </si>
  <si>
    <r>
      <rPr>
        <b/>
        <sz val="7"/>
        <color rgb="FF000000"/>
        <rFont val="Arial"/>
        <family val="2"/>
      </rPr>
      <t>Group</t>
    </r>
  </si>
  <si>
    <t>Recognised provisions</t>
  </si>
  <si>
    <t>Provisions if one        notch downgrade</t>
  </si>
  <si>
    <t>Provisions if one notch downgrade</t>
  </si>
  <si>
    <t>The macroeconomic scenarios reflect Nordea’s view of how the COVID-19 virus and lockdowns will potentially impact the economic outlook. The scenarios also reflect the macroeconomic effects of government and central bank support measures. When developing the scenarios, Nordea took into account projections made by Nordic governments and central banks, Nordea Research and the ECB’s macroeconomic forecasts for the euro area.</t>
  </si>
  <si>
    <t>With regard to the expected rating migration in the corporate portfolio, Nordea took into consideration the positive impact of the various government guarantee and support schemes, primarily addressing the liquidity shock caused by the lockdowns and quarantines. At the same time, additional negative rating migration was assumed for the industries affected by COVID-19. This was based on a widescale bottom-up review of large counterparties in particularly sensitive industries (e.g. Retail trade, Accommodation and leisure, and Air transportation), and incorporated the main findings into the scenario projections.</t>
  </si>
  <si>
    <t>-13%</t>
  </si>
  <si>
    <t>-29%</t>
  </si>
  <si>
    <t>153%</t>
  </si>
  <si>
    <t>157%</t>
  </si>
  <si>
    <t>184%</t>
  </si>
  <si>
    <t>161%</t>
  </si>
  <si>
    <t>148%</t>
  </si>
  <si>
    <t>195%</t>
  </si>
  <si>
    <t>149%</t>
  </si>
  <si>
    <t>140%</t>
  </si>
  <si>
    <t>193%</t>
  </si>
  <si>
    <t>147%</t>
  </si>
  <si>
    <t>145%</t>
  </si>
  <si>
    <t>179%</t>
  </si>
  <si>
    <t>156%</t>
  </si>
  <si>
    <r>
      <rPr>
        <b/>
        <sz val="8"/>
        <color rgb="FF000000"/>
        <rFont val="Arial"/>
        <family val="2"/>
      </rPr>
      <t>Life Group</t>
    </r>
  </si>
  <si>
    <r>
      <rPr>
        <b/>
        <sz val="10"/>
        <color rgb="FF2F75B5"/>
        <rFont val="Arial"/>
        <family val="2"/>
      </rPr>
      <t>Life &amp; Pensions - Solvency sensitivity as of March 31, 2021</t>
    </r>
  </si>
  <si>
    <r>
      <rPr>
        <b/>
        <sz val="10"/>
        <color rgb="FF2F75B5"/>
        <rFont val="Arial"/>
        <family val="2"/>
      </rPr>
      <t>Life &amp; Pensions - Solvency position as of March 31, 2021</t>
    </r>
  </si>
  <si>
    <r>
      <rPr>
        <b/>
        <sz val="8"/>
        <color rgb="FF000000"/>
        <rFont val="Arial"/>
        <family val="2"/>
      </rPr>
      <t>% of provisions</t>
    </r>
  </si>
  <si>
    <t>Of which result on loans held at fair value</t>
  </si>
  <si>
    <t>Allowances individually assessed / Impaired loans gross (%)</t>
  </si>
  <si>
    <t xml:space="preserve">   Allowances in relation to loans in stage 1 and 2 , basis points</t>
  </si>
  <si>
    <t xml:space="preserve"> - Life &amp; Pension</t>
  </si>
  <si>
    <t xml:space="preserve">Forbearance </t>
  </si>
  <si>
    <t xml:space="preserve">Sensitivities </t>
  </si>
  <si>
    <t>Impaired loans and individualy (stage 3) and collectively assessed allowances (stages 1 and 2)</t>
  </si>
  <si>
    <r>
      <t>Return on equity with amortised resolution fees, % - excl items affecting comparabiltiy</t>
    </r>
    <r>
      <rPr>
        <vertAlign val="superscript"/>
        <sz val="8"/>
        <color theme="1"/>
        <rFont val="Arial"/>
        <family val="2"/>
      </rPr>
      <t>1</t>
    </r>
    <r>
      <rPr>
        <sz val="8"/>
        <color theme="1"/>
        <rFont val="Arial"/>
        <family val="2"/>
      </rPr>
      <t xml:space="preserve"> </t>
    </r>
  </si>
  <si>
    <t>Nordea Mortgage Bank cover pool (Finland)</t>
  </si>
  <si>
    <t>70-100%</t>
  </si>
  <si>
    <t>**LTV unindexed distribution where a loan is reported in the highest bucket</t>
  </si>
  <si>
    <t>***LTV current property value distribution where a single loan can exist in multiple buckets, with continuous distribution</t>
  </si>
  <si>
    <t>-20%</t>
  </si>
  <si>
    <t>Mortgage loans EURbn**</t>
  </si>
  <si>
    <t xml:space="preserve">Cost-to-income ratio, % - excl. items affecting comparability with amortised resolution fees </t>
  </si>
  <si>
    <r>
      <rPr>
        <vertAlign val="superscript"/>
        <sz val="7"/>
        <rFont val="Arial"/>
        <family val="2"/>
      </rPr>
      <t xml:space="preserve">8  </t>
    </r>
    <r>
      <rPr>
        <sz val="7"/>
        <rFont val="Arial"/>
        <family val="2"/>
      </rPr>
      <t>A</t>
    </r>
    <r>
      <rPr>
        <vertAlign val="superscript"/>
        <sz val="7"/>
        <rFont val="Arial"/>
        <family val="2"/>
      </rPr>
      <t xml:space="preserve"> </t>
    </r>
    <r>
      <rPr>
        <sz val="7"/>
        <rFont val="Arial"/>
        <family val="2"/>
      </rPr>
      <t>dividend of EUR 0.07 per share has been distributed on 1st March 2021, and the AGM has authorised the Board of Directors to decide on a later dividend payment of a maximum of EUR 0.72 per share (including the remaining part of the 2019 dividend and the 2020 dividend).</t>
    </r>
  </si>
  <si>
    <t xml:space="preserve">Forward-looking information </t>
  </si>
  <si>
    <r>
      <rPr>
        <b/>
        <sz val="8"/>
        <color rgb="FF000000"/>
        <rFont val="Arial"/>
        <family val="2"/>
      </rPr>
      <t>Denmark</t>
    </r>
  </si>
  <si>
    <r>
      <rPr>
        <sz val="8"/>
        <color rgb="FF000000"/>
        <rFont val="Arial"/>
        <family val="2"/>
      </rPr>
      <t>Favourable scenario</t>
    </r>
  </si>
  <si>
    <r>
      <rPr>
        <sz val="8"/>
        <color rgb="FF000000"/>
        <rFont val="Arial"/>
        <family val="2"/>
      </rPr>
      <t>Baseline scenario</t>
    </r>
  </si>
  <si>
    <r>
      <rPr>
        <sz val="8"/>
        <color rgb="FF000000"/>
        <rFont val="Arial"/>
        <family val="2"/>
      </rPr>
      <t>Adverse scenario</t>
    </r>
  </si>
  <si>
    <r>
      <rPr>
        <sz val="8"/>
        <color rgb="FF000000"/>
        <rFont val="Arial"/>
        <family val="2"/>
      </rPr>
      <t>Non-Nordic</t>
    </r>
  </si>
  <si>
    <r>
      <rPr>
        <sz val="7"/>
        <color rgb="FF000000"/>
        <rFont val="Arial"/>
        <family val="2"/>
      </rPr>
      <t>GDP growth, %</t>
    </r>
  </si>
  <si>
    <r>
      <rPr>
        <sz val="7"/>
        <color rgb="FF000000"/>
        <rFont val="Arial"/>
        <family val="2"/>
      </rPr>
      <t>Unemployment, %</t>
    </r>
  </si>
  <si>
    <r>
      <rPr>
        <sz val="7"/>
        <color rgb="FF000000"/>
        <rFont val="Arial"/>
        <family val="2"/>
      </rPr>
      <t>Change in household consumption, %</t>
    </r>
  </si>
  <si>
    <r>
      <rPr>
        <sz val="7"/>
        <color rgb="FF000000"/>
        <rFont val="Arial"/>
        <family val="2"/>
      </rPr>
      <t>Change in house prices, %</t>
    </r>
  </si>
  <si>
    <r>
      <rPr>
        <sz val="7"/>
        <color rgb="FF000000"/>
        <rFont val="Arial"/>
        <family val="2"/>
      </rPr>
      <t>Adjustments to</t>
    </r>
  </si>
  <si>
    <r>
      <rPr>
        <sz val="7"/>
        <color rgb="FF000000"/>
        <rFont val="Arial"/>
        <family val="2"/>
      </rPr>
      <t>Model-based</t>
    </r>
  </si>
  <si>
    <r>
      <rPr>
        <sz val="7"/>
        <color rgb="FF000000"/>
        <rFont val="Arial"/>
        <family val="2"/>
      </rPr>
      <t>model-based</t>
    </r>
  </si>
  <si>
    <r>
      <rPr>
        <sz val="7"/>
        <color rgb="FF000000"/>
        <rFont val="Arial"/>
        <family val="2"/>
      </rPr>
      <t>Individual</t>
    </r>
  </si>
  <si>
    <r>
      <rPr>
        <sz val="7"/>
        <color rgb="FF000000"/>
        <rFont val="Arial"/>
        <family val="2"/>
      </rPr>
      <t>Total</t>
    </r>
  </si>
  <si>
    <r>
      <rPr>
        <sz val="7"/>
        <color rgb="FF000000"/>
        <rFont val="Arial"/>
        <family val="2"/>
      </rPr>
      <t>Unweighted</t>
    </r>
  </si>
  <si>
    <r>
      <rPr>
        <sz val="7"/>
        <color rgb="FF000000"/>
        <rFont val="Arial"/>
        <family val="2"/>
      </rPr>
      <t>allowances/</t>
    </r>
  </si>
  <si>
    <r>
      <rPr>
        <sz val="7"/>
        <color rgb="FF000000"/>
        <rFont val="Arial"/>
        <family val="2"/>
      </rPr>
      <t>ECL</t>
    </r>
  </si>
  <si>
    <r>
      <rPr>
        <sz val="7"/>
        <color rgb="FF000000"/>
        <rFont val="Arial"/>
        <family val="2"/>
      </rPr>
      <t>Probability</t>
    </r>
  </si>
  <si>
    <r>
      <rPr>
        <sz val="7"/>
        <color rgb="FF000000"/>
        <rFont val="Arial"/>
        <family val="2"/>
      </rPr>
      <t>provisions</t>
    </r>
  </si>
  <si>
    <r>
      <rPr>
        <sz val="7"/>
        <color rgb="FF000000"/>
        <rFont val="Arial"/>
        <family val="2"/>
      </rPr>
      <t>EURm</t>
    </r>
  </si>
  <si>
    <r>
      <rPr>
        <sz val="7"/>
        <color rgb="FF000000"/>
        <rFont val="Arial"/>
        <family val="2"/>
      </rPr>
      <t>weight</t>
    </r>
  </si>
  <si>
    <r>
      <rPr>
        <sz val="7"/>
        <color rgb="FF000000"/>
        <rFont val="Arial"/>
        <family val="2"/>
      </rPr>
      <t xml:space="preserve">GDP growth, % </t>
    </r>
  </si>
  <si>
    <r>
      <rPr>
        <sz val="7"/>
        <color rgb="FF000000"/>
        <rFont val="Arial"/>
        <family val="2"/>
      </rPr>
      <t xml:space="preserve">Unemployment, % </t>
    </r>
  </si>
  <si>
    <t xml:space="preserve">Forbearance refers to eased terms or restructuring of credit terms and conditions due to the borrower experiencing financial difficulties. The intention of granting forbearance for a limited period of time is to ensure full repayment of the outstanding debt. Examples of eased terms are changes to amortisation profile, repayment schedule and customer margin, or eased financial covenants. Forbearance is undertaken on an individual basis, according to internal guidelines, and followed by impairment testing. Forborne exposures can be performing or non-performing. Loan loss provisions are recognised if necessary. Customers with forbearance measures are transferred to stage 2, unless already identified as credit impaired (stage 3). </t>
  </si>
  <si>
    <t>On 13 March 2020 Nordea announced that it would offer COVID-19-related instalment-free periods in all Nordic countries to those mortgage and car finance household customers and SMEs who were experiencing temporary liquidity problems due to the COVID-19 situation. Nordea did not register COVID-19-related instalment-free periods as forbearance, and consequently did not automatically transfer the exposures to stage 2, due to the temporary nature of the instalment-free periods and as interest continued to accrue. On 1 October 2020 Nordea ended all temporary amendments to the credit risk framework and returned to its normal forbearance registration procedures, while still continuing to support customers through the crisis. instalment-free periods and as interest continued to accrue. On 1 October 2020 Nordea ended all temporary amendments to the credit risk framework and returned to its normal forbearance registration procedures, while still continuing to support customers through the crisis.</t>
  </si>
  <si>
    <t>At the end of the first quarter of 2021 the carrying amount of loans on which Nordea had granted COVID-19-related instalment-free periods was EUR 17.9bn, of which 91.1% was classified as stage 1, 7.8% as stage 2 and 1.1% as stage 3 (EUR 18.6bn, of which 91.2% was classified as stage 1, 7.7% as stage 2 and 1.1% as stage 3, at the end of December 2020). Loans corresponding to EUR 8.5bn (of the aforementioned EUR 17.9bn) were still subject to instalment-free periods at the end of the quarter. The instalment-free periods have thus expired on more than half of the total carrying amount of loans on which they were originally granted, and customers have returned to normal payment schedules.</t>
  </si>
  <si>
    <t>The provisions are sensitive to rating migration even if staging triggers are not reached. The table below shows the impact on provisions of a one-notch downgrade on all exposures in the bank. It includes both the impact of the higher risk for all exposures and the impact of transferring exposures that reach the trigger from stage 1 to stage 2. It also includes the impact of exposures with one rating grade above default becoming default, which is estimated at EUR 134m (EUR 139m at year-end 2020). This figure is based on calculations using the statistical model rather than individual estimates, as would be the case in reality for material defaulted loans.</t>
  </si>
  <si>
    <t>Forward-looking information is used both for assessing significant increases in credit risk and calculating expected credit losses. Nordea uses three macroeconomic scenarios: a baseline scenario, a favourable scenario and an adverse scenario. For the first quarter of 2021, the scenarios were weighted into the final expected credit losses (ECL) as follows: baseline 50%, adverse 45% and favourable 5% (baseline 50%, adverse 45% and favourable 5% at year-end 2020). The weight on the adverse scenario was increased as of the third quarter of 2020 to give more weight to the downside risks related to the COVID-19 pandemic, and was maintained in the first quarter of 2021, given the continued uncertainty regarding the impact of the pandemic on the economy. The baseline scenario was still maintained as the most probable one.</t>
  </si>
  <si>
    <t>The macroeconomic scenarios are provided by Group Risk and Compliance in Nordea, based on the Oxford Economics Model. The forecast is a combination of modelling and expert judgement, subject to thorough checks and quality control processes. The model has been built to give a good description of the historical relationships between economic variables and to capture the key linkages between those variables. The forecast period in the model is ten years. For periods beyond, a long-term average is used in the ECL calculations.</t>
  </si>
  <si>
    <t>Following a significant recovery in output during the second half of 2020, a resurgence of the COVID-19 pandemic led to renewed and widespread lockdowns in most of Europe towards the end of 2020 and during the first quarter of 2021. All the Nordic countries are likely to have experienced a contraction in output in the first quarter of 2021. The high level of uncertainty in the baseline scenario, which is weighing on business investments and exports in particular, is expected to linger throughout 2021. Accordingly, growth is predicted to be modest in 2021. On the other hand, the eventual roll-out of vaccines, and the willingness of Nordic governments to extend special support measures for sectors hit by lockdowns, point to a continued but modest recovery in the baseline. This implies that the economic output of the Nordic countries will not return to pre-pandemic levels before the second half of 2021. The loss of output in the beginning of 2021 will weigh on labour markets and consumer confidence. The Nordic housing markets are expected to have positive annual growth rates in 2021.</t>
  </si>
  <si>
    <t>At the end of the first quarter of 2021 adjustments to model-based allowances/provisions amounted to EUR 739m, including management judgements. The management judgements cover expected credit losses not yet covered by the IFRS 9 model. The cyclical reserve amounted to EUR 455m at the end of the first quarter of 2021 (EUR 450m at the end of the fourth quarter of 2020) and issues identified in the IFRS 9 model to be later covered in model updates (structural reserve) amounted to EUR 195m (EUR 200m at the end of the fourth quarter of 2020). The cyclical reserve was supported by additional portfolio modelling and was triggered by the substantial uncertainty in the macroeconomic development, as well as the need to account for future rating downgrades potentially underestimated by the IFRS 9 model through the updated macroeconomic scenarios.</t>
  </si>
  <si>
    <t>The estimation of the cyclical reserve was largely unchanged in the first quarter of 2021 compared with the fourth quarter of 2020. The estimation was supported by the use of the internal stress testing model, adjusted for the impact of government support schemes. For the retail portfolio, the most important public sector actions have been the various forms of labour market support schemes, which have significantly decreased expected defaults and losses among households. Due to the wide scope of these schemes, Nordea decreased the modelled development of new defaults originally predicted by the internal stress testing models, leading to lower predicted loan losses. These models are based on historical observations and correlations. Thus, they do not replicate the impact of the current government support schemes.</t>
  </si>
  <si>
    <t>The stress test model-based scenario simulations support the loan loss forecasts made by the business areas, and help Nordea ensure that its loan loss projections are appropriate. The cyclical reserve reflects Nordea’s view of expected credit losses not yet captured by the models.</t>
  </si>
  <si>
    <t>Credit Valuation Adjustment Risk</t>
  </si>
  <si>
    <r>
      <rPr>
        <sz val="6"/>
        <color rgb="FF000000"/>
        <rFont val="Arial"/>
        <family val="2"/>
      </rPr>
      <t>Net loan losses</t>
    </r>
    <r>
      <rPr>
        <vertAlign val="superscript"/>
        <sz val="6"/>
        <color rgb="FF000000"/>
        <rFont val="Arial"/>
        <family val="2"/>
      </rPr>
      <t>1</t>
    </r>
  </si>
  <si>
    <t>Nordea Eiendomskreditt cover pool (Norway)</t>
  </si>
  <si>
    <t xml:space="preserve">    of which impaired loans at fair value</t>
  </si>
  <si>
    <r>
      <rPr>
        <b/>
        <sz val="8"/>
        <color rgb="FF000000"/>
        <rFont val="Arial"/>
        <family val="2"/>
      </rPr>
      <t>Private Banking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</si>
</sst>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 _k_r_-;\-* #,##0.00\ _k_r_-;_-* &quot;-&quot;??\ _k_r_-;_-@_-"/>
    <numFmt numFmtId="165" formatCode="0.0%"/>
    <numFmt numFmtId="166" formatCode="#,##0.0"/>
    <numFmt numFmtId="167" formatCode="0.0"/>
    <numFmt numFmtId="168" formatCode="#,##0.000"/>
    <numFmt numFmtId="169" formatCode="#,##0.0000"/>
    <numFmt numFmtId="170" formatCode="_-* #,##0\ _k_r_-;\-* #,##0\ _k_r_-;_-* &quot;-&quot;??\ _k_r_-;_-@_-"/>
    <numFmt numFmtId="171" formatCode="#,##0_ ;\-#,##0\ "/>
    <numFmt numFmtId="172" formatCode="_(* #,##0.00_);_(* \(#,##0.00\);_(* &quot;-&quot;??_);_(@_)"/>
    <numFmt numFmtId="173" formatCode="_-* #,##0.0\ _k_r_-;\-* #,##0.0\ _k_r_-;_-* &quot;-&quot;??\ _k_r_-;_-@_-"/>
    <numFmt numFmtId="174" formatCode="#,##0.0_ ;\-#,##0.0\ "/>
    <numFmt numFmtId="175" formatCode="0.00000"/>
    <numFmt numFmtId="176" formatCode="_-* #,##0_-;\-* #,##0_-;_-* &quot;-&quot;??_-;_-@_-"/>
    <numFmt numFmtId="177" formatCode="_ * #,##0.00_ ;_ * \-#,##0.00_ ;_ * &quot;-&quot;??_ ;_ @_ "/>
    <numFmt numFmtId="178" formatCode="[$-809]dd\ mmmm\ yyyy;@"/>
    <numFmt numFmtId="179" formatCode="_(* #,##0.0_);_(* \(#,##0.0\);_(* &quot;-&quot;??_);_(@_)"/>
    <numFmt numFmtId="180" formatCode="##,##0;\ \-##,##0;\ ;@"/>
    <numFmt numFmtId="181" formatCode="dd/mm/yyyy;@"/>
    <numFmt numFmtId="182" formatCode="###,000"/>
    <numFmt numFmtId="183" formatCode="_(* #,##0_);_(* \(#,##0\);_(* &quot;-&quot;??_);_(@_)"/>
  </numFmts>
  <fonts count="161">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1" tint="4.9989318521683403E-2"/>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sz val="9"/>
      <color theme="1"/>
      <name val="Calibri"/>
      <family val="2"/>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b/>
      <vertAlign val="superscript"/>
      <sz val="8"/>
      <name val="Arial"/>
      <family val="2"/>
    </font>
    <font>
      <b/>
      <vertAlign val="superscript"/>
      <sz val="8"/>
      <color theme="1" tint="4.9989318521683403E-2"/>
      <name val="Arial"/>
      <family val="2"/>
    </font>
    <font>
      <sz val="11"/>
      <color theme="1"/>
      <name val="Calibri"/>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sz val="8"/>
      <name val="Calibri"/>
      <family val="2"/>
      <scheme val="minor"/>
    </font>
    <font>
      <sz val="9"/>
      <color rgb="FF000000"/>
      <name val="Arial"/>
      <family val="2"/>
    </font>
    <font>
      <b/>
      <sz val="11"/>
      <color theme="1"/>
      <name val="Calibri"/>
      <family val="2"/>
      <scheme val="minor"/>
    </font>
    <font>
      <sz val="11"/>
      <color rgb="FF000000"/>
      <name val="Calibri"/>
      <family val="2"/>
      <scheme val="minor"/>
    </font>
    <font>
      <b/>
      <sz val="11"/>
      <color rgb="FF000000"/>
      <name val="Calibri"/>
      <family val="2"/>
      <scheme val="minor"/>
    </font>
    <font>
      <i/>
      <sz val="8"/>
      <color theme="1"/>
      <name val="Calibri"/>
      <family val="2"/>
      <scheme val="minor"/>
    </font>
    <font>
      <sz val="11"/>
      <color theme="0" tint="-0.249977111117893"/>
      <name val="Calibri"/>
      <family val="2"/>
      <scheme val="minor"/>
    </font>
    <font>
      <b/>
      <vertAlign val="superscript"/>
      <sz val="8"/>
      <color rgb="FF000000"/>
      <name val="Arial"/>
      <family val="2"/>
    </font>
    <font>
      <b/>
      <sz val="10"/>
      <color rgb="FF2F75B5"/>
      <name val="Arial"/>
      <family val="2"/>
    </font>
    <font>
      <sz val="6.5"/>
      <name val="Arial"/>
      <family val="2"/>
    </font>
    <font>
      <b/>
      <vertAlign val="superscript"/>
      <sz val="10"/>
      <color theme="4" tint="-0.249977111117893"/>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7"/>
      <color rgb="FF2F75B5"/>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b/>
      <sz val="7"/>
      <color rgb="FF000000"/>
      <name val="Arial"/>
      <family val="2"/>
    </font>
    <font>
      <i/>
      <sz val="7"/>
      <name val="Arial"/>
      <family val="2"/>
    </font>
    <font>
      <i/>
      <sz val="7"/>
      <color rgb="FF000000"/>
      <name val="Arial"/>
      <family val="2"/>
    </font>
    <font>
      <sz val="7"/>
      <color rgb="FF191919"/>
      <name val="Arial"/>
      <family val="2"/>
    </font>
    <font>
      <b/>
      <i/>
      <sz val="7"/>
      <color rgb="FF0000A0"/>
      <name val="Arial"/>
      <family val="2"/>
    </font>
    <font>
      <b/>
      <sz val="7"/>
      <color rgb="FF0000A0"/>
      <name val="Arial"/>
      <family val="2"/>
    </font>
    <font>
      <b/>
      <i/>
      <sz val="7"/>
      <name val="Arial"/>
      <family val="2"/>
    </font>
    <font>
      <b/>
      <i/>
      <sz val="7"/>
      <color rgb="FF000000"/>
      <name val="Arial"/>
      <family val="2"/>
    </font>
    <font>
      <b/>
      <sz val="24"/>
      <color rgb="FF0000A0"/>
      <name val="Arial"/>
      <family val="2"/>
    </font>
    <font>
      <b/>
      <sz val="12"/>
      <color rgb="FF2F75B5"/>
      <name val="Arial"/>
      <family val="2"/>
    </font>
    <font>
      <sz val="8"/>
      <color theme="0" tint="-0.249977111117893"/>
      <name val="Arial"/>
      <family val="2"/>
    </font>
    <font>
      <b/>
      <sz val="6"/>
      <name val="Arial"/>
      <family val="2"/>
    </font>
    <font>
      <sz val="6"/>
      <name val="Arial"/>
      <family val="2"/>
    </font>
    <font>
      <sz val="7"/>
      <name val="Nordea Sans Large"/>
      <family val="3"/>
    </font>
    <font>
      <vertAlign val="superscript"/>
      <sz val="11"/>
      <color theme="1"/>
      <name val="Calibri"/>
      <family val="2"/>
      <scheme val="minor"/>
    </font>
    <font>
      <b/>
      <sz val="11"/>
      <name val="Calibri"/>
      <family val="2"/>
      <scheme val="minor"/>
    </font>
    <font>
      <u/>
      <sz val="11"/>
      <color theme="1"/>
      <name val="Calibri"/>
      <family val="2"/>
      <scheme val="minor"/>
    </font>
    <font>
      <sz val="72"/>
      <color rgb="FFFF0000"/>
      <name val="Calibri"/>
      <family val="2"/>
      <scheme val="minor"/>
    </font>
    <font>
      <sz val="11"/>
      <color theme="0" tint="-0.499984740745262"/>
      <name val="Arial"/>
      <family val="2"/>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u/>
      <sz val="8"/>
      <color rgb="FFFF0000"/>
      <name val="Arial"/>
      <family val="2"/>
    </font>
    <font>
      <sz val="11"/>
      <color theme="0" tint="-0.249977111117893"/>
      <name val="Arial"/>
      <family val="2"/>
    </font>
    <font>
      <sz val="9"/>
      <color theme="0" tint="-0.249977111117893"/>
      <name val="Arial"/>
      <family val="2"/>
    </font>
    <font>
      <b/>
      <sz val="8"/>
      <color theme="0" tint="-0.499984740745262"/>
      <name val="Arial"/>
      <family val="2"/>
    </font>
    <font>
      <sz val="11"/>
      <color theme="0" tint="-0.499984740745262"/>
      <name val="Calibri"/>
      <family val="2"/>
      <scheme val="minor"/>
    </font>
    <font>
      <sz val="11"/>
      <color rgb="FFFF0000"/>
      <name val="Arial"/>
      <family val="2"/>
    </font>
    <font>
      <b/>
      <sz val="7"/>
      <color theme="0" tint="-0.499984740745262"/>
      <name val="Arial"/>
      <family val="2"/>
    </font>
    <font>
      <sz val="9"/>
      <color theme="0" tint="-0.249977111117893"/>
      <name val="Calibri"/>
      <family val="2"/>
      <scheme val="minor"/>
    </font>
    <font>
      <b/>
      <sz val="8"/>
      <color theme="0" tint="-0.14999847407452621"/>
      <name val="Arial"/>
      <family val="2"/>
    </font>
    <font>
      <b/>
      <sz val="9"/>
      <color theme="0" tint="-0.249977111117893"/>
      <name val="Arial"/>
      <family val="2"/>
    </font>
    <font>
      <b/>
      <i/>
      <sz val="16"/>
      <color theme="3"/>
      <name val="Arial"/>
      <family val="2"/>
    </font>
    <font>
      <b/>
      <vertAlign val="superscript"/>
      <sz val="7"/>
      <color rgb="FF000000"/>
      <name val="Arial"/>
      <family val="2"/>
    </font>
    <font>
      <b/>
      <sz val="9"/>
      <color rgb="FF2F75B5"/>
      <name val="Arial"/>
      <family val="2"/>
    </font>
    <font>
      <sz val="6.5"/>
      <color theme="1"/>
      <name val="Arial"/>
      <family val="2"/>
    </font>
    <font>
      <b/>
      <vertAlign val="superscript"/>
      <sz val="10"/>
      <color rgb="FF2F75B5"/>
      <name val="Arial"/>
      <family val="2"/>
    </font>
    <font>
      <b/>
      <vertAlign val="superscript"/>
      <sz val="8"/>
      <color theme="4" tint="-0.249977111117893"/>
      <name val="Arial"/>
      <family val="2"/>
    </font>
    <font>
      <sz val="11"/>
      <color theme="4" tint="-0.249977111117893"/>
      <name val="Calibri"/>
      <family val="2"/>
      <scheme val="minor"/>
    </font>
    <font>
      <b/>
      <sz val="7"/>
      <color theme="4" tint="-0.249977111117893"/>
      <name val="Arial"/>
      <family val="2"/>
    </font>
    <font>
      <sz val="10"/>
      <color theme="4" tint="-0.249977111117893"/>
      <name val="Arial"/>
      <family val="2"/>
    </font>
    <font>
      <sz val="6"/>
      <name val="Arial"/>
      <family val="1"/>
    </font>
    <font>
      <sz val="6"/>
      <color rgb="FF000000"/>
      <name val="Arial"/>
      <family val="2"/>
    </font>
    <font>
      <b/>
      <sz val="6"/>
      <color rgb="FF000000"/>
      <name val="Arial"/>
      <family val="2"/>
    </font>
    <font>
      <vertAlign val="superscript"/>
      <sz val="6"/>
      <color rgb="FF000000"/>
      <name val="Arial"/>
      <family val="2"/>
    </font>
    <font>
      <sz val="10"/>
      <color theme="4" tint="-0.249977111117893"/>
      <name val="Calibri"/>
      <family val="2"/>
      <scheme val="minor"/>
    </font>
    <font>
      <b/>
      <sz val="10"/>
      <color rgb="FF4472C4"/>
      <name val="Arial"/>
      <family val="2"/>
    </font>
    <font>
      <sz val="8"/>
      <color theme="4" tint="-0.249977111117893"/>
      <name val="Arial"/>
      <family val="2"/>
    </font>
    <font>
      <b/>
      <sz val="8"/>
      <color rgb="FF0000A0"/>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FFFFFF"/>
        <bgColor rgb="FF000000"/>
      </patternFill>
    </fill>
    <fill>
      <patternFill patternType="solid">
        <fgColor rgb="FFFFFFFF"/>
        <bgColor indexed="64"/>
      </patternFill>
    </fill>
    <fill>
      <patternFill patternType="solid">
        <fgColor rgb="FF92D050"/>
        <bgColor indexed="64"/>
      </patternFill>
    </fill>
    <fill>
      <patternFill patternType="solid">
        <fgColor theme="0" tint="-4.828028199102756E-2"/>
        <bgColor indexed="64"/>
      </patternFill>
    </fill>
    <fill>
      <patternFill patternType="solid">
        <fgColor theme="0" tint="-4.8707541123691522E-2"/>
        <bgColor indexed="64"/>
      </patternFill>
    </fill>
    <fill>
      <patternFill patternType="solid">
        <fgColor theme="0" tint="-4.986724448377941E-2"/>
        <bgColor indexed="64"/>
      </patternFill>
    </fill>
  </fills>
  <borders count="148">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top/>
      <bottom style="medium">
        <color indexed="64"/>
      </bottom>
      <diagonal/>
    </border>
    <border>
      <left/>
      <right/>
      <top style="medium">
        <color theme="0" tint="-0.499984740745262"/>
      </top>
      <bottom style="thin">
        <color auto="1"/>
      </bottom>
      <diagonal/>
    </border>
    <border>
      <left style="medium">
        <color rgb="FFFFFFFF"/>
      </left>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808080"/>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medium">
        <color rgb="FF808080"/>
      </top>
      <bottom/>
      <diagonal/>
    </border>
    <border>
      <left/>
      <right/>
      <top style="medium">
        <color rgb="FF808080"/>
      </top>
      <bottom style="medium">
        <color rgb="FF808080"/>
      </bottom>
      <diagonal/>
    </border>
    <border>
      <left/>
      <right style="medium">
        <color rgb="FF808080"/>
      </right>
      <top/>
      <bottom/>
      <diagonal/>
    </border>
    <border>
      <left/>
      <right style="medium">
        <color rgb="FF808080"/>
      </right>
      <top style="medium">
        <color rgb="FF808080"/>
      </top>
      <bottom/>
      <diagonal/>
    </border>
    <border>
      <left style="medium">
        <color rgb="FF808080"/>
      </left>
      <right/>
      <top style="medium">
        <color rgb="FF808080"/>
      </top>
      <bottom/>
      <diagonal/>
    </border>
    <border>
      <left/>
      <right style="medium">
        <color rgb="FF808080"/>
      </right>
      <top/>
      <bottom style="medium">
        <color rgb="FF808080"/>
      </bottom>
      <diagonal/>
    </border>
    <border>
      <left/>
      <right/>
      <top style="medium">
        <color rgb="FF7F7F7F"/>
      </top>
      <bottom/>
      <diagonal/>
    </border>
    <border>
      <left style="medium">
        <color rgb="FFFFFFFF"/>
      </left>
      <right style="medium">
        <color rgb="FFFFFFFF"/>
      </right>
      <top/>
      <bottom style="medium">
        <color rgb="FF7F7F7F"/>
      </bottom>
      <diagonal/>
    </border>
    <border>
      <left/>
      <right/>
      <top/>
      <bottom style="medium">
        <color rgb="FFFFFFFF"/>
      </bottom>
      <diagonal/>
    </border>
    <border>
      <left style="medium">
        <color rgb="FF808080"/>
      </left>
      <right/>
      <top/>
      <bottom style="medium">
        <color rgb="FF808080"/>
      </bottom>
      <diagonal/>
    </border>
    <border>
      <left style="medium">
        <color rgb="FF808080"/>
      </left>
      <right/>
      <top/>
      <bottom/>
      <diagonal/>
    </border>
    <border>
      <left/>
      <right/>
      <top/>
      <bottom style="medium">
        <color theme="1" tint="0.49967955565050204"/>
      </bottom>
      <diagonal/>
    </border>
    <border>
      <left style="medium">
        <color rgb="FFFFFFFF"/>
      </left>
      <right style="medium">
        <color rgb="FFFFFFFF"/>
      </right>
      <top/>
      <bottom style="medium">
        <color theme="1" tint="0.49967955565050204"/>
      </bottom>
      <diagonal/>
    </border>
    <border>
      <left/>
      <right style="medium">
        <color rgb="FFFFFFFF"/>
      </right>
      <top style="medium">
        <color rgb="FFFFFFFF"/>
      </top>
      <bottom style="medium">
        <color theme="1" tint="0.49967955565050204"/>
      </bottom>
      <diagonal/>
    </border>
    <border>
      <left/>
      <right/>
      <top style="medium">
        <color theme="0" tint="-0.499984740745262"/>
      </top>
      <bottom style="medium">
        <color theme="0" tint="-0.3499862666707357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indexed="64"/>
      </top>
      <bottom/>
      <diagonal/>
    </border>
    <border>
      <left style="thin">
        <color auto="1"/>
      </left>
      <right style="thin">
        <color auto="1"/>
      </right>
      <top style="thin">
        <color auto="1"/>
      </top>
      <bottom style="medium">
        <color theme="1" tint="0.499984740745262"/>
      </bottom>
      <diagonal/>
    </border>
    <border>
      <left/>
      <right/>
      <top style="thin">
        <color indexed="64"/>
      </top>
      <bottom style="medium">
        <color theme="0" tint="-0.49998474074526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medium">
        <color theme="0" tint="-0.4978484450819422"/>
      </bottom>
      <diagonal/>
    </border>
    <border>
      <left/>
      <right style="medium">
        <color theme="0" tint="-0.49827570421460615"/>
      </right>
      <top/>
      <bottom style="medium">
        <color theme="0" tint="-0.49827570421460615"/>
      </bottom>
      <diagonal/>
    </border>
    <border>
      <left style="medium">
        <color theme="0" tint="-0.49827570421460615"/>
      </left>
      <right/>
      <top/>
      <bottom style="medium">
        <color theme="0" tint="-0.49827570421460615"/>
      </bottom>
      <diagonal/>
    </border>
    <border>
      <left/>
      <right style="medium">
        <color theme="0" tint="-0.49827570421460615"/>
      </right>
      <top/>
      <bottom/>
      <diagonal/>
    </border>
    <border>
      <left style="medium">
        <color theme="0" tint="-0.49827570421460615"/>
      </left>
      <right/>
      <top/>
      <bottom/>
      <diagonal/>
    </border>
    <border>
      <left/>
      <right/>
      <top/>
      <bottom style="medium">
        <color theme="0" tint="-0.49827570421460615"/>
      </bottom>
      <diagonal/>
    </border>
    <border>
      <left/>
      <right style="medium">
        <color theme="0" tint="-0.49827570421460615"/>
      </right>
      <top style="medium">
        <color theme="0" tint="-0.49827570421460615"/>
      </top>
      <bottom/>
      <diagonal/>
    </border>
    <border>
      <left style="medium">
        <color theme="0" tint="-0.49827570421460615"/>
      </left>
      <right/>
      <top style="medium">
        <color theme="0" tint="-0.49827570421460615"/>
      </top>
      <bottom/>
      <diagonal/>
    </border>
    <border>
      <left/>
      <right/>
      <top style="medium">
        <color theme="0" tint="-0.49928281502731409"/>
      </top>
      <bottom/>
      <diagonal/>
    </border>
    <border>
      <left style="medium">
        <color theme="0" tint="-0.4978484450819422"/>
      </left>
      <right/>
      <top/>
      <bottom style="medium">
        <color theme="0" tint="-0.49928281502731409"/>
      </bottom>
      <diagonal/>
    </border>
    <border>
      <left/>
      <right style="medium">
        <color theme="0" tint="-0.4978484450819422"/>
      </right>
      <top/>
      <bottom/>
      <diagonal/>
    </border>
    <border>
      <left style="medium">
        <color theme="0" tint="-0.4978484450819422"/>
      </left>
      <right/>
      <top/>
      <bottom/>
      <diagonal/>
    </border>
    <border>
      <left/>
      <right/>
      <top/>
      <bottom style="medium">
        <color theme="0" tint="-0.49925229651783809"/>
      </bottom>
      <diagonal/>
    </border>
    <border>
      <left/>
      <right style="medium">
        <color theme="0" tint="-0.4978484450819422"/>
      </right>
      <top/>
      <bottom style="medium">
        <color theme="0" tint="-0.49928281502731409"/>
      </bottom>
      <diagonal/>
    </border>
    <border>
      <left/>
      <right/>
      <top style="medium">
        <color theme="0" tint="-0.49925229651783809"/>
      </top>
      <bottom/>
      <diagonal/>
    </border>
    <border>
      <left/>
      <right style="medium">
        <color theme="0" tint="-0.4978484450819422"/>
      </right>
      <top/>
      <bottom style="medium">
        <color theme="0" tint="-0.49925229651783809"/>
      </bottom>
      <diagonal/>
    </border>
    <border>
      <left style="medium">
        <color theme="0" tint="-0.4978484450819422"/>
      </left>
      <right/>
      <top/>
      <bottom style="medium">
        <color theme="0" tint="-0.49925229651783809"/>
      </bottom>
      <diagonal/>
    </border>
    <border>
      <left/>
      <right style="medium">
        <color theme="0" tint="-0.4978484450819422"/>
      </right>
      <top/>
      <bottom style="medium">
        <color theme="0" tint="-0.4978484450819422"/>
      </bottom>
      <diagonal/>
    </border>
    <border>
      <left style="medium">
        <color theme="0" tint="-0.4978484450819422"/>
      </left>
      <right/>
      <top/>
      <bottom style="medium">
        <color theme="0" tint="-0.4978484450819422"/>
      </bottom>
      <diagonal/>
    </border>
    <border>
      <left/>
      <right style="medium">
        <color theme="0" tint="-0.4978484450819422"/>
      </right>
      <top style="medium">
        <color theme="0" tint="-0.4978484450819422"/>
      </top>
      <bottom/>
      <diagonal/>
    </border>
    <border>
      <left style="medium">
        <color theme="0" tint="-0.4978484450819422"/>
      </left>
      <right/>
      <top style="medium">
        <color theme="0" tint="-0.4978484450819422"/>
      </top>
      <bottom/>
      <diagonal/>
    </border>
    <border>
      <left/>
      <right style="medium">
        <color theme="0" tint="-0.49824518570513016"/>
      </right>
      <top/>
      <bottom style="medium">
        <color theme="0" tint="-0.49824518570513016"/>
      </bottom>
      <diagonal/>
    </border>
    <border>
      <left style="medium">
        <color theme="0" tint="-0.49824518570513016"/>
      </left>
      <right/>
      <top/>
      <bottom style="medium">
        <color theme="0" tint="-0.49824518570513016"/>
      </bottom>
      <diagonal/>
    </border>
    <border>
      <left/>
      <right style="medium">
        <color theme="0" tint="-0.49824518570513016"/>
      </right>
      <top/>
      <bottom/>
      <diagonal/>
    </border>
    <border>
      <left style="medium">
        <color theme="0" tint="-0.49824518570513016"/>
      </left>
      <right/>
      <top/>
      <bottom/>
      <diagonal/>
    </border>
    <border>
      <left/>
      <right/>
      <top/>
      <bottom style="medium">
        <color theme="0" tint="-0.49824518570513016"/>
      </bottom>
      <diagonal/>
    </border>
    <border>
      <left/>
      <right style="medium">
        <color theme="0" tint="-0.49824518570513016"/>
      </right>
      <top style="medium">
        <color theme="0" tint="-0.49824518570513016"/>
      </top>
      <bottom/>
      <diagonal/>
    </border>
    <border>
      <left style="medium">
        <color theme="0" tint="-0.49824518570513016"/>
      </left>
      <right/>
      <top style="medium">
        <color theme="0" tint="-0.49824518570513016"/>
      </top>
      <bottom/>
      <diagonal/>
    </border>
    <border>
      <left/>
      <right style="medium">
        <color theme="0" tint="-0.49818414868617816"/>
      </right>
      <top/>
      <bottom style="medium">
        <color theme="0" tint="-0.49818414868617816"/>
      </bottom>
      <diagonal/>
    </border>
    <border>
      <left style="medium">
        <color theme="0" tint="-0.49818414868617816"/>
      </left>
      <right/>
      <top/>
      <bottom style="medium">
        <color theme="0" tint="-0.49818414868617816"/>
      </bottom>
      <diagonal/>
    </border>
    <border>
      <left/>
      <right style="medium">
        <color theme="0" tint="-0.49818414868617816"/>
      </right>
      <top/>
      <bottom/>
      <diagonal/>
    </border>
    <border>
      <left style="medium">
        <color theme="0" tint="-0.49818414868617816"/>
      </left>
      <right/>
      <top/>
      <bottom/>
      <diagonal/>
    </border>
    <border>
      <left/>
      <right/>
      <top/>
      <bottom style="medium">
        <color theme="0" tint="-0.49818414868617816"/>
      </bottom>
      <diagonal/>
    </border>
    <border>
      <left/>
      <right style="medium">
        <color theme="0" tint="-0.49818414868617816"/>
      </right>
      <top style="medium">
        <color theme="0" tint="-0.49818414868617816"/>
      </top>
      <bottom/>
      <diagonal/>
    </border>
    <border>
      <left style="medium">
        <color theme="0" tint="-0.49818414868617816"/>
      </left>
      <right/>
      <top style="medium">
        <color theme="0" tint="-0.49818414868617816"/>
      </top>
      <bottom/>
      <diagonal/>
    </border>
    <border>
      <left/>
      <right style="medium">
        <color theme="0" tint="-0.49794000061037019"/>
      </right>
      <top/>
      <bottom style="medium">
        <color theme="0" tint="-0.49794000061037019"/>
      </bottom>
      <diagonal/>
    </border>
    <border>
      <left style="medium">
        <color theme="0" tint="-0.49794000061037019"/>
      </left>
      <right/>
      <top/>
      <bottom style="medium">
        <color theme="0" tint="-0.49794000061037019"/>
      </bottom>
      <diagonal/>
    </border>
    <border>
      <left/>
      <right style="medium">
        <color theme="0" tint="-0.49794000061037019"/>
      </right>
      <top/>
      <bottom/>
      <diagonal/>
    </border>
    <border>
      <left style="medium">
        <color theme="0" tint="-0.49794000061037019"/>
      </left>
      <right/>
      <top/>
      <bottom/>
      <diagonal/>
    </border>
    <border>
      <left/>
      <right/>
      <top/>
      <bottom style="medium">
        <color theme="0" tint="-0.49794000061037019"/>
      </bottom>
      <diagonal/>
    </border>
    <border>
      <left/>
      <right style="medium">
        <color theme="0" tint="-0.49794000061037019"/>
      </right>
      <top style="medium">
        <color theme="0" tint="-0.49794000061037019"/>
      </top>
      <bottom/>
      <diagonal/>
    </border>
    <border>
      <left style="medium">
        <color theme="0" tint="-0.49794000061037019"/>
      </left>
      <right/>
      <top style="medium">
        <color theme="0" tint="-0.49794000061037019"/>
      </top>
      <bottom/>
      <diagonal/>
    </border>
    <border>
      <left/>
      <right style="medium">
        <color theme="0" tint="-0.49742118594927826"/>
      </right>
      <top/>
      <bottom style="medium">
        <color theme="0" tint="-0.49742118594927826"/>
      </bottom>
      <diagonal/>
    </border>
    <border>
      <left style="medium">
        <color theme="0" tint="-0.49742118594927826"/>
      </left>
      <right/>
      <top/>
      <bottom style="medium">
        <color theme="0" tint="-0.49742118594927826"/>
      </bottom>
      <diagonal/>
    </border>
    <border>
      <left/>
      <right/>
      <top/>
      <bottom style="medium">
        <color theme="0" tint="-0.49742118594927826"/>
      </bottom>
      <diagonal/>
    </border>
    <border>
      <left/>
      <right style="medium">
        <color theme="0" tint="-0.49742118594927826"/>
      </right>
      <top style="medium">
        <color theme="0" tint="-0.49742118594927826"/>
      </top>
      <bottom/>
      <diagonal/>
    </border>
    <border>
      <left style="medium">
        <color theme="0" tint="-0.49742118594927826"/>
      </left>
      <right/>
      <top style="medium">
        <color theme="0" tint="-0.49742118594927826"/>
      </top>
      <bottom/>
      <diagonal/>
    </border>
    <border>
      <left/>
      <right style="medium">
        <color theme="0" tint="-0.49742118594927826"/>
      </right>
      <top/>
      <bottom/>
      <diagonal/>
    </border>
    <border>
      <left style="medium">
        <color theme="0" tint="-0.49742118594927826"/>
      </left>
      <right/>
      <top/>
      <bottom/>
      <diagonal/>
    </border>
    <border>
      <left/>
      <right style="medium">
        <color theme="0" tint="-0.49748222296823025"/>
      </right>
      <top/>
      <bottom style="medium">
        <color theme="0" tint="-0.49748222296823025"/>
      </bottom>
      <diagonal/>
    </border>
    <border>
      <left style="medium">
        <color theme="0" tint="-0.49748222296823025"/>
      </left>
      <right/>
      <top/>
      <bottom style="medium">
        <color theme="0" tint="-0.49748222296823025"/>
      </bottom>
      <diagonal/>
    </border>
    <border>
      <left/>
      <right style="medium">
        <color theme="0" tint="-0.49748222296823025"/>
      </right>
      <top/>
      <bottom/>
      <diagonal/>
    </border>
    <border>
      <left style="medium">
        <color theme="0" tint="-0.49748222296823025"/>
      </left>
      <right/>
      <top/>
      <bottom/>
      <diagonal/>
    </border>
    <border>
      <left/>
      <right/>
      <top/>
      <bottom style="medium">
        <color theme="0" tint="-0.49748222296823025"/>
      </bottom>
      <diagonal/>
    </border>
    <border>
      <left/>
      <right style="medium">
        <color theme="0" tint="-0.49748222296823025"/>
      </right>
      <top style="medium">
        <color theme="0" tint="-0.49748222296823025"/>
      </top>
      <bottom/>
      <diagonal/>
    </border>
    <border>
      <left style="medium">
        <color theme="0" tint="-0.49748222296823025"/>
      </left>
      <right/>
      <top style="medium">
        <color theme="0" tint="-0.49748222296823025"/>
      </top>
      <bottom/>
      <diagonal/>
    </border>
    <border>
      <left/>
      <right style="medium">
        <color theme="0" tint="-0.49732963042085027"/>
      </right>
      <top/>
      <bottom style="medium">
        <color theme="0" tint="-0.49732963042085027"/>
      </bottom>
      <diagonal/>
    </border>
    <border>
      <left style="medium">
        <color theme="0" tint="-0.49732963042085027"/>
      </left>
      <right/>
      <top/>
      <bottom style="medium">
        <color theme="0" tint="-0.49732963042085027"/>
      </bottom>
      <diagonal/>
    </border>
    <border>
      <left/>
      <right style="medium">
        <color theme="0" tint="-0.49732963042085027"/>
      </right>
      <top/>
      <bottom/>
      <diagonal/>
    </border>
    <border>
      <left style="medium">
        <color theme="0" tint="-0.49732963042085027"/>
      </left>
      <right/>
      <top/>
      <bottom/>
      <diagonal/>
    </border>
    <border>
      <left/>
      <right/>
      <top/>
      <bottom style="medium">
        <color theme="0" tint="-0.49732963042085027"/>
      </bottom>
      <diagonal/>
    </border>
    <border>
      <left/>
      <right style="medium">
        <color theme="0" tint="-0.49732963042085027"/>
      </right>
      <top style="medium">
        <color theme="0" tint="-0.49732963042085027"/>
      </top>
      <bottom/>
      <diagonal/>
    </border>
    <border>
      <left style="medium">
        <color theme="0" tint="-0.49732963042085027"/>
      </left>
      <right/>
      <top style="medium">
        <color theme="0" tint="-0.49732963042085027"/>
      </top>
      <bottom/>
      <diagonal/>
    </border>
    <border>
      <left/>
      <right/>
      <top/>
      <bottom style="medium">
        <color theme="0" tint="-0.49681081575975827"/>
      </bottom>
      <diagonal/>
    </border>
    <border>
      <left/>
      <right/>
      <top style="medium">
        <color theme="0" tint="-0.49961851863155005"/>
      </top>
      <bottom/>
      <diagonal/>
    </border>
    <border>
      <left style="medium">
        <color theme="0" tint="-0.49681081575975827"/>
      </left>
      <right/>
      <top/>
      <bottom/>
      <diagonal/>
    </border>
    <border>
      <left/>
      <right style="medium">
        <color theme="0" tint="-0.49806207464827418"/>
      </right>
      <top/>
      <bottom style="medium">
        <color theme="0" tint="-0.49806207464827418"/>
      </bottom>
      <diagonal/>
    </border>
    <border>
      <left style="medium">
        <color theme="0" tint="-0.49806207464827418"/>
      </left>
      <right/>
      <top/>
      <bottom style="medium">
        <color theme="0" tint="-0.49806207464827418"/>
      </bottom>
      <diagonal/>
    </border>
    <border>
      <left/>
      <right style="medium">
        <color theme="0" tint="-0.49806207464827418"/>
      </right>
      <top/>
      <bottom/>
      <diagonal/>
    </border>
    <border>
      <left style="medium">
        <color theme="0" tint="-0.49806207464827418"/>
      </left>
      <right/>
      <top/>
      <bottom/>
      <diagonal/>
    </border>
    <border>
      <left/>
      <right/>
      <top/>
      <bottom style="medium">
        <color theme="0" tint="-0.49806207464827418"/>
      </bottom>
      <diagonal/>
    </border>
    <border>
      <left/>
      <right style="medium">
        <color theme="0" tint="-0.49806207464827418"/>
      </right>
      <top style="medium">
        <color theme="0" tint="-0.49806207464827418"/>
      </top>
      <bottom/>
      <diagonal/>
    </border>
    <border>
      <left style="medium">
        <color theme="0" tint="-0.49806207464827418"/>
      </left>
      <right/>
      <top style="medium">
        <color theme="0" tint="-0.49806207464827418"/>
      </top>
      <bottom/>
      <diagonal/>
    </border>
    <border>
      <left/>
      <right/>
      <top/>
      <bottom style="medium">
        <color theme="0" tint="-0.49714651936399429"/>
      </bottom>
      <diagonal/>
    </border>
    <border>
      <left/>
      <right/>
      <top style="medium">
        <color theme="0" tint="-0.49742118594927826"/>
      </top>
      <bottom/>
      <diagonal/>
    </border>
    <border>
      <left style="medium">
        <color rgb="FF808080"/>
      </left>
      <right/>
      <top style="medium">
        <color theme="0" tint="-0.49742118594927826"/>
      </top>
      <bottom/>
      <diagonal/>
    </border>
    <border>
      <left/>
      <right style="medium">
        <color theme="0" tint="-0.499984740745262"/>
      </right>
      <top/>
      <bottom style="medium">
        <color rgb="FF808080"/>
      </bottom>
      <diagonal/>
    </border>
    <border>
      <left/>
      <right style="medium">
        <color theme="0" tint="-0.499984740745262"/>
      </right>
      <top/>
      <bottom style="medium">
        <color theme="0" tint="-0.49742118594927826"/>
      </bottom>
      <diagonal/>
    </border>
    <border>
      <left/>
      <right style="medium">
        <color theme="0" tint="-0.499984740745262"/>
      </right>
      <top style="medium">
        <color theme="0" tint="-0.49742118594927826"/>
      </top>
      <bottom/>
      <diagonal/>
    </border>
    <border>
      <left/>
      <right style="medium">
        <color theme="0" tint="-0.499984740745262"/>
      </right>
      <top/>
      <bottom/>
      <diagonal/>
    </border>
    <border>
      <left style="medium">
        <color rgb="FF808080"/>
      </left>
      <right/>
      <top style="medium">
        <color theme="0" tint="-0.499984740745262"/>
      </top>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681081575975827"/>
      </bottom>
      <diagonal/>
    </border>
    <border>
      <left/>
      <right style="medium">
        <color theme="0" tint="-0.499984740745262"/>
      </right>
      <top style="medium">
        <color rgb="FF808080"/>
      </top>
      <bottom/>
      <diagonal/>
    </border>
    <border>
      <left style="medium">
        <color rgb="FF808080"/>
      </left>
      <right/>
      <top/>
      <bottom style="medium">
        <color theme="0" tint="-0.49961851863155005"/>
      </bottom>
      <diagonal/>
    </border>
    <border>
      <left style="medium">
        <color rgb="FFFFFFFF"/>
      </left>
      <right/>
      <top/>
      <bottom/>
      <diagonal/>
    </border>
    <border>
      <left/>
      <right style="medium">
        <color rgb="FFFFFFFF"/>
      </right>
      <top/>
      <bottom style="medium">
        <color theme="1" tint="0.49967955565050204"/>
      </bottom>
      <diagonal/>
    </border>
    <border>
      <left style="medium">
        <color rgb="FFFFFFFF"/>
      </left>
      <right/>
      <top/>
      <bottom style="medium">
        <color theme="1" tint="0.49967955565050204"/>
      </bottom>
      <diagonal/>
    </border>
    <border>
      <left style="medium">
        <color rgb="FFFFFFFF"/>
      </left>
      <right style="medium">
        <color rgb="FFFFFFFF"/>
      </right>
      <top style="medium">
        <color rgb="FFFFFFFF"/>
      </top>
      <bottom style="medium">
        <color theme="1" tint="0.49967955565050204"/>
      </bottom>
      <diagonal/>
    </border>
    <border>
      <left style="medium">
        <color rgb="FFFFFFFF"/>
      </left>
      <right style="medium">
        <color rgb="FFFFFFFF"/>
      </right>
      <top style="medium">
        <color rgb="FF7F7F7F"/>
      </top>
      <bottom style="medium">
        <color rgb="FF7F7F7F"/>
      </bottom>
      <diagonal/>
    </border>
    <border>
      <left style="medium">
        <color rgb="FFFFFFFF"/>
      </left>
      <right/>
      <top style="medium">
        <color rgb="FFFFFFFF"/>
      </top>
      <bottom style="medium">
        <color theme="1" tint="0.49967955565050204"/>
      </bottom>
      <diagonal/>
    </border>
    <border>
      <left style="medium">
        <color rgb="FFFFFFFF"/>
      </left>
      <right style="medium">
        <color rgb="FFFFFFFF"/>
      </right>
      <top style="medium">
        <color rgb="FFFFFFFF"/>
      </top>
      <bottom style="medium">
        <color rgb="FF7F7F7F"/>
      </bottom>
      <diagonal/>
    </border>
    <border>
      <left/>
      <right style="medium">
        <color rgb="FFFFFFFF"/>
      </right>
      <top style="medium">
        <color rgb="FFFFFFFF"/>
      </top>
      <bottom style="medium">
        <color rgb="FF7F7F7F"/>
      </bottom>
      <diagonal/>
    </border>
    <border>
      <left/>
      <right/>
      <top style="medium">
        <color rgb="FFFFFFFF"/>
      </top>
      <bottom style="medium">
        <color theme="1" tint="0.49967955565050204"/>
      </bottom>
      <diagonal/>
    </border>
    <border>
      <left style="medium">
        <color theme="0" tint="-0.49778740806299021"/>
      </left>
      <right/>
      <top/>
      <bottom/>
      <diagonal/>
    </border>
    <border>
      <left/>
      <right style="medium">
        <color theme="0" tint="-0.49778740806299021"/>
      </right>
      <top/>
      <bottom/>
      <diagonal/>
    </border>
  </borders>
  <cellStyleXfs count="100">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4" fillId="0" borderId="0">
      <alignment vertical="top"/>
    </xf>
    <xf numFmtId="9" fontId="3"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3" fillId="0" borderId="0"/>
    <xf numFmtId="0" fontId="3"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4" fillId="0" borderId="0"/>
    <xf numFmtId="0" fontId="3" fillId="0" borderId="0"/>
    <xf numFmtId="0" fontId="24" fillId="0" borderId="0"/>
    <xf numFmtId="9" fontId="5" fillId="0" borderId="0" applyFont="0" applyFill="0" applyBorder="0" applyAlignment="0" applyProtection="0"/>
    <xf numFmtId="0" fontId="3" fillId="0" borderId="0"/>
    <xf numFmtId="0" fontId="41" fillId="0" borderId="0">
      <alignment vertical="top"/>
    </xf>
    <xf numFmtId="0" fontId="3" fillId="0" borderId="0"/>
    <xf numFmtId="0" fontId="3" fillId="0" borderId="0"/>
    <xf numFmtId="0" fontId="3" fillId="0" borderId="0"/>
    <xf numFmtId="0" fontId="28" fillId="0" borderId="0">
      <alignment vertical="top"/>
    </xf>
    <xf numFmtId="0" fontId="28" fillId="0" borderId="0">
      <alignment vertical="top"/>
    </xf>
    <xf numFmtId="9" fontId="3" fillId="0" borderId="0" applyFont="0" applyFill="0" applyBorder="0" applyAlignment="0" applyProtection="0"/>
    <xf numFmtId="0" fontId="3" fillId="0" borderId="0"/>
    <xf numFmtId="172" fontId="24"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24" fillId="0" borderId="0">
      <alignment vertical="center"/>
    </xf>
    <xf numFmtId="0" fontId="69" fillId="4" borderId="8" applyNumberFormat="0" applyFill="0" applyBorder="0" applyAlignment="0" applyProtection="0">
      <alignment horizontal="left"/>
    </xf>
    <xf numFmtId="0" fontId="70" fillId="0" borderId="0" applyNumberFormat="0" applyFill="0" applyBorder="0" applyAlignment="0" applyProtection="0"/>
    <xf numFmtId="3" fontId="24" fillId="6" borderId="5" applyFont="0">
      <alignment horizontal="right" vertical="center"/>
      <protection locked="0"/>
    </xf>
    <xf numFmtId="0" fontId="24" fillId="0" borderId="0">
      <alignment vertical="center"/>
    </xf>
    <xf numFmtId="0" fontId="37" fillId="4" borderId="6" applyFont="0" applyBorder="0">
      <alignment horizontal="center" wrapText="1"/>
    </xf>
    <xf numFmtId="9" fontId="3" fillId="0" borderId="0" applyFont="0" applyFill="0" applyBorder="0" applyAlignment="0" applyProtection="0"/>
    <xf numFmtId="0" fontId="3" fillId="0" borderId="0"/>
    <xf numFmtId="0" fontId="3" fillId="0" borderId="0"/>
    <xf numFmtId="0" fontId="75" fillId="0" borderId="0" applyNumberFormat="0" applyFill="0" applyBorder="0" applyAlignment="0" applyProtection="0">
      <alignment vertical="top"/>
      <protection locked="0"/>
    </xf>
    <xf numFmtId="0" fontId="41" fillId="0" borderId="0">
      <alignment vertical="top"/>
    </xf>
    <xf numFmtId="0" fontId="28" fillId="0" borderId="0">
      <alignment vertical="top"/>
    </xf>
    <xf numFmtId="0" fontId="3" fillId="0" borderId="0"/>
    <xf numFmtId="9" fontId="28" fillId="0" borderId="0" applyFont="0" applyFill="0" applyBorder="0" applyAlignment="0" applyProtection="0"/>
    <xf numFmtId="0" fontId="3" fillId="0" borderId="0"/>
    <xf numFmtId="9" fontId="3" fillId="0" borderId="0" applyFont="0" applyFill="0" applyBorder="0" applyAlignment="0" applyProtection="0"/>
    <xf numFmtId="3" fontId="24" fillId="6" borderId="25" applyFont="0">
      <alignment horizontal="right" vertical="center"/>
      <protection locked="0"/>
    </xf>
    <xf numFmtId="0" fontId="37" fillId="4" borderId="24" applyFont="0" applyBorder="0">
      <alignment horizontal="center" wrapText="1"/>
    </xf>
    <xf numFmtId="43"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4" fillId="0" borderId="0">
      <alignment vertical="top"/>
    </xf>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43" fontId="3" fillId="0" borderId="0" applyFont="0" applyFill="0" applyBorder="0" applyAlignment="0" applyProtection="0"/>
    <xf numFmtId="0" fontId="87" fillId="0" borderId="0"/>
    <xf numFmtId="0" fontId="3" fillId="0" borderId="0"/>
    <xf numFmtId="0" fontId="1" fillId="0" borderId="0"/>
    <xf numFmtId="9" fontId="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41" fillId="0" borderId="0"/>
    <xf numFmtId="9" fontId="41" fillId="0" borderId="0" applyFont="0" applyFill="0" applyBorder="0" applyAlignment="0" applyProtection="0"/>
    <xf numFmtId="172" fontId="3" fillId="0" borderId="0" applyFont="0" applyFill="0" applyBorder="0" applyAlignment="0" applyProtection="0"/>
    <xf numFmtId="182" fontId="125" fillId="0" borderId="51" applyNumberFormat="0" applyProtection="0">
      <alignment horizontal="right" vertical="center"/>
    </xf>
  </cellStyleXfs>
  <cellXfs count="2252">
    <xf numFmtId="0" fontId="0" fillId="0" borderId="0" xfId="0"/>
    <xf numFmtId="0" fontId="3" fillId="0" borderId="0" xfId="1"/>
    <xf numFmtId="0" fontId="5" fillId="0" borderId="0" xfId="1" applyFont="1"/>
    <xf numFmtId="165" fontId="7" fillId="2" borderId="1" xfId="1" applyNumberFormat="1" applyFont="1" applyFill="1" applyBorder="1" applyAlignment="1">
      <alignment horizontal="left" vertical="center" indent="1"/>
    </xf>
    <xf numFmtId="166" fontId="7" fillId="2" borderId="2" xfId="1" applyNumberFormat="1" applyFont="1" applyFill="1" applyBorder="1" applyAlignment="1">
      <alignment horizontal="left" vertical="center"/>
    </xf>
    <xf numFmtId="166" fontId="7" fillId="2" borderId="2" xfId="1" applyNumberFormat="1" applyFont="1" applyFill="1" applyBorder="1" applyAlignment="1">
      <alignment horizontal="center" vertical="center"/>
    </xf>
    <xf numFmtId="166" fontId="8" fillId="0" borderId="3" xfId="1" applyNumberFormat="1" applyFont="1" applyBorder="1" applyAlignment="1">
      <alignment horizontal="center" vertical="center"/>
    </xf>
    <xf numFmtId="0" fontId="5" fillId="0" borderId="0" xfId="1" applyFont="1" applyBorder="1"/>
    <xf numFmtId="166" fontId="8" fillId="0" borderId="0" xfId="1" applyNumberFormat="1" applyFont="1" applyAlignment="1">
      <alignment horizontal="center" vertical="center"/>
    </xf>
    <xf numFmtId="165" fontId="5" fillId="0" borderId="0" xfId="3" applyNumberFormat="1" applyFont="1" applyBorder="1"/>
    <xf numFmtId="0" fontId="13" fillId="0" borderId="0" xfId="1" applyFont="1" applyAlignment="1">
      <alignment vertical="center"/>
    </xf>
    <xf numFmtId="166" fontId="8" fillId="0" borderId="1" xfId="1" applyNumberFormat="1" applyFont="1" applyBorder="1" applyAlignment="1">
      <alignment horizontal="center" vertical="center"/>
    </xf>
    <xf numFmtId="0" fontId="7" fillId="0" borderId="3" xfId="1" applyFont="1" applyBorder="1" applyAlignment="1">
      <alignment horizontal="center" vertical="center" wrapText="1"/>
    </xf>
    <xf numFmtId="0" fontId="7" fillId="0" borderId="4" xfId="1" applyFont="1" applyBorder="1" applyAlignment="1">
      <alignment horizontal="center" vertical="center" wrapText="1"/>
    </xf>
    <xf numFmtId="0" fontId="7" fillId="0" borderId="0" xfId="1" applyFont="1" applyBorder="1" applyAlignment="1">
      <alignment horizontal="center" vertical="center" wrapText="1"/>
    </xf>
    <xf numFmtId="0" fontId="17"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right" vertical="center"/>
    </xf>
    <xf numFmtId="0" fontId="18" fillId="0" borderId="0" xfId="1" applyFont="1" applyAlignment="1">
      <alignment horizontal="right" vertical="top"/>
    </xf>
    <xf numFmtId="0" fontId="18" fillId="0" borderId="0" xfId="1" applyFont="1" applyAlignment="1">
      <alignment vertical="center"/>
    </xf>
    <xf numFmtId="0" fontId="18" fillId="0" borderId="0" xfId="1" applyFont="1"/>
    <xf numFmtId="0" fontId="5" fillId="0" borderId="0" xfId="1" applyFont="1" applyAlignment="1">
      <alignment vertical="center"/>
    </xf>
    <xf numFmtId="0" fontId="5" fillId="0" borderId="0" xfId="1" applyFont="1" applyAlignment="1">
      <alignment horizontal="left" vertical="center" wrapText="1" indent="1"/>
    </xf>
    <xf numFmtId="0" fontId="19" fillId="0" borderId="4" xfId="1" applyFont="1" applyBorder="1" applyAlignment="1">
      <alignment horizontal="center" vertical="center"/>
    </xf>
    <xf numFmtId="0" fontId="19" fillId="0" borderId="4" xfId="1" applyFont="1" applyBorder="1" applyAlignment="1">
      <alignment horizontal="right" vertical="center"/>
    </xf>
    <xf numFmtId="0" fontId="19" fillId="0" borderId="4" xfId="1" applyFont="1" applyBorder="1"/>
    <xf numFmtId="0" fontId="19" fillId="0" borderId="0" xfId="1" applyFont="1" applyAlignment="1">
      <alignment horizontal="center"/>
    </xf>
    <xf numFmtId="0" fontId="19" fillId="0" borderId="0" xfId="1" applyFont="1" applyAlignment="1">
      <alignment horizontal="right"/>
    </xf>
    <xf numFmtId="0" fontId="14" fillId="0" borderId="0" xfId="1" applyFont="1"/>
    <xf numFmtId="0" fontId="19" fillId="0" borderId="0" xfId="1" applyFont="1"/>
    <xf numFmtId="0" fontId="12" fillId="0" borderId="0" xfId="1" applyFont="1"/>
    <xf numFmtId="0" fontId="15" fillId="0" borderId="0" xfId="1" applyFont="1"/>
    <xf numFmtId="0" fontId="21" fillId="0" borderId="0" xfId="1" applyFont="1"/>
    <xf numFmtId="3" fontId="19" fillId="2" borderId="0" xfId="4" applyNumberFormat="1" applyFont="1" applyFill="1" applyAlignment="1">
      <alignment horizontal="right" vertical="center"/>
    </xf>
    <xf numFmtId="0" fontId="19" fillId="2" borderId="0" xfId="4" applyFont="1" applyFill="1" applyAlignment="1">
      <alignment horizontal="left" vertical="center"/>
    </xf>
    <xf numFmtId="0" fontId="6" fillId="0" borderId="3" xfId="4" applyFont="1" applyBorder="1" applyAlignment="1">
      <alignment horizontal="left" vertical="center"/>
    </xf>
    <xf numFmtId="0" fontId="6" fillId="0" borderId="0" xfId="4" applyFont="1" applyAlignment="1">
      <alignment horizontal="left" vertical="center"/>
    </xf>
    <xf numFmtId="0" fontId="19" fillId="0" borderId="0" xfId="4" applyFont="1" applyAlignment="1">
      <alignment vertical="center"/>
    </xf>
    <xf numFmtId="0" fontId="19" fillId="0" borderId="4" xfId="4" applyFont="1" applyBorder="1"/>
    <xf numFmtId="0" fontId="20" fillId="0" borderId="0" xfId="4" applyFont="1" applyAlignment="1">
      <alignment vertical="center"/>
    </xf>
    <xf numFmtId="0" fontId="20" fillId="0" borderId="0" xfId="4" applyFont="1"/>
    <xf numFmtId="0" fontId="3" fillId="3" borderId="0" xfId="11" applyFill="1"/>
    <xf numFmtId="0" fontId="6" fillId="3" borderId="3" xfId="12" applyFont="1" applyFill="1" applyBorder="1" applyAlignment="1">
      <alignment wrapText="1"/>
    </xf>
    <xf numFmtId="0" fontId="9" fillId="3" borderId="3" xfId="12" applyFont="1" applyFill="1" applyBorder="1" applyAlignment="1">
      <alignment wrapText="1"/>
    </xf>
    <xf numFmtId="0" fontId="6" fillId="3" borderId="3" xfId="13" applyFont="1" applyFill="1" applyBorder="1" applyAlignment="1">
      <alignment horizontal="right"/>
    </xf>
    <xf numFmtId="0" fontId="6" fillId="3" borderId="3" xfId="13" applyFont="1" applyFill="1" applyBorder="1" applyAlignment="1">
      <alignment horizontal="left"/>
    </xf>
    <xf numFmtId="0" fontId="6" fillId="3" borderId="0" xfId="13" applyFont="1" applyFill="1" applyAlignment="1">
      <alignment horizontal="right"/>
    </xf>
    <xf numFmtId="3" fontId="9" fillId="3" borderId="16" xfId="12" applyNumberFormat="1" applyFont="1" applyFill="1" applyBorder="1" applyAlignment="1">
      <alignment horizontal="right"/>
    </xf>
    <xf numFmtId="0" fontId="9" fillId="3" borderId="16" xfId="12" applyFont="1" applyFill="1" applyBorder="1" applyAlignment="1">
      <alignment wrapText="1"/>
    </xf>
    <xf numFmtId="0" fontId="6" fillId="3" borderId="10" xfId="12" applyFont="1" applyFill="1" applyBorder="1" applyAlignment="1"/>
    <xf numFmtId="0" fontId="9" fillId="3" borderId="1" xfId="12" applyFont="1" applyFill="1" applyBorder="1" applyAlignment="1">
      <alignment wrapText="1"/>
    </xf>
    <xf numFmtId="0" fontId="24" fillId="3" borderId="3" xfId="14" applyFont="1" applyFill="1" applyBorder="1" applyAlignment="1"/>
    <xf numFmtId="0" fontId="3" fillId="3" borderId="3" xfId="11" applyFill="1" applyBorder="1"/>
    <xf numFmtId="3" fontId="9" fillId="3" borderId="16" xfId="12" applyNumberFormat="1" applyFont="1" applyFill="1" applyBorder="1" applyAlignment="1"/>
    <xf numFmtId="3" fontId="6" fillId="3" borderId="3" xfId="12" applyNumberFormat="1" applyFont="1" applyFill="1" applyBorder="1" applyAlignment="1"/>
    <xf numFmtId="3" fontId="6" fillId="3" borderId="0" xfId="12" applyNumberFormat="1" applyFont="1" applyFill="1" applyAlignment="1"/>
    <xf numFmtId="0" fontId="6" fillId="3" borderId="0" xfId="12" applyFont="1" applyFill="1" applyAlignment="1">
      <alignment wrapText="1"/>
    </xf>
    <xf numFmtId="0" fontId="46" fillId="3" borderId="3" xfId="12" applyFont="1" applyFill="1" applyBorder="1" applyAlignment="1">
      <alignment horizontal="right"/>
    </xf>
    <xf numFmtId="0" fontId="46" fillId="3" borderId="3" xfId="15" applyFont="1" applyFill="1" applyBorder="1" applyAlignment="1"/>
    <xf numFmtId="0" fontId="17" fillId="3" borderId="3" xfId="12" applyFont="1" applyFill="1" applyBorder="1" applyAlignment="1">
      <alignment wrapText="1"/>
    </xf>
    <xf numFmtId="0" fontId="24" fillId="3" borderId="0" xfId="16" applyFill="1"/>
    <xf numFmtId="0" fontId="46" fillId="3" borderId="0" xfId="15" applyFont="1" applyFill="1" applyAlignment="1"/>
    <xf numFmtId="0" fontId="47" fillId="3" borderId="0" xfId="16" applyFont="1" applyFill="1"/>
    <xf numFmtId="0" fontId="48" fillId="3" borderId="0" xfId="12" applyFont="1" applyFill="1" applyAlignment="1"/>
    <xf numFmtId="3" fontId="6" fillId="3" borderId="3" xfId="13" applyNumberFormat="1" applyFont="1" applyFill="1" applyBorder="1" applyAlignment="1">
      <alignment horizontal="right"/>
    </xf>
    <xf numFmtId="0" fontId="17" fillId="3" borderId="3" xfId="12" applyFont="1" applyFill="1" applyBorder="1" applyAlignment="1">
      <alignment vertical="top" wrapText="1"/>
    </xf>
    <xf numFmtId="0" fontId="3" fillId="0" borderId="0" xfId="27"/>
    <xf numFmtId="0" fontId="15" fillId="0" borderId="0" xfId="27" applyFont="1" applyAlignment="1">
      <alignment vertical="center"/>
    </xf>
    <xf numFmtId="0" fontId="13" fillId="0" borderId="0" xfId="27" applyFont="1" applyAlignment="1">
      <alignment vertical="center"/>
    </xf>
    <xf numFmtId="0" fontId="49" fillId="0" borderId="0" xfId="27" applyFont="1"/>
    <xf numFmtId="0" fontId="47" fillId="0" borderId="0" xfId="27" applyFont="1"/>
    <xf numFmtId="0" fontId="19" fillId="0" borderId="0" xfId="27" applyFont="1"/>
    <xf numFmtId="0" fontId="6" fillId="0" borderId="0" xfId="33" applyFont="1"/>
    <xf numFmtId="0" fontId="6" fillId="3" borderId="0" xfId="5" applyFont="1" applyFill="1" applyAlignment="1">
      <alignment horizontal="left"/>
    </xf>
    <xf numFmtId="0" fontId="46" fillId="3" borderId="0" xfId="5" applyFont="1" applyFill="1" applyAlignment="1"/>
    <xf numFmtId="0" fontId="46" fillId="3" borderId="0" xfId="5" applyFont="1" applyFill="1" applyAlignment="1" applyProtection="1">
      <protection locked="0"/>
    </xf>
    <xf numFmtId="170" fontId="46" fillId="3" borderId="0" xfId="5" applyNumberFormat="1" applyFont="1" applyFill="1" applyAlignment="1" applyProtection="1">
      <protection locked="0"/>
    </xf>
    <xf numFmtId="0" fontId="13" fillId="3" borderId="0" xfId="5" applyFont="1" applyFill="1" applyAlignment="1"/>
    <xf numFmtId="0" fontId="30" fillId="3" borderId="0" xfId="5" applyFont="1" applyFill="1" applyAlignment="1"/>
    <xf numFmtId="0" fontId="6" fillId="3" borderId="0" xfId="5" applyFont="1" applyFill="1" applyAlignment="1">
      <alignment vertical="center"/>
    </xf>
    <xf numFmtId="0" fontId="6" fillId="3" borderId="10" xfId="5" applyFont="1" applyFill="1" applyBorder="1" applyAlignment="1"/>
    <xf numFmtId="0" fontId="3" fillId="0" borderId="0" xfId="42"/>
    <xf numFmtId="0" fontId="5" fillId="0" borderId="0" xfId="42" applyFont="1" applyFill="1" applyBorder="1"/>
    <xf numFmtId="0" fontId="3" fillId="0" borderId="0" xfId="42" applyAlignment="1">
      <alignment horizontal="center"/>
    </xf>
    <xf numFmtId="0" fontId="54" fillId="3" borderId="0" xfId="61" applyFont="1" applyFill="1"/>
    <xf numFmtId="0" fontId="5" fillId="0" borderId="0" xfId="42" applyFont="1"/>
    <xf numFmtId="0" fontId="5" fillId="0" borderId="0" xfId="42" applyFont="1" applyAlignment="1">
      <alignment horizontal="center" vertical="top" wrapText="1"/>
    </xf>
    <xf numFmtId="0" fontId="5" fillId="0" borderId="0" xfId="42" applyFont="1" applyAlignment="1">
      <alignment horizontal="left" vertical="top"/>
    </xf>
    <xf numFmtId="0" fontId="5" fillId="0" borderId="0" xfId="42" applyFont="1" applyBorder="1"/>
    <xf numFmtId="0" fontId="5" fillId="0" borderId="0" xfId="42" applyFont="1" applyFill="1" applyBorder="1" applyAlignment="1">
      <alignment horizontal="center"/>
    </xf>
    <xf numFmtId="0" fontId="31" fillId="0" borderId="0" xfId="42" applyFont="1" applyBorder="1"/>
    <xf numFmtId="0" fontId="74" fillId="0" borderId="0" xfId="42" applyFont="1" applyBorder="1"/>
    <xf numFmtId="0" fontId="31" fillId="0" borderId="0" xfId="42" applyFont="1" applyFill="1" applyBorder="1"/>
    <xf numFmtId="0" fontId="15" fillId="0" borderId="0" xfId="42" applyFont="1"/>
    <xf numFmtId="0" fontId="6" fillId="5" borderId="3" xfId="13" applyFont="1" applyFill="1" applyBorder="1" applyAlignment="1">
      <alignment horizontal="right"/>
    </xf>
    <xf numFmtId="3" fontId="6" fillId="5" borderId="3" xfId="13" applyNumberFormat="1" applyFont="1" applyFill="1" applyBorder="1" applyAlignment="1">
      <alignment horizontal="right"/>
    </xf>
    <xf numFmtId="0" fontId="6" fillId="5" borderId="0" xfId="13" applyFont="1" applyFill="1" applyAlignment="1">
      <alignment horizontal="right"/>
    </xf>
    <xf numFmtId="3" fontId="9" fillId="5" borderId="16" xfId="12" applyNumberFormat="1" applyFont="1" applyFill="1" applyBorder="1" applyAlignment="1">
      <alignment horizontal="right"/>
    </xf>
    <xf numFmtId="3" fontId="9" fillId="5" borderId="16" xfId="12" applyNumberFormat="1" applyFont="1" applyFill="1" applyBorder="1" applyAlignment="1"/>
    <xf numFmtId="3" fontId="6" fillId="5" borderId="3" xfId="12" applyNumberFormat="1" applyFont="1" applyFill="1" applyBorder="1" applyAlignment="1"/>
    <xf numFmtId="3" fontId="6" fillId="5" borderId="0" xfId="12" applyNumberFormat="1" applyFont="1" applyFill="1" applyAlignment="1"/>
    <xf numFmtId="0" fontId="6" fillId="0" borderId="0" xfId="67" applyFont="1"/>
    <xf numFmtId="0" fontId="19" fillId="2" borderId="0" xfId="67" applyFont="1" applyFill="1" applyAlignment="1">
      <alignment horizontal="left"/>
    </xf>
    <xf numFmtId="0" fontId="34" fillId="0" borderId="4" xfId="67" applyFont="1" applyBorder="1"/>
    <xf numFmtId="0" fontId="22" fillId="0" borderId="0" xfId="67" applyFont="1"/>
    <xf numFmtId="0" fontId="15" fillId="0" borderId="0" xfId="67" applyFont="1"/>
    <xf numFmtId="0" fontId="22" fillId="0" borderId="0" xfId="0" applyFont="1"/>
    <xf numFmtId="0" fontId="22" fillId="3" borderId="0" xfId="0" applyFont="1" applyFill="1"/>
    <xf numFmtId="0" fontId="6" fillId="3" borderId="10" xfId="5" applyFont="1" applyFill="1" applyBorder="1" applyAlignment="1">
      <alignment horizontal="left" vertical="center" indent="1"/>
    </xf>
    <xf numFmtId="0" fontId="9" fillId="3" borderId="17" xfId="0" applyFont="1" applyFill="1" applyBorder="1" applyAlignment="1">
      <alignment horizontal="right" vertical="center" wrapText="1" readingOrder="1"/>
    </xf>
    <xf numFmtId="0" fontId="20" fillId="3" borderId="17" xfId="0" applyFont="1" applyFill="1" applyBorder="1" applyAlignment="1" applyProtection="1">
      <alignment horizontal="right" vertical="center" wrapText="1" readingOrder="1"/>
      <protection locked="0"/>
    </xf>
    <xf numFmtId="0" fontId="9" fillId="3" borderId="3" xfId="5" applyFont="1" applyFill="1" applyBorder="1" applyAlignment="1">
      <alignment horizontal="left" indent="1"/>
    </xf>
    <xf numFmtId="0" fontId="9" fillId="3" borderId="3" xfId="5" applyFont="1" applyFill="1" applyBorder="1" applyAlignment="1">
      <alignment horizontal="left" vertical="top" indent="1"/>
    </xf>
    <xf numFmtId="0" fontId="25" fillId="3" borderId="0" xfId="0" applyFont="1" applyFill="1" applyAlignment="1">
      <alignment vertical="center"/>
    </xf>
    <xf numFmtId="0" fontId="25" fillId="3" borderId="0" xfId="0" applyFont="1" applyFill="1"/>
    <xf numFmtId="0" fontId="6" fillId="3" borderId="10" xfId="0" applyFont="1" applyFill="1" applyBorder="1" applyAlignment="1">
      <alignment horizontal="left" vertical="center" wrapText="1" indent="1" readingOrder="1"/>
    </xf>
    <xf numFmtId="0" fontId="20" fillId="3" borderId="17" xfId="0" applyFont="1" applyFill="1" applyBorder="1" applyAlignment="1">
      <alignment horizontal="right" vertical="center" wrapText="1" readingOrder="1"/>
    </xf>
    <xf numFmtId="0" fontId="20" fillId="3" borderId="17" xfId="0" applyFont="1" applyFill="1" applyBorder="1" applyAlignment="1">
      <alignment horizontal="right" vertical="center" wrapText="1"/>
    </xf>
    <xf numFmtId="0" fontId="20" fillId="3" borderId="17" xfId="0" applyFont="1" applyFill="1" applyBorder="1" applyAlignment="1" applyProtection="1">
      <alignment horizontal="right" vertical="center" wrapText="1"/>
      <protection locked="0"/>
    </xf>
    <xf numFmtId="0" fontId="15" fillId="3" borderId="0" xfId="0" applyFont="1" applyFill="1" applyAlignment="1">
      <alignment vertical="center"/>
    </xf>
    <xf numFmtId="0" fontId="57" fillId="3" borderId="0" xfId="0" applyFont="1" applyFill="1" applyAlignment="1">
      <alignment vertical="center"/>
    </xf>
    <xf numFmtId="0" fontId="57" fillId="3" borderId="0" xfId="0" applyFont="1" applyFill="1" applyAlignment="1" applyProtection="1">
      <alignment vertical="center"/>
      <protection locked="0"/>
    </xf>
    <xf numFmtId="0" fontId="20" fillId="3" borderId="19" xfId="0" applyFont="1" applyFill="1" applyBorder="1" applyAlignment="1">
      <alignment horizontal="left" vertical="center" wrapText="1" indent="1" readingOrder="1"/>
    </xf>
    <xf numFmtId="0" fontId="22" fillId="3" borderId="0" xfId="0" applyFont="1" applyFill="1" applyAlignment="1">
      <alignment vertical="center"/>
    </xf>
    <xf numFmtId="0" fontId="15" fillId="3" borderId="0" xfId="0" applyFont="1" applyFill="1"/>
    <xf numFmtId="0" fontId="22" fillId="3" borderId="0" xfId="0" applyFont="1" applyFill="1" applyProtection="1">
      <protection locked="0"/>
    </xf>
    <xf numFmtId="3" fontId="19" fillId="5" borderId="21" xfId="0" applyNumberFormat="1" applyFont="1" applyFill="1" applyBorder="1" applyAlignment="1">
      <alignment vertical="center"/>
    </xf>
    <xf numFmtId="0" fontId="9" fillId="5" borderId="21" xfId="0" applyFont="1" applyFill="1" applyBorder="1" applyAlignment="1">
      <alignment horizontal="left" vertical="center" wrapText="1" indent="1" readingOrder="1"/>
    </xf>
    <xf numFmtId="0" fontId="9" fillId="5" borderId="3" xfId="0" applyFont="1" applyFill="1" applyBorder="1" applyAlignment="1">
      <alignment horizontal="left" vertical="center" wrapText="1" indent="1" readingOrder="1"/>
    </xf>
    <xf numFmtId="0" fontId="9" fillId="3" borderId="0" xfId="5" applyFont="1" applyFill="1">
      <alignment vertical="top"/>
    </xf>
    <xf numFmtId="3" fontId="6" fillId="3" borderId="0" xfId="0" applyNumberFormat="1" applyFont="1" applyFill="1" applyAlignment="1">
      <alignment vertical="center" wrapText="1"/>
    </xf>
    <xf numFmtId="0" fontId="6" fillId="3" borderId="20" xfId="0" applyFont="1" applyFill="1" applyBorder="1" applyAlignment="1">
      <alignment horizontal="left" vertical="center" wrapText="1"/>
    </xf>
    <xf numFmtId="0" fontId="22" fillId="3" borderId="0" xfId="0" applyFont="1" applyFill="1" applyAlignment="1">
      <alignment horizontal="right"/>
    </xf>
    <xf numFmtId="0" fontId="19" fillId="3" borderId="0" xfId="0" applyFont="1" applyFill="1"/>
    <xf numFmtId="166" fontId="6" fillId="3" borderId="10" xfId="5" applyNumberFormat="1" applyFont="1" applyFill="1" applyBorder="1" applyAlignment="1">
      <alignment horizontal="right" vertical="center"/>
    </xf>
    <xf numFmtId="3" fontId="6" fillId="3" borderId="10" xfId="5" applyNumberFormat="1" applyFont="1" applyFill="1" applyBorder="1" applyAlignment="1" applyProtection="1">
      <alignment horizontal="center" vertical="center"/>
      <protection locked="0"/>
    </xf>
    <xf numFmtId="0" fontId="6" fillId="3" borderId="10" xfId="5" applyFont="1" applyFill="1" applyBorder="1" applyAlignment="1">
      <alignment horizontal="left" vertical="center"/>
    </xf>
    <xf numFmtId="0" fontId="9" fillId="3" borderId="3" xfId="5" applyFont="1" applyFill="1" applyBorder="1" applyAlignment="1">
      <alignment horizontal="left" vertical="top"/>
    </xf>
    <xf numFmtId="0" fontId="0" fillId="3" borderId="0" xfId="0" applyFill="1" applyProtection="1">
      <protection locked="0"/>
    </xf>
    <xf numFmtId="0" fontId="6" fillId="3" borderId="0" xfId="5" applyFont="1" applyFill="1" applyAlignment="1">
      <alignment horizontal="left" vertical="center"/>
    </xf>
    <xf numFmtId="170" fontId="6" fillId="3" borderId="0" xfId="49" applyNumberFormat="1" applyFont="1" applyFill="1" applyAlignment="1">
      <alignment horizontal="right"/>
    </xf>
    <xf numFmtId="170" fontId="6" fillId="3" borderId="0" xfId="49" applyNumberFormat="1" applyFont="1" applyFill="1" applyAlignment="1" applyProtection="1">
      <alignment horizontal="right"/>
      <protection locked="0"/>
    </xf>
    <xf numFmtId="0" fontId="9" fillId="3" borderId="0" xfId="5" applyFont="1" applyFill="1" applyAlignment="1">
      <alignment horizontal="left" vertical="center"/>
    </xf>
    <xf numFmtId="0" fontId="20" fillId="3" borderId="17" xfId="0" applyFont="1" applyFill="1" applyBorder="1" applyAlignment="1">
      <alignment horizontal="right" wrapText="1"/>
    </xf>
    <xf numFmtId="0" fontId="20" fillId="3" borderId="17" xfId="0" applyFont="1" applyFill="1" applyBorder="1" applyAlignment="1" applyProtection="1">
      <alignment horizontal="right" wrapText="1"/>
      <protection locked="0"/>
    </xf>
    <xf numFmtId="0" fontId="9" fillId="3" borderId="3" xfId="5" applyFont="1" applyFill="1" applyBorder="1" applyAlignment="1">
      <alignment horizontal="left" vertical="center"/>
    </xf>
    <xf numFmtId="166" fontId="22" fillId="0" borderId="0" xfId="0" applyNumberFormat="1" applyFont="1"/>
    <xf numFmtId="166" fontId="22" fillId="3" borderId="0" xfId="0" applyNumberFormat="1" applyFont="1" applyFill="1"/>
    <xf numFmtId="0" fontId="25" fillId="3" borderId="0" xfId="0" applyFont="1" applyFill="1" applyAlignment="1">
      <alignment horizontal="left"/>
    </xf>
    <xf numFmtId="166" fontId="0" fillId="0" borderId="0" xfId="0" applyNumberFormat="1"/>
    <xf numFmtId="166" fontId="9" fillId="3" borderId="3" xfId="5" applyNumberFormat="1" applyFont="1" applyFill="1" applyBorder="1" applyAlignment="1">
      <alignment horizontal="right" wrapText="1"/>
    </xf>
    <xf numFmtId="0" fontId="22" fillId="3" borderId="0" xfId="0" applyFont="1" applyFill="1" applyAlignment="1">
      <alignment readingOrder="1"/>
    </xf>
    <xf numFmtId="0" fontId="20" fillId="3" borderId="19" xfId="0" applyFont="1" applyFill="1" applyBorder="1" applyAlignment="1">
      <alignment horizontal="left" vertical="center" readingOrder="1"/>
    </xf>
    <xf numFmtId="0" fontId="22" fillId="3" borderId="0" xfId="0" applyFont="1" applyFill="1" applyAlignment="1">
      <alignment horizontal="right" vertical="center"/>
    </xf>
    <xf numFmtId="0" fontId="78" fillId="3" borderId="0" xfId="0" applyFont="1" applyFill="1"/>
    <xf numFmtId="0" fontId="6" fillId="3" borderId="10" xfId="5" applyFont="1" applyFill="1" applyBorder="1" applyAlignment="1">
      <alignment horizontal="left" vertical="top" indent="1"/>
    </xf>
    <xf numFmtId="0" fontId="6" fillId="3" borderId="10" xfId="5" quotePrefix="1" applyFont="1" applyFill="1" applyBorder="1" applyAlignment="1">
      <alignment horizontal="left" vertical="center" indent="1"/>
    </xf>
    <xf numFmtId="0" fontId="6" fillId="3" borderId="0" xfId="5" applyFont="1" applyFill="1" applyAlignment="1">
      <alignment horizontal="left" vertical="center" indent="1"/>
    </xf>
    <xf numFmtId="0" fontId="9" fillId="3" borderId="3" xfId="5" applyFont="1" applyFill="1" applyBorder="1" applyAlignment="1">
      <alignment horizontal="left" vertical="center" indent="1"/>
    </xf>
    <xf numFmtId="0" fontId="22" fillId="3" borderId="0" xfId="0" applyFont="1" applyFill="1" applyAlignment="1">
      <alignment horizontal="left" indent="1"/>
    </xf>
    <xf numFmtId="0" fontId="6" fillId="3" borderId="10" xfId="5" applyFont="1" applyFill="1" applyBorder="1" applyAlignment="1">
      <alignment horizontal="left" indent="1"/>
    </xf>
    <xf numFmtId="0" fontId="20" fillId="3" borderId="3" xfId="5" applyFont="1" applyFill="1" applyBorder="1" applyAlignment="1">
      <alignment horizontal="center"/>
    </xf>
    <xf numFmtId="0" fontId="9" fillId="3" borderId="3" xfId="5" applyFont="1" applyFill="1" applyBorder="1" applyAlignment="1">
      <alignment horizontal="left" vertical="center" wrapText="1"/>
    </xf>
    <xf numFmtId="0" fontId="31" fillId="3" borderId="18" xfId="61" applyFont="1" applyFill="1" applyBorder="1" applyAlignment="1">
      <alignment horizontal="center"/>
    </xf>
    <xf numFmtId="3" fontId="0" fillId="0" borderId="0" xfId="0" applyNumberFormat="1"/>
    <xf numFmtId="0" fontId="4" fillId="0" borderId="0" xfId="0" applyFont="1"/>
    <xf numFmtId="0" fontId="19" fillId="2" borderId="0" xfId="27" applyFont="1" applyFill="1" applyAlignment="1">
      <alignment horizontal="left" vertical="center" wrapText="1" indent="1"/>
    </xf>
    <xf numFmtId="166" fontId="19" fillId="2" borderId="2" xfId="27" applyNumberFormat="1" applyFont="1" applyFill="1" applyBorder="1" applyAlignment="1">
      <alignment horizontal="center" vertical="center"/>
    </xf>
    <xf numFmtId="0" fontId="6" fillId="0" borderId="4" xfId="27" applyFont="1" applyBorder="1" applyAlignment="1">
      <alignment horizontal="left" vertical="center" wrapText="1" indent="1" readingOrder="1"/>
    </xf>
    <xf numFmtId="0" fontId="53" fillId="0" borderId="0" xfId="27" applyFont="1"/>
    <xf numFmtId="0" fontId="53" fillId="0" borderId="0" xfId="27" applyFont="1" applyAlignment="1">
      <alignment vertical="center"/>
    </xf>
    <xf numFmtId="0" fontId="22" fillId="0" borderId="0" xfId="27" applyFont="1" applyAlignment="1">
      <alignment vertical="center"/>
    </xf>
    <xf numFmtId="0" fontId="19" fillId="0" borderId="0" xfId="27" applyFont="1" applyAlignment="1">
      <alignment vertical="center"/>
    </xf>
    <xf numFmtId="3" fontId="22" fillId="0" borderId="0" xfId="27" applyNumberFormat="1" applyFont="1"/>
    <xf numFmtId="0" fontId="22" fillId="0" borderId="0" xfId="27" applyFont="1"/>
    <xf numFmtId="0" fontId="72" fillId="0" borderId="0" xfId="27" applyFont="1" applyAlignment="1">
      <alignment horizontal="right"/>
    </xf>
    <xf numFmtId="0" fontId="68" fillId="0" borderId="0" xfId="27" applyFont="1"/>
    <xf numFmtId="0" fontId="42" fillId="0" borderId="0" xfId="27" applyFont="1" applyAlignment="1">
      <alignment horizontal="left" vertical="center" readingOrder="1"/>
    </xf>
    <xf numFmtId="0" fontId="55" fillId="0" borderId="0" xfId="27" applyFont="1" applyAlignment="1">
      <alignment vertical="center"/>
    </xf>
    <xf numFmtId="0" fontId="19" fillId="0" borderId="3" xfId="0" applyFont="1" applyBorder="1" applyAlignment="1">
      <alignment horizontal="center"/>
    </xf>
    <xf numFmtId="0" fontId="3" fillId="0" borderId="0" xfId="43"/>
    <xf numFmtId="167" fontId="19" fillId="7" borderId="0" xfId="43" applyNumberFormat="1" applyFont="1" applyFill="1" applyAlignment="1">
      <alignment horizontal="right" vertical="center" indent="1"/>
    </xf>
    <xf numFmtId="0" fontId="51" fillId="0" borderId="0" xfId="43" applyFont="1"/>
    <xf numFmtId="0" fontId="18" fillId="0" borderId="0" xfId="1" applyFont="1" applyAlignment="1">
      <alignment horizontal="left" vertical="center" wrapText="1"/>
    </xf>
    <xf numFmtId="0" fontId="6" fillId="3" borderId="23" xfId="12" applyFont="1" applyFill="1" applyBorder="1" applyAlignment="1">
      <alignment horizontal="left"/>
    </xf>
    <xf numFmtId="0" fontId="36" fillId="3" borderId="23" xfId="12" applyFont="1" applyFill="1" applyBorder="1" applyAlignment="1"/>
    <xf numFmtId="3" fontId="6" fillId="3" borderId="23" xfId="12" applyNumberFormat="1" applyFont="1" applyFill="1" applyBorder="1" applyAlignment="1"/>
    <xf numFmtId="0" fontId="9" fillId="3" borderId="23" xfId="12" applyFont="1" applyFill="1" applyBorder="1" applyAlignment="1"/>
    <xf numFmtId="0" fontId="6" fillId="3" borderId="10" xfId="5" applyFont="1" applyFill="1" applyBorder="1" applyAlignment="1">
      <alignment horizontal="left"/>
    </xf>
    <xf numFmtId="0" fontId="30" fillId="3" borderId="23" xfId="5" applyFont="1" applyFill="1" applyBorder="1" applyAlignment="1">
      <alignment horizontal="left" vertical="top"/>
    </xf>
    <xf numFmtId="0" fontId="0" fillId="0" borderId="23" xfId="0" applyBorder="1"/>
    <xf numFmtId="0" fontId="22" fillId="3" borderId="23" xfId="0" applyFont="1" applyFill="1" applyBorder="1"/>
    <xf numFmtId="0" fontId="38" fillId="0" borderId="0" xfId="67" applyFont="1"/>
    <xf numFmtId="0" fontId="19" fillId="3" borderId="0" xfId="67" applyFont="1" applyFill="1" applyAlignment="1">
      <alignment horizontal="left"/>
    </xf>
    <xf numFmtId="3" fontId="19" fillId="3" borderId="0" xfId="67" applyNumberFormat="1" applyFont="1" applyFill="1" applyAlignment="1">
      <alignment horizontal="right" vertical="center" indent="1"/>
    </xf>
    <xf numFmtId="1" fontId="19" fillId="3" borderId="0" xfId="67" applyNumberFormat="1" applyFont="1" applyFill="1" applyAlignment="1">
      <alignment horizontal="right" vertical="center" indent="1"/>
    </xf>
    <xf numFmtId="1" fontId="9" fillId="3" borderId="0" xfId="67" applyNumberFormat="1" applyFont="1" applyFill="1" applyAlignment="1">
      <alignment horizontal="right" vertical="center" indent="1"/>
    </xf>
    <xf numFmtId="0" fontId="19" fillId="3" borderId="0" xfId="67" applyFont="1" applyFill="1" applyAlignment="1">
      <alignment horizontal="right" vertical="center" indent="1"/>
    </xf>
    <xf numFmtId="0" fontId="9" fillId="3" borderId="0" xfId="67" applyFont="1" applyFill="1" applyAlignment="1">
      <alignment horizontal="right" vertical="center" indent="1"/>
    </xf>
    <xf numFmtId="0" fontId="12" fillId="3" borderId="0" xfId="30" applyFont="1" applyFill="1" applyAlignment="1">
      <alignment vertical="center"/>
    </xf>
    <xf numFmtId="3" fontId="19" fillId="2" borderId="0" xfId="0" applyNumberFormat="1" applyFont="1" applyFill="1" applyAlignment="1">
      <alignment vertical="top" wrapText="1"/>
    </xf>
    <xf numFmtId="0" fontId="9" fillId="3" borderId="0" xfId="5" applyFont="1" applyFill="1" applyAlignment="1"/>
    <xf numFmtId="0" fontId="6" fillId="3" borderId="0" xfId="67" applyFont="1" applyFill="1"/>
    <xf numFmtId="1" fontId="6" fillId="3" borderId="0" xfId="67" applyNumberFormat="1" applyFont="1" applyFill="1" applyAlignment="1">
      <alignment horizontal="right" vertical="center" indent="1"/>
    </xf>
    <xf numFmtId="167" fontId="19" fillId="2" borderId="0" xfId="52" applyNumberFormat="1" applyFont="1" applyFill="1" applyAlignment="1">
      <alignment horizontal="center" vertical="center"/>
    </xf>
    <xf numFmtId="167" fontId="49" fillId="0" borderId="0" xfId="27" applyNumberFormat="1" applyFont="1" applyAlignment="1">
      <alignment horizontal="center" vertical="center"/>
    </xf>
    <xf numFmtId="0" fontId="12" fillId="0" borderId="0" xfId="72"/>
    <xf numFmtId="0" fontId="25" fillId="3" borderId="10" xfId="12" applyFont="1" applyFill="1" applyBorder="1" applyAlignment="1">
      <alignment vertical="center"/>
    </xf>
    <xf numFmtId="3" fontId="19" fillId="2" borderId="10" xfId="12" applyNumberFormat="1" applyFont="1" applyFill="1" applyBorder="1" applyAlignment="1">
      <alignment horizontal="right" vertical="center"/>
    </xf>
    <xf numFmtId="0" fontId="19" fillId="3" borderId="10" xfId="12" applyFont="1" applyFill="1" applyBorder="1" applyAlignment="1">
      <alignment horizontal="left" vertical="center"/>
    </xf>
    <xf numFmtId="0" fontId="19" fillId="3" borderId="10" xfId="12" quotePrefix="1" applyFont="1" applyFill="1" applyBorder="1" applyAlignment="1">
      <alignment horizontal="right" vertical="center"/>
    </xf>
    <xf numFmtId="0" fontId="3" fillId="0" borderId="0" xfId="42" applyAlignment="1">
      <alignment horizontal="right"/>
    </xf>
    <xf numFmtId="0" fontId="67" fillId="0" borderId="0" xfId="42" applyFont="1" applyAlignment="1">
      <alignment horizontal="left" vertical="center" readingOrder="1"/>
    </xf>
    <xf numFmtId="9" fontId="53" fillId="0" borderId="0" xfId="3" applyFont="1"/>
    <xf numFmtId="3" fontId="53" fillId="0" borderId="0" xfId="42" applyNumberFormat="1" applyFont="1"/>
    <xf numFmtId="0" fontId="53" fillId="0" borderId="0" xfId="42" applyFont="1"/>
    <xf numFmtId="15" fontId="19" fillId="0" borderId="0" xfId="42" applyNumberFormat="1" applyFont="1" applyAlignment="1">
      <alignment horizontal="left" vertical="center" readingOrder="1"/>
    </xf>
    <xf numFmtId="0" fontId="53" fillId="0" borderId="0" xfId="42" applyFont="1" applyAlignment="1">
      <alignment vertical="center"/>
    </xf>
    <xf numFmtId="0" fontId="15" fillId="0" borderId="0" xfId="42" applyFont="1" applyAlignment="1">
      <alignment vertical="center"/>
    </xf>
    <xf numFmtId="0" fontId="13" fillId="0" borderId="0" xfId="42" applyFont="1" applyAlignment="1">
      <alignment vertical="center"/>
    </xf>
    <xf numFmtId="0" fontId="19" fillId="3" borderId="0" xfId="61" applyFont="1" applyFill="1"/>
    <xf numFmtId="167" fontId="6" fillId="3" borderId="0" xfId="61" applyNumberFormat="1" applyFont="1" applyFill="1" applyAlignment="1">
      <alignment horizontal="center"/>
    </xf>
    <xf numFmtId="0" fontId="42" fillId="3" borderId="0" xfId="61" applyFont="1" applyFill="1" applyAlignment="1">
      <alignment horizontal="right" indent="1"/>
    </xf>
    <xf numFmtId="0" fontId="42" fillId="3" borderId="0" xfId="61" quotePrefix="1" applyFont="1" applyFill="1" applyAlignment="1">
      <alignment horizontal="right" indent="1"/>
    </xf>
    <xf numFmtId="167" fontId="6" fillId="3" borderId="3" xfId="61" applyNumberFormat="1" applyFont="1" applyFill="1" applyBorder="1" applyAlignment="1">
      <alignment horizontal="center"/>
    </xf>
    <xf numFmtId="167" fontId="6" fillId="3" borderId="0" xfId="61" quotePrefix="1" applyNumberFormat="1" applyFont="1" applyFill="1" applyAlignment="1">
      <alignment horizontal="center"/>
    </xf>
    <xf numFmtId="0" fontId="19" fillId="3" borderId="3" xfId="61" applyFont="1" applyFill="1" applyBorder="1" applyAlignment="1">
      <alignment horizontal="center"/>
    </xf>
    <xf numFmtId="0" fontId="51" fillId="3" borderId="3" xfId="61" applyFont="1" applyFill="1" applyBorder="1" applyAlignment="1">
      <alignment horizontal="right" indent="1"/>
    </xf>
    <xf numFmtId="0" fontId="19" fillId="0" borderId="0" xfId="42" applyFont="1" applyAlignment="1">
      <alignment horizontal="left" vertical="center" readingOrder="1"/>
    </xf>
    <xf numFmtId="0" fontId="2" fillId="0" borderId="0" xfId="1" applyFont="1" applyAlignment="1">
      <alignment horizontal="center" vertical="center"/>
    </xf>
    <xf numFmtId="3" fontId="19" fillId="5" borderId="3" xfId="0" applyNumberFormat="1" applyFont="1" applyFill="1" applyBorder="1" applyAlignment="1">
      <alignment horizontal="right" vertical="center"/>
    </xf>
    <xf numFmtId="166" fontId="25" fillId="3" borderId="0" xfId="0" applyNumberFormat="1" applyFont="1" applyFill="1" applyAlignment="1">
      <alignment vertical="top"/>
    </xf>
    <xf numFmtId="0" fontId="25" fillId="3" borderId="0" xfId="0" applyFont="1" applyFill="1" applyAlignment="1">
      <alignment vertical="top"/>
    </xf>
    <xf numFmtId="0" fontId="34" fillId="3" borderId="3" xfId="14" applyFont="1" applyFill="1" applyBorder="1" applyAlignment="1">
      <alignment horizontal="left"/>
    </xf>
    <xf numFmtId="0" fontId="19" fillId="2" borderId="10" xfId="12" applyFont="1" applyFill="1" applyBorder="1" applyAlignment="1">
      <alignment horizontal="left" vertical="center"/>
    </xf>
    <xf numFmtId="0" fontId="19" fillId="2" borderId="0" xfId="4" applyFont="1" applyFill="1" applyAlignment="1">
      <alignment vertical="center"/>
    </xf>
    <xf numFmtId="0" fontId="2" fillId="0" borderId="0" xfId="42" applyFont="1"/>
    <xf numFmtId="167" fontId="5" fillId="0" borderId="0" xfId="1" applyNumberFormat="1" applyFont="1"/>
    <xf numFmtId="0" fontId="4" fillId="3" borderId="0" xfId="0" applyFont="1" applyFill="1"/>
    <xf numFmtId="0" fontId="20" fillId="3" borderId="0" xfId="1" applyFont="1" applyFill="1"/>
    <xf numFmtId="167" fontId="8" fillId="4" borderId="0" xfId="0" applyNumberFormat="1" applyFont="1" applyFill="1" applyAlignment="1">
      <alignment horizontal="center"/>
    </xf>
    <xf numFmtId="0" fontId="2" fillId="0" borderId="0" xfId="1" applyFont="1"/>
    <xf numFmtId="0" fontId="2" fillId="0" borderId="0" xfId="1" applyFont="1" applyFill="1"/>
    <xf numFmtId="0" fontId="2" fillId="0" borderId="0" xfId="1" applyFont="1" applyBorder="1"/>
    <xf numFmtId="1" fontId="8" fillId="0" borderId="0" xfId="1" applyNumberFormat="1" applyFont="1" applyFill="1" applyBorder="1" applyAlignment="1">
      <alignment horizontal="right" vertical="center" indent="1"/>
    </xf>
    <xf numFmtId="0" fontId="19" fillId="0" borderId="0" xfId="1" applyFont="1" applyBorder="1" applyAlignment="1">
      <alignment horizontal="center"/>
    </xf>
    <xf numFmtId="0" fontId="51" fillId="0" borderId="0" xfId="1" applyFont="1" applyFill="1" applyBorder="1"/>
    <xf numFmtId="1" fontId="7" fillId="0" borderId="0" xfId="1" applyNumberFormat="1" applyFont="1" applyFill="1" applyBorder="1" applyAlignment="1">
      <alignment horizontal="right" vertical="center" indent="1"/>
    </xf>
    <xf numFmtId="1" fontId="38" fillId="0" borderId="0" xfId="1" applyNumberFormat="1" applyFont="1" applyFill="1" applyBorder="1" applyAlignment="1">
      <alignment horizontal="right" vertical="center" indent="1"/>
    </xf>
    <xf numFmtId="0" fontId="15" fillId="0" borderId="0" xfId="1" applyFont="1" applyFill="1" applyBorder="1"/>
    <xf numFmtId="1" fontId="19" fillId="0" borderId="0" xfId="1" applyNumberFormat="1" applyFont="1" applyFill="1" applyBorder="1" applyAlignment="1">
      <alignment horizontal="right" vertical="center" indent="1"/>
    </xf>
    <xf numFmtId="0" fontId="51" fillId="0" borderId="0" xfId="1" applyFont="1"/>
    <xf numFmtId="9" fontId="2" fillId="0" borderId="0" xfId="1" applyNumberFormat="1" applyFont="1" applyFill="1" applyBorder="1" applyAlignment="1">
      <alignment horizontal="right" vertical="center" indent="1"/>
    </xf>
    <xf numFmtId="0" fontId="46" fillId="3" borderId="0" xfId="8" applyFont="1" applyFill="1" applyBorder="1" applyAlignment="1" applyProtection="1">
      <alignment horizontal="right" wrapText="1"/>
      <protection hidden="1"/>
    </xf>
    <xf numFmtId="167" fontId="19" fillId="0" borderId="0" xfId="1" applyNumberFormat="1" applyFont="1" applyFill="1" applyBorder="1" applyAlignment="1">
      <alignment horizontal="right" vertical="center" indent="1"/>
    </xf>
    <xf numFmtId="1" fontId="2" fillId="0" borderId="0" xfId="1" applyNumberFormat="1" applyFont="1" applyFill="1" applyBorder="1" applyAlignment="1">
      <alignment horizontal="right" vertical="center" indent="1"/>
    </xf>
    <xf numFmtId="9" fontId="2" fillId="0" borderId="0" xfId="1" applyNumberFormat="1" applyFont="1" applyAlignment="1">
      <alignment horizontal="right" indent="1"/>
    </xf>
    <xf numFmtId="0" fontId="2" fillId="0" borderId="0" xfId="1" applyFont="1" applyAlignment="1">
      <alignment horizontal="right" indent="1"/>
    </xf>
    <xf numFmtId="167" fontId="2" fillId="0" borderId="0" xfId="1" applyNumberFormat="1" applyFont="1" applyFill="1" applyBorder="1" applyAlignment="1">
      <alignment horizontal="right" vertical="center" indent="1"/>
    </xf>
    <xf numFmtId="9" fontId="8" fillId="0" borderId="0" xfId="1" applyNumberFormat="1" applyFont="1" applyBorder="1" applyAlignment="1">
      <alignment horizontal="right" vertical="center" indent="1"/>
    </xf>
    <xf numFmtId="0" fontId="8" fillId="0" borderId="0" xfId="1" applyFont="1" applyAlignment="1">
      <alignment horizontal="right" vertical="center" indent="1"/>
    </xf>
    <xf numFmtId="0" fontId="8" fillId="0" borderId="0" xfId="1" applyFont="1" applyBorder="1" applyAlignment="1">
      <alignment horizontal="right" vertical="center" indent="1"/>
    </xf>
    <xf numFmtId="0" fontId="2" fillId="0" borderId="0" xfId="1" applyFont="1" applyBorder="1" applyAlignment="1">
      <alignment horizontal="right" indent="1"/>
    </xf>
    <xf numFmtId="9" fontId="19" fillId="0" borderId="0" xfId="1" applyNumberFormat="1" applyFont="1" applyBorder="1" applyAlignment="1">
      <alignment horizontal="center" vertical="center"/>
    </xf>
    <xf numFmtId="1" fontId="19" fillId="0" borderId="0" xfId="1" applyNumberFormat="1" applyFont="1" applyBorder="1" applyAlignment="1">
      <alignment horizontal="right" vertical="center" indent="1"/>
    </xf>
    <xf numFmtId="0" fontId="19" fillId="0" borderId="0" xfId="1" applyFont="1" applyBorder="1" applyAlignment="1">
      <alignment horizontal="center" vertical="center"/>
    </xf>
    <xf numFmtId="9" fontId="19" fillId="0" borderId="0" xfId="1" applyNumberFormat="1" applyFont="1" applyFill="1" applyBorder="1" applyAlignment="1">
      <alignment horizontal="right" vertical="center" indent="1"/>
    </xf>
    <xf numFmtId="0" fontId="2" fillId="0" borderId="0" xfId="1" applyFont="1" applyFill="1" applyBorder="1" applyAlignment="1">
      <alignment horizontal="right" vertical="center" indent="1"/>
    </xf>
    <xf numFmtId="0" fontId="2" fillId="0" borderId="0" xfId="1" applyFont="1" applyFill="1" applyBorder="1" applyAlignment="1">
      <alignment horizontal="left" vertical="center" indent="1"/>
    </xf>
    <xf numFmtId="0" fontId="19" fillId="0" borderId="0" xfId="1" applyFont="1" applyFill="1" applyBorder="1" applyAlignment="1">
      <alignment horizontal="center" vertical="center"/>
    </xf>
    <xf numFmtId="0" fontId="19" fillId="0" borderId="0" xfId="1" applyFont="1" applyFill="1" applyBorder="1"/>
    <xf numFmtId="0" fontId="19" fillId="0" borderId="0" xfId="1" applyFont="1" applyFill="1" applyBorder="1" applyAlignment="1">
      <alignment horizontal="center"/>
    </xf>
    <xf numFmtId="0" fontId="19" fillId="0" borderId="0" xfId="1" applyFont="1" applyFill="1" applyBorder="1" applyAlignment="1">
      <alignment horizontal="right" vertical="center" indent="1"/>
    </xf>
    <xf numFmtId="0" fontId="50" fillId="0" borderId="0" xfId="1" applyFont="1" applyFill="1" applyBorder="1" applyAlignment="1">
      <alignment horizontal="left" vertical="center" indent="1"/>
    </xf>
    <xf numFmtId="9" fontId="19" fillId="0" borderId="0" xfId="1" applyNumberFormat="1" applyFont="1" applyFill="1" applyBorder="1" applyAlignment="1">
      <alignment horizontal="center" vertical="center"/>
    </xf>
    <xf numFmtId="0" fontId="19" fillId="0" borderId="0" xfId="1" applyFont="1" applyFill="1" applyBorder="1" applyAlignment="1">
      <alignment horizontal="left" indent="1"/>
    </xf>
    <xf numFmtId="0" fontId="38" fillId="0" borderId="0" xfId="1" applyFont="1" applyFill="1" applyBorder="1" applyAlignment="1">
      <alignment horizontal="right" vertical="center" indent="1"/>
    </xf>
    <xf numFmtId="0" fontId="7" fillId="0" borderId="0" xfId="1" applyFont="1" applyFill="1" applyBorder="1" applyAlignment="1">
      <alignment horizontal="left" vertical="center" indent="1"/>
    </xf>
    <xf numFmtId="0" fontId="8" fillId="0" borderId="0" xfId="1" applyFont="1" applyFill="1" applyBorder="1" applyAlignment="1">
      <alignment horizontal="left" vertical="center" indent="1"/>
    </xf>
    <xf numFmtId="0" fontId="2" fillId="0" borderId="0" xfId="1" applyFont="1" applyFill="1" applyBorder="1"/>
    <xf numFmtId="0" fontId="3" fillId="0" borderId="0" xfId="1" applyFill="1" applyBorder="1"/>
    <xf numFmtId="1" fontId="40" fillId="0" borderId="0" xfId="1" applyNumberFormat="1" applyFont="1" applyFill="1" applyBorder="1" applyAlignment="1">
      <alignment horizontal="right" vertical="center" indent="1"/>
    </xf>
    <xf numFmtId="0" fontId="40" fillId="0" borderId="0" xfId="1" applyFont="1" applyFill="1" applyBorder="1" applyAlignment="1">
      <alignment horizontal="right" vertical="center" indent="1"/>
    </xf>
    <xf numFmtId="0" fontId="19" fillId="0" borderId="0" xfId="1" applyFont="1" applyFill="1"/>
    <xf numFmtId="0" fontId="3" fillId="0" borderId="0" xfId="1" applyFill="1"/>
    <xf numFmtId="0" fontId="13" fillId="0" borderId="0" xfId="1" applyFont="1" applyFill="1"/>
    <xf numFmtId="0" fontId="3" fillId="0" borderId="0" xfId="1" applyFont="1" applyFill="1" applyBorder="1"/>
    <xf numFmtId="0" fontId="19" fillId="0" borderId="0" xfId="1" applyFont="1" applyFill="1" applyBorder="1" applyAlignment="1">
      <alignment horizontal="left" vertical="center" indent="1"/>
    </xf>
    <xf numFmtId="9" fontId="54" fillId="0" borderId="0" xfId="1" applyNumberFormat="1" applyFont="1" applyFill="1" applyBorder="1" applyAlignment="1">
      <alignment horizontal="left" vertical="center" indent="1"/>
    </xf>
    <xf numFmtId="0" fontId="13" fillId="0" borderId="0" xfId="1" applyFont="1"/>
    <xf numFmtId="0" fontId="3" fillId="0" borderId="0" xfId="1" applyBorder="1"/>
    <xf numFmtId="0" fontId="15" fillId="0" borderId="0" xfId="1" applyFont="1" applyBorder="1"/>
    <xf numFmtId="167" fontId="8" fillId="0" borderId="2" xfId="1" applyNumberFormat="1" applyFont="1" applyBorder="1" applyAlignment="1">
      <alignment horizontal="center"/>
    </xf>
    <xf numFmtId="167" fontId="8" fillId="0" borderId="0" xfId="1" applyNumberFormat="1" applyFont="1" applyAlignment="1">
      <alignment horizontal="center"/>
    </xf>
    <xf numFmtId="167" fontId="8" fillId="0" borderId="4" xfId="1" applyNumberFormat="1" applyFont="1" applyBorder="1" applyAlignment="1">
      <alignment horizontal="center"/>
    </xf>
    <xf numFmtId="0" fontId="11" fillId="0" borderId="0" xfId="1" applyFont="1"/>
    <xf numFmtId="0" fontId="4" fillId="0" borderId="0" xfId="1" applyFont="1"/>
    <xf numFmtId="0" fontId="45" fillId="3" borderId="10" xfId="42" applyFont="1" applyFill="1" applyBorder="1" applyAlignment="1">
      <alignment horizontal="right"/>
    </xf>
    <xf numFmtId="0" fontId="45" fillId="3" borderId="0" xfId="42" applyFont="1" applyFill="1" applyAlignment="1">
      <alignment horizontal="right"/>
    </xf>
    <xf numFmtId="0" fontId="11" fillId="0" borderId="0" xfId="1" applyFont="1" applyBorder="1"/>
    <xf numFmtId="166" fontId="19" fillId="2" borderId="1" xfId="27" applyNumberFormat="1" applyFont="1" applyFill="1" applyBorder="1" applyAlignment="1">
      <alignment horizontal="center" vertical="center"/>
    </xf>
    <xf numFmtId="0" fontId="9" fillId="2" borderId="2" xfId="27" applyFont="1" applyFill="1" applyBorder="1" applyAlignment="1">
      <alignment vertical="center" wrapText="1" readingOrder="1"/>
    </xf>
    <xf numFmtId="0" fontId="3" fillId="0" borderId="0" xfId="1" applyFont="1"/>
    <xf numFmtId="0" fontId="8" fillId="3" borderId="0" xfId="42" applyFont="1" applyFill="1"/>
    <xf numFmtId="0" fontId="2" fillId="0" borderId="10" xfId="1" applyFont="1" applyBorder="1"/>
    <xf numFmtId="0" fontId="3" fillId="0" borderId="10" xfId="1" applyFont="1" applyBorder="1"/>
    <xf numFmtId="0" fontId="8" fillId="9" borderId="0" xfId="0" applyFont="1" applyFill="1" applyBorder="1" applyAlignment="1">
      <alignment vertical="center"/>
    </xf>
    <xf numFmtId="0" fontId="8" fillId="9" borderId="10" xfId="0" applyFont="1" applyFill="1" applyBorder="1" applyAlignment="1">
      <alignment vertical="center"/>
    </xf>
    <xf numFmtId="0" fontId="6" fillId="3" borderId="0" xfId="5" applyFont="1" applyFill="1" applyAlignment="1">
      <alignment vertical="center" wrapText="1"/>
    </xf>
    <xf numFmtId="0" fontId="8" fillId="3" borderId="23" xfId="42" applyFont="1" applyFill="1" applyBorder="1" applyAlignment="1">
      <alignment vertical="center"/>
    </xf>
    <xf numFmtId="0" fontId="8" fillId="3" borderId="0" xfId="42" applyFont="1" applyFill="1" applyBorder="1" applyAlignment="1">
      <alignment vertical="center"/>
    </xf>
    <xf numFmtId="0" fontId="8" fillId="3" borderId="10" xfId="42" applyFont="1" applyFill="1" applyBorder="1" applyAlignment="1">
      <alignment vertical="center"/>
    </xf>
    <xf numFmtId="0" fontId="1" fillId="0" borderId="0" xfId="61" applyFont="1"/>
    <xf numFmtId="0" fontId="1" fillId="3" borderId="0" xfId="61" applyFont="1" applyFill="1"/>
    <xf numFmtId="0" fontId="1" fillId="3" borderId="0" xfId="0" applyFont="1" applyFill="1"/>
    <xf numFmtId="0" fontId="1" fillId="3" borderId="0" xfId="0" applyFont="1" applyFill="1" applyProtection="1">
      <protection locked="0"/>
    </xf>
    <xf numFmtId="167" fontId="6" fillId="3" borderId="0" xfId="0" applyNumberFormat="1" applyFont="1" applyFill="1" applyAlignment="1">
      <alignment horizontal="right"/>
    </xf>
    <xf numFmtId="0" fontId="22" fillId="0" borderId="0" xfId="0" applyFont="1" applyAlignment="1">
      <alignment vertical="center"/>
    </xf>
    <xf numFmtId="3" fontId="6" fillId="3" borderId="10" xfId="0" applyNumberFormat="1" applyFont="1" applyFill="1" applyBorder="1" applyAlignment="1" applyProtection="1">
      <alignment horizontal="right" vertical="center" wrapText="1" readingOrder="1"/>
      <protection locked="0"/>
    </xf>
    <xf numFmtId="0" fontId="20" fillId="3" borderId="17" xfId="0" applyFont="1" applyFill="1" applyBorder="1" applyAlignment="1">
      <alignment horizontal="left" vertical="center" wrapText="1" indent="1" readingOrder="1"/>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85" fillId="9" borderId="0" xfId="0" applyFont="1" applyFill="1" applyAlignment="1">
      <alignment horizontal="right" vertical="center"/>
    </xf>
    <xf numFmtId="0" fontId="85" fillId="9" borderId="0" xfId="0" applyFont="1" applyFill="1" applyBorder="1" applyAlignment="1">
      <alignment horizontal="right" vertical="center"/>
    </xf>
    <xf numFmtId="0" fontId="1" fillId="0" borderId="0" xfId="67" applyFont="1"/>
    <xf numFmtId="0" fontId="1" fillId="0" borderId="4" xfId="67" applyFont="1" applyBorder="1" applyAlignment="1">
      <alignment horizontal="left"/>
    </xf>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3" borderId="10" xfId="12" applyFont="1" applyFill="1" applyBorder="1" applyAlignment="1">
      <alignment horizontal="right" vertical="center"/>
    </xf>
    <xf numFmtId="0" fontId="1" fillId="2" borderId="23" xfId="12" applyFont="1" applyFill="1" applyBorder="1" applyAlignment="1">
      <alignment horizontal="right" vertical="center"/>
    </xf>
    <xf numFmtId="3" fontId="1" fillId="3" borderId="0" xfId="12" applyNumberFormat="1" applyFont="1" applyFill="1" applyAlignment="1">
      <alignment horizontal="right" vertical="center"/>
    </xf>
    <xf numFmtId="3" fontId="1" fillId="3" borderId="23" xfId="12" applyNumberFormat="1" applyFont="1" applyFill="1" applyBorder="1" applyAlignment="1">
      <alignment horizontal="right" vertical="center"/>
    </xf>
    <xf numFmtId="0" fontId="1" fillId="3" borderId="23" xfId="12" applyFont="1" applyFill="1" applyBorder="1" applyAlignment="1">
      <alignment horizontal="left" vertical="center"/>
    </xf>
    <xf numFmtId="0" fontId="1" fillId="5" borderId="10" xfId="12" applyFont="1" applyFill="1" applyBorder="1" applyAlignment="1">
      <alignment horizontal="right" vertical="center"/>
    </xf>
    <xf numFmtId="0" fontId="1" fillId="3" borderId="10" xfId="12" quotePrefix="1" applyFont="1" applyFill="1" applyBorder="1" applyAlignment="1">
      <alignment horizontal="left" vertical="center" indent="1"/>
    </xf>
    <xf numFmtId="0" fontId="1" fillId="5" borderId="23" xfId="12" applyFont="1" applyFill="1" applyBorder="1" applyAlignment="1">
      <alignment horizontal="right" vertical="center"/>
    </xf>
    <xf numFmtId="0" fontId="19" fillId="5" borderId="10" xfId="12" quotePrefix="1" applyFont="1" applyFill="1" applyBorder="1" applyAlignment="1">
      <alignment horizontal="right" vertical="center"/>
    </xf>
    <xf numFmtId="3" fontId="19" fillId="5" borderId="10" xfId="12" applyNumberFormat="1" applyFont="1" applyFill="1" applyBorder="1" applyAlignment="1">
      <alignment horizontal="right" vertical="center"/>
    </xf>
    <xf numFmtId="3" fontId="1" fillId="5" borderId="0" xfId="12" applyNumberFormat="1" applyFont="1" applyFill="1" applyAlignment="1">
      <alignment horizontal="right" vertical="center"/>
    </xf>
    <xf numFmtId="3" fontId="1" fillId="5" borderId="23" xfId="12" applyNumberFormat="1" applyFont="1" applyFill="1" applyBorder="1" applyAlignment="1">
      <alignment horizontal="right" vertical="center"/>
    </xf>
    <xf numFmtId="9" fontId="87" fillId="0" borderId="0" xfId="86" applyNumberFormat="1" applyAlignment="1">
      <alignment horizontal="left"/>
    </xf>
    <xf numFmtId="9" fontId="88" fillId="0" borderId="0" xfId="86" applyNumberFormat="1" applyFont="1" applyAlignment="1">
      <alignment horizontal="left"/>
    </xf>
    <xf numFmtId="3" fontId="1" fillId="3" borderId="0" xfId="0" applyNumberFormat="1" applyFont="1" applyFill="1" applyAlignment="1">
      <alignment horizontal="right" vertical="center"/>
    </xf>
    <xf numFmtId="0" fontId="1" fillId="3" borderId="0" xfId="0" applyFont="1" applyFill="1" applyAlignment="1">
      <alignment vertical="center"/>
    </xf>
    <xf numFmtId="3" fontId="9" fillId="3" borderId="0" xfId="0" applyNumberFormat="1" applyFont="1" applyFill="1" applyAlignment="1">
      <alignment vertical="center" wrapText="1"/>
    </xf>
    <xf numFmtId="3" fontId="6" fillId="0" borderId="0" xfId="87" applyNumberFormat="1" applyFont="1" applyAlignment="1">
      <alignment horizontal="left" vertical="top" indent="2"/>
    </xf>
    <xf numFmtId="0" fontId="86" fillId="0" borderId="0" xfId="0" applyFont="1"/>
    <xf numFmtId="3" fontId="9" fillId="0" borderId="0" xfId="87" applyNumberFormat="1" applyFont="1" applyAlignment="1">
      <alignment horizontal="left" vertical="top"/>
    </xf>
    <xf numFmtId="3" fontId="9" fillId="0" borderId="0" xfId="87" applyNumberFormat="1" applyFont="1" applyAlignment="1">
      <alignment vertical="top"/>
    </xf>
    <xf numFmtId="3" fontId="9" fillId="0" borderId="0" xfId="87" applyNumberFormat="1" applyFont="1"/>
    <xf numFmtId="0" fontId="1" fillId="3" borderId="0" xfId="0" applyFont="1" applyFill="1" applyAlignment="1">
      <alignment vertical="center" readingOrder="1"/>
    </xf>
    <xf numFmtId="3" fontId="1" fillId="3" borderId="0" xfId="0" applyNumberFormat="1" applyFont="1" applyFill="1" applyAlignment="1">
      <alignment vertical="center"/>
    </xf>
    <xf numFmtId="3" fontId="1" fillId="3" borderId="0" xfId="0" applyNumberFormat="1" applyFont="1" applyFill="1" applyAlignment="1" applyProtection="1">
      <alignment vertical="center"/>
      <protection locked="0"/>
    </xf>
    <xf numFmtId="3" fontId="1" fillId="3" borderId="10" xfId="0" applyNumberFormat="1" applyFont="1" applyFill="1" applyBorder="1" applyAlignment="1">
      <alignment vertical="center"/>
    </xf>
    <xf numFmtId="3" fontId="1" fillId="3" borderId="10" xfId="0" applyNumberFormat="1" applyFont="1" applyFill="1" applyBorder="1" applyAlignment="1" applyProtection="1">
      <alignment vertical="center"/>
      <protection locked="0"/>
    </xf>
    <xf numFmtId="3" fontId="1" fillId="3" borderId="10" xfId="0" applyNumberFormat="1" applyFont="1" applyFill="1" applyBorder="1" applyAlignment="1">
      <alignment horizontal="right"/>
    </xf>
    <xf numFmtId="3" fontId="1" fillId="3" borderId="10" xfId="0" applyNumberFormat="1" applyFont="1" applyFill="1" applyBorder="1" applyAlignment="1" applyProtection="1">
      <alignment horizontal="right"/>
      <protection locked="0"/>
    </xf>
    <xf numFmtId="3" fontId="1" fillId="3" borderId="0" xfId="0" applyNumberFormat="1" applyFont="1" applyFill="1" applyAlignment="1">
      <alignment horizontal="right"/>
    </xf>
    <xf numFmtId="0" fontId="1" fillId="0" borderId="0" xfId="27" applyFont="1" applyAlignment="1">
      <alignment horizontal="left" vertical="center" indent="1"/>
    </xf>
    <xf numFmtId="167" fontId="1" fillId="0" borderId="4" xfId="52" applyNumberFormat="1" applyFont="1" applyBorder="1" applyAlignment="1">
      <alignment horizontal="center" vertical="center"/>
    </xf>
    <xf numFmtId="0" fontId="1" fillId="0" borderId="4" xfId="27" applyFont="1" applyBorder="1" applyAlignment="1">
      <alignment horizontal="left" vertical="center" wrapText="1" indent="1"/>
    </xf>
    <xf numFmtId="0" fontId="1" fillId="0" borderId="0" xfId="27" applyFont="1" applyAlignment="1">
      <alignment horizontal="left" vertical="center" wrapText="1" indent="1"/>
    </xf>
    <xf numFmtId="167" fontId="1" fillId="0" borderId="0" xfId="52" applyNumberFormat="1" applyFont="1" applyAlignment="1">
      <alignment horizontal="center" vertical="center"/>
    </xf>
    <xf numFmtId="0" fontId="1" fillId="0" borderId="0" xfId="27" applyFont="1"/>
    <xf numFmtId="167" fontId="1" fillId="0" borderId="0" xfId="27" applyNumberFormat="1" applyFont="1" applyAlignment="1">
      <alignment horizontal="center" vertical="center"/>
    </xf>
    <xf numFmtId="0" fontId="1" fillId="0" borderId="0" xfId="27" quotePrefix="1" applyFont="1" applyAlignment="1">
      <alignment horizontal="left" vertical="center" wrapText="1" indent="1"/>
    </xf>
    <xf numFmtId="3" fontId="1" fillId="0" borderId="0" xfId="27" applyNumberFormat="1" applyFont="1" applyAlignment="1">
      <alignment horizontal="left" vertical="center" indent="1"/>
    </xf>
    <xf numFmtId="166" fontId="1" fillId="0" borderId="0" xfId="27" applyNumberFormat="1" applyFont="1" applyAlignment="1">
      <alignment horizontal="center" vertical="center"/>
    </xf>
    <xf numFmtId="0" fontId="1" fillId="0" borderId="0" xfId="27" applyFont="1" applyAlignment="1">
      <alignment vertical="center"/>
    </xf>
    <xf numFmtId="176" fontId="1" fillId="0" borderId="0" xfId="71" applyNumberFormat="1" applyFont="1" applyAlignment="1">
      <alignment vertical="top"/>
    </xf>
    <xf numFmtId="173" fontId="1" fillId="0" borderId="0" xfId="52" applyNumberFormat="1" applyFont="1" applyAlignment="1">
      <alignment horizontal="right" vertical="center" indent="1"/>
    </xf>
    <xf numFmtId="0" fontId="1" fillId="0" borderId="0" xfId="27" applyFont="1" applyAlignment="1">
      <alignment horizontal="center"/>
    </xf>
    <xf numFmtId="3" fontId="1" fillId="0" borderId="10" xfId="0" applyNumberFormat="1" applyFont="1" applyBorder="1" applyAlignment="1">
      <alignment wrapText="1"/>
    </xf>
    <xf numFmtId="3" fontId="1" fillId="0" borderId="10" xfId="0" applyNumberFormat="1" applyFont="1" applyBorder="1" applyAlignment="1">
      <alignment horizontal="left" wrapText="1"/>
    </xf>
    <xf numFmtId="0" fontId="1" fillId="0" borderId="0" xfId="0" applyFont="1" applyAlignment="1">
      <alignment horizontal="left" wrapText="1"/>
    </xf>
    <xf numFmtId="0" fontId="13" fillId="3" borderId="0" xfId="61" applyFont="1" applyFill="1" applyAlignment="1">
      <alignment vertical="center"/>
    </xf>
    <xf numFmtId="0" fontId="13" fillId="3" borderId="0" xfId="61" applyFont="1" applyFill="1"/>
    <xf numFmtId="0" fontId="1" fillId="0" borderId="0" xfId="43" applyFont="1"/>
    <xf numFmtId="167" fontId="1" fillId="0" borderId="26" xfId="43" applyNumberFormat="1" applyFont="1" applyBorder="1" applyAlignment="1">
      <alignment horizontal="right" vertical="center" indent="1"/>
    </xf>
    <xf numFmtId="167" fontId="1" fillId="0" borderId="0" xfId="43" applyNumberFormat="1" applyFont="1" applyAlignment="1">
      <alignment horizontal="right" vertical="center" indent="1"/>
    </xf>
    <xf numFmtId="0" fontId="1" fillId="0" borderId="0" xfId="4" applyFont="1"/>
    <xf numFmtId="0" fontId="1" fillId="0" borderId="0" xfId="4" applyFont="1" applyAlignment="1">
      <alignment horizontal="right"/>
    </xf>
    <xf numFmtId="0" fontId="1" fillId="0" borderId="3" xfId="4" applyFont="1" applyBorder="1" applyAlignment="1">
      <alignment vertical="center"/>
    </xf>
    <xf numFmtId="3" fontId="1" fillId="0" borderId="0" xfId="4" applyNumberFormat="1" applyFont="1" applyAlignment="1">
      <alignment horizontal="right" vertical="center"/>
    </xf>
    <xf numFmtId="0" fontId="1" fillId="0" borderId="0" xfId="4" applyFont="1" applyAlignment="1">
      <alignment vertical="center"/>
    </xf>
    <xf numFmtId="0" fontId="1" fillId="0" borderId="3" xfId="4" applyFont="1" applyBorder="1" applyAlignment="1">
      <alignment horizontal="left" vertical="center"/>
    </xf>
    <xf numFmtId="0" fontId="1" fillId="0" borderId="0" xfId="4" applyFont="1" applyAlignment="1">
      <alignment wrapText="1"/>
    </xf>
    <xf numFmtId="0" fontId="1" fillId="0" borderId="0" xfId="4" applyFont="1" applyAlignment="1">
      <alignment horizontal="right" wrapText="1"/>
    </xf>
    <xf numFmtId="3" fontId="1" fillId="0" borderId="0" xfId="4" applyNumberFormat="1" applyFont="1" applyAlignment="1">
      <alignment horizontal="right"/>
    </xf>
    <xf numFmtId="3" fontId="90" fillId="0" borderId="0" xfId="0" applyNumberFormat="1" applyFont="1"/>
    <xf numFmtId="9" fontId="38" fillId="0" borderId="0" xfId="89" applyFont="1"/>
    <xf numFmtId="0" fontId="1" fillId="0" borderId="0" xfId="1" applyFont="1" applyAlignment="1">
      <alignment horizontal="left" vertical="center" wrapText="1" indent="1"/>
    </xf>
    <xf numFmtId="0" fontId="1" fillId="0" borderId="0" xfId="42" applyFont="1"/>
    <xf numFmtId="0" fontId="8" fillId="0" borderId="4" xfId="1" applyFont="1" applyBorder="1" applyAlignment="1">
      <alignment vertical="center"/>
    </xf>
    <xf numFmtId="0" fontId="8" fillId="4" borderId="0" xfId="0" applyFont="1" applyFill="1" applyBorder="1"/>
    <xf numFmtId="0" fontId="46" fillId="4" borderId="0" xfId="0" applyFont="1" applyFill="1" applyBorder="1"/>
    <xf numFmtId="0" fontId="9" fillId="0" borderId="3" xfId="67" applyFont="1" applyBorder="1" applyAlignment="1">
      <alignment horizontal="right"/>
    </xf>
    <xf numFmtId="0" fontId="19" fillId="0" borderId="3" xfId="67" applyFont="1" applyBorder="1" applyAlignment="1">
      <alignment horizontal="right" vertical="center"/>
    </xf>
    <xf numFmtId="0" fontId="1" fillId="0" borderId="0" xfId="62" applyFont="1" applyAlignment="1" applyProtection="1"/>
    <xf numFmtId="166" fontId="8" fillId="0" borderId="4" xfId="1" applyNumberFormat="1" applyFont="1" applyBorder="1" applyAlignment="1">
      <alignment horizontal="center"/>
    </xf>
    <xf numFmtId="0" fontId="0" fillId="0" borderId="0" xfId="0" applyAlignment="1">
      <alignment vertical="center" wrapText="1"/>
    </xf>
    <xf numFmtId="0" fontId="51" fillId="3" borderId="0" xfId="61" applyFont="1" applyFill="1"/>
    <xf numFmtId="3" fontId="9" fillId="7" borderId="29" xfId="90" applyNumberFormat="1" applyFont="1" applyFill="1" applyBorder="1" applyAlignment="1" applyProtection="1">
      <alignment horizontal="left" vertical="center"/>
      <protection hidden="1"/>
    </xf>
    <xf numFmtId="165" fontId="1" fillId="3" borderId="0" xfId="68" applyNumberFormat="1" applyFont="1" applyFill="1"/>
    <xf numFmtId="3" fontId="9" fillId="7" borderId="31" xfId="90" applyNumberFormat="1" applyFont="1" applyFill="1" applyBorder="1" applyAlignment="1" applyProtection="1">
      <alignment horizontal="right" vertical="center"/>
      <protection hidden="1"/>
    </xf>
    <xf numFmtId="0" fontId="49" fillId="0" borderId="0" xfId="0" applyFont="1"/>
    <xf numFmtId="0" fontId="5" fillId="0" borderId="0" xfId="1" applyFont="1"/>
    <xf numFmtId="0" fontId="18" fillId="0" borderId="0" xfId="1" applyFont="1" applyAlignment="1">
      <alignment horizontal="left" vertical="top"/>
    </xf>
    <xf numFmtId="166" fontId="9" fillId="7" borderId="29" xfId="90" applyNumberFormat="1" applyFont="1" applyFill="1" applyBorder="1" applyAlignment="1" applyProtection="1">
      <alignment horizontal="right" vertical="center"/>
      <protection hidden="1"/>
    </xf>
    <xf numFmtId="0" fontId="5" fillId="0" borderId="0" xfId="42" applyFont="1" applyAlignment="1">
      <alignment horizontal="left"/>
    </xf>
    <xf numFmtId="178" fontId="5" fillId="0" borderId="0" xfId="42" applyNumberFormat="1" applyFont="1" applyAlignment="1">
      <alignment horizontal="left"/>
    </xf>
    <xf numFmtId="0" fontId="1" fillId="0" borderId="0" xfId="42" applyFont="1" applyAlignment="1">
      <alignment horizontal="left"/>
    </xf>
    <xf numFmtId="9" fontId="85" fillId="9" borderId="10" xfId="0" applyNumberFormat="1" applyFont="1" applyFill="1" applyBorder="1" applyAlignment="1">
      <alignment horizontal="right" vertical="center"/>
    </xf>
    <xf numFmtId="0" fontId="8" fillId="0" borderId="27" xfId="1" applyFont="1" applyBorder="1" applyAlignment="1">
      <alignment horizontal="right"/>
    </xf>
    <xf numFmtId="0" fontId="20" fillId="3" borderId="18" xfId="0" applyFont="1" applyFill="1" applyBorder="1" applyAlignment="1">
      <alignment horizontal="right" vertical="center" wrapText="1" readingOrder="1"/>
    </xf>
    <xf numFmtId="0" fontId="30" fillId="3" borderId="0" xfId="5" applyFont="1" applyFill="1" applyAlignment="1">
      <alignment horizontal="left" indent="1"/>
    </xf>
    <xf numFmtId="0" fontId="25" fillId="3" borderId="0" xfId="0" applyFont="1" applyFill="1" applyAlignment="1">
      <alignment horizontal="left" indent="1"/>
    </xf>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6" fillId="0" borderId="0" xfId="95" applyFont="1" applyAlignment="1">
      <alignment horizontal="right"/>
    </xf>
    <xf numFmtId="0" fontId="38" fillId="0" borderId="0" xfId="95" applyFont="1"/>
    <xf numFmtId="0" fontId="9" fillId="0" borderId="0" xfId="95" applyFont="1"/>
    <xf numFmtId="3" fontId="6" fillId="0" borderId="0" xfId="95" applyNumberFormat="1" applyFont="1" applyAlignment="1">
      <alignment horizontal="left"/>
    </xf>
    <xf numFmtId="3" fontId="9" fillId="2" borderId="16" xfId="95" applyNumberFormat="1" applyFont="1" applyFill="1" applyBorder="1" applyAlignment="1">
      <alignment horizontal="right"/>
    </xf>
    <xf numFmtId="0" fontId="1" fillId="0" borderId="0" xfId="72" applyFont="1" applyAlignment="1">
      <alignment horizontal="left" vertical="center"/>
    </xf>
    <xf numFmtId="0" fontId="1" fillId="0" borderId="35" xfId="72" applyFont="1" applyBorder="1" applyAlignment="1">
      <alignment horizontal="left" vertical="center"/>
    </xf>
    <xf numFmtId="0" fontId="19" fillId="0" borderId="0" xfId="72" applyFont="1" applyAlignment="1">
      <alignment vertical="center"/>
    </xf>
    <xf numFmtId="2" fontId="19" fillId="0" borderId="0" xfId="72" applyNumberFormat="1" applyFont="1" applyAlignment="1">
      <alignment vertical="center"/>
    </xf>
    <xf numFmtId="0" fontId="6" fillId="3" borderId="0" xfId="13" applyFont="1" applyFill="1" applyAlignment="1">
      <alignment horizontal="right" vertical="center"/>
    </xf>
    <xf numFmtId="0" fontId="1" fillId="0" borderId="0" xfId="88"/>
    <xf numFmtId="3" fontId="6" fillId="3" borderId="0" xfId="12" applyNumberFormat="1" applyFont="1" applyFill="1" applyAlignment="1">
      <alignment horizontal="right" vertical="center"/>
    </xf>
    <xf numFmtId="3" fontId="6" fillId="3" borderId="3" xfId="12" applyNumberFormat="1" applyFont="1" applyFill="1" applyBorder="1" applyAlignment="1">
      <alignment horizontal="right" vertical="center"/>
    </xf>
    <xf numFmtId="3" fontId="9" fillId="3" borderId="16" xfId="12" applyNumberFormat="1" applyFont="1" applyFill="1" applyBorder="1" applyAlignment="1">
      <alignment horizontal="right" vertical="center"/>
    </xf>
    <xf numFmtId="3" fontId="9" fillId="3" borderId="1" xfId="12" applyNumberFormat="1" applyFont="1" applyFill="1" applyBorder="1" applyAlignment="1">
      <alignment horizontal="right" vertical="center"/>
    </xf>
    <xf numFmtId="3" fontId="6" fillId="3" borderId="10" xfId="12" applyNumberFormat="1" applyFont="1" applyFill="1" applyBorder="1" applyAlignment="1">
      <alignment horizontal="right" vertical="center"/>
    </xf>
    <xf numFmtId="0" fontId="6" fillId="3" borderId="3" xfId="13" applyFont="1" applyFill="1" applyBorder="1" applyAlignment="1">
      <alignment horizontal="right" vertical="center"/>
    </xf>
    <xf numFmtId="0" fontId="6" fillId="3" borderId="23" xfId="12" applyFont="1" applyFill="1" applyBorder="1" applyAlignment="1">
      <alignment horizontal="right" vertical="center"/>
    </xf>
    <xf numFmtId="0" fontId="11" fillId="3" borderId="23" xfId="12" applyFont="1" applyFill="1" applyBorder="1" applyAlignment="1">
      <alignment horizontal="right" vertical="center"/>
    </xf>
    <xf numFmtId="0" fontId="6" fillId="3" borderId="3" xfId="12" applyFont="1" applyFill="1" applyBorder="1" applyAlignment="1">
      <alignment horizontal="right" vertical="center" wrapText="1"/>
    </xf>
    <xf numFmtId="0" fontId="1" fillId="5" borderId="0" xfId="0" applyFont="1" applyFill="1" applyAlignment="1">
      <alignment vertical="center"/>
    </xf>
    <xf numFmtId="0" fontId="19" fillId="0" borderId="0" xfId="42" applyFont="1"/>
    <xf numFmtId="0" fontId="80" fillId="0" borderId="0" xfId="67" applyFont="1"/>
    <xf numFmtId="3" fontId="83" fillId="0" borderId="0" xfId="0" applyNumberFormat="1" applyFont="1"/>
    <xf numFmtId="3" fontId="100" fillId="0" borderId="0" xfId="0" applyNumberFormat="1" applyFont="1" applyAlignment="1">
      <alignment horizontal="right"/>
    </xf>
    <xf numFmtId="0" fontId="83" fillId="0" borderId="0" xfId="0" applyFont="1"/>
    <xf numFmtId="0" fontId="97" fillId="0" borderId="0" xfId="95" applyFont="1"/>
    <xf numFmtId="0" fontId="1" fillId="0" borderId="0" xfId="1" applyFont="1" applyAlignment="1">
      <alignment horizontal="center" vertical="center"/>
    </xf>
    <xf numFmtId="0" fontId="46" fillId="3" borderId="0" xfId="0" applyFont="1" applyFill="1"/>
    <xf numFmtId="0" fontId="22" fillId="0" borderId="0" xfId="61" applyFont="1"/>
    <xf numFmtId="49" fontId="5" fillId="0" borderId="0" xfId="42" applyNumberFormat="1" applyFont="1" applyAlignment="1"/>
    <xf numFmtId="0" fontId="5" fillId="0" borderId="0" xfId="42" applyFont="1" applyAlignment="1"/>
    <xf numFmtId="49" fontId="1" fillId="0" borderId="0" xfId="42" applyNumberFormat="1" applyFont="1" applyAlignment="1"/>
    <xf numFmtId="49" fontId="2" fillId="0" borderId="0" xfId="42" applyNumberFormat="1" applyFont="1" applyAlignment="1"/>
    <xf numFmtId="3" fontId="9" fillId="2" borderId="0" xfId="4" applyNumberFormat="1" applyFont="1" applyFill="1" applyAlignment="1">
      <alignment horizontal="right" vertical="center"/>
    </xf>
    <xf numFmtId="0" fontId="19" fillId="2" borderId="43" xfId="4" applyFont="1" applyFill="1" applyBorder="1" applyAlignment="1">
      <alignment vertical="center"/>
    </xf>
    <xf numFmtId="0" fontId="9" fillId="3" borderId="16" xfId="12" applyFont="1" applyFill="1" applyBorder="1" applyAlignment="1">
      <alignment horizontal="left" vertical="center" wrapText="1"/>
    </xf>
    <xf numFmtId="0" fontId="9" fillId="3" borderId="16" xfId="12" applyFont="1" applyFill="1" applyBorder="1" applyAlignment="1">
      <alignment vertical="center" wrapText="1"/>
    </xf>
    <xf numFmtId="0" fontId="9" fillId="3" borderId="16" xfId="12" applyFont="1" applyFill="1" applyBorder="1" applyAlignment="1">
      <alignment vertical="center"/>
    </xf>
    <xf numFmtId="0" fontId="9" fillId="3" borderId="16" xfId="12" applyFont="1" applyFill="1" applyBorder="1" applyAlignment="1">
      <alignment horizontal="left" vertical="center"/>
    </xf>
    <xf numFmtId="0" fontId="6" fillId="0" borderId="0" xfId="90" applyFont="1" applyAlignment="1" applyProtection="1">
      <alignment vertical="center"/>
      <protection hidden="1"/>
    </xf>
    <xf numFmtId="0" fontId="6" fillId="0" borderId="29" xfId="90" applyFont="1" applyBorder="1" applyAlignment="1" applyProtection="1">
      <alignment vertical="center"/>
      <protection hidden="1"/>
    </xf>
    <xf numFmtId="0" fontId="9" fillId="0" borderId="38" xfId="90" applyFont="1" applyBorder="1" applyAlignment="1" applyProtection="1">
      <alignment horizontal="right" vertical="center" wrapText="1"/>
      <protection hidden="1"/>
    </xf>
    <xf numFmtId="2" fontId="9" fillId="0" borderId="34" xfId="90" applyNumberFormat="1" applyFont="1" applyBorder="1" applyAlignment="1" applyProtection="1">
      <alignment horizontal="right" vertical="center" wrapText="1"/>
      <protection hidden="1"/>
    </xf>
    <xf numFmtId="0" fontId="9" fillId="0" borderId="31" xfId="90" applyFont="1" applyBorder="1" applyAlignment="1" applyProtection="1">
      <alignment vertical="center"/>
      <protection hidden="1"/>
    </xf>
    <xf numFmtId="0" fontId="9" fillId="0" borderId="0" xfId="90" applyFont="1" applyAlignment="1" applyProtection="1">
      <alignment vertical="center"/>
      <protection hidden="1"/>
    </xf>
    <xf numFmtId="0" fontId="6" fillId="0" borderId="30" xfId="90" applyFont="1" applyBorder="1" applyAlignment="1" applyProtection="1">
      <alignment horizontal="right" vertical="center" wrapText="1"/>
      <protection hidden="1"/>
    </xf>
    <xf numFmtId="3" fontId="6" fillId="0" borderId="0" xfId="34" applyNumberFormat="1" applyFont="1"/>
    <xf numFmtId="3" fontId="9" fillId="0" borderId="16" xfId="34" applyNumberFormat="1" applyFont="1" applyBorder="1"/>
    <xf numFmtId="165"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3" fillId="0" borderId="0" xfId="36" applyNumberFormat="1" applyFont="1" applyAlignment="1">
      <alignment horizontal="left"/>
    </xf>
    <xf numFmtId="3" fontId="15" fillId="0" borderId="0" xfId="36" applyNumberFormat="1" applyFont="1" applyAlignment="1">
      <alignment horizontal="left"/>
    </xf>
    <xf numFmtId="167" fontId="19" fillId="0" borderId="0" xfId="42" applyNumberFormat="1" applyFont="1" applyAlignment="1">
      <alignment horizontal="right" vertical="center" indent="1"/>
    </xf>
    <xf numFmtId="167" fontId="19" fillId="0" borderId="0" xfId="42" applyNumberFormat="1" applyFont="1" applyAlignment="1">
      <alignment horizontal="right" vertical="center"/>
    </xf>
    <xf numFmtId="0" fontId="1" fillId="0" borderId="0" xfId="42" applyFont="1" applyAlignment="1">
      <alignment horizontal="left" vertical="center" wrapText="1" indent="1"/>
    </xf>
    <xf numFmtId="167" fontId="1" fillId="0" borderId="0" xfId="42" applyNumberFormat="1" applyFont="1" applyAlignment="1">
      <alignment horizontal="center" vertical="center"/>
    </xf>
    <xf numFmtId="0" fontId="1" fillId="0" borderId="0" xfId="42" applyFont="1" applyAlignment="1">
      <alignment horizontal="left" vertical="center" indent="1"/>
    </xf>
    <xf numFmtId="0" fontId="20" fillId="0" borderId="0" xfId="42" applyFont="1" applyAlignment="1">
      <alignment horizontal="left" vertical="center" wrapText="1" indent="1" readingOrder="1"/>
    </xf>
    <xf numFmtId="0" fontId="54" fillId="0" borderId="0" xfId="42" applyFont="1" applyAlignment="1">
      <alignment vertical="center"/>
    </xf>
    <xf numFmtId="0" fontId="20" fillId="0" borderId="0" xfId="42" applyFont="1" applyAlignment="1">
      <alignment horizontal="center" vertical="center" wrapText="1" readingOrder="1"/>
    </xf>
    <xf numFmtId="0" fontId="20"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20" fillId="0" borderId="0" xfId="42" applyFont="1" applyAlignment="1">
      <alignment horizontal="left" vertical="center" wrapText="1" readingOrder="1"/>
    </xf>
    <xf numFmtId="0" fontId="20" fillId="0" borderId="0" xfId="42" applyFont="1" applyAlignment="1">
      <alignment horizontal="center" vertical="center" readingOrder="1"/>
    </xf>
    <xf numFmtId="0" fontId="20"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20" fillId="0" borderId="0" xfId="42" applyFont="1" applyAlignment="1">
      <alignment vertical="center" wrapText="1" readingOrder="1"/>
    </xf>
    <xf numFmtId="0" fontId="6" fillId="0" borderId="0" xfId="42" applyFont="1" applyAlignment="1">
      <alignment horizontal="left" vertical="center" wrapText="1" indent="1" readingOrder="1"/>
    </xf>
    <xf numFmtId="0" fontId="23" fillId="0" borderId="0" xfId="42" applyFont="1" applyAlignment="1">
      <alignment horizontal="left" vertical="center" readingOrder="1"/>
    </xf>
    <xf numFmtId="3" fontId="1" fillId="0" borderId="0" xfId="67" applyNumberFormat="1" applyFont="1"/>
    <xf numFmtId="0" fontId="25" fillId="0" borderId="0" xfId="67" applyFont="1"/>
    <xf numFmtId="0" fontId="19" fillId="2" borderId="0" xfId="67" applyFont="1" applyFill="1" applyAlignment="1">
      <alignment horizontal="left" indent="1"/>
    </xf>
    <xf numFmtId="0" fontId="26" fillId="3" borderId="0" xfId="67" applyFont="1" applyFill="1" applyAlignment="1">
      <alignment vertical="top"/>
    </xf>
    <xf numFmtId="9" fontId="79" fillId="3" borderId="0" xfId="9" applyFont="1" applyFill="1" applyAlignment="1">
      <alignment horizontal="right" vertical="center"/>
    </xf>
    <xf numFmtId="167" fontId="29" fillId="3" borderId="0" xfId="67" applyNumberFormat="1" applyFont="1" applyFill="1" applyAlignment="1">
      <alignment vertical="center"/>
    </xf>
    <xf numFmtId="166" fontId="29" fillId="3" borderId="0" xfId="67" applyNumberFormat="1" applyFont="1" applyFill="1" applyAlignment="1">
      <alignment vertical="center"/>
    </xf>
    <xf numFmtId="1" fontId="1" fillId="0" borderId="0" xfId="67" applyNumberFormat="1" applyFont="1" applyAlignment="1">
      <alignment horizontal="right" vertical="center" indent="1"/>
    </xf>
    <xf numFmtId="9" fontId="80" fillId="3" borderId="0" xfId="9" applyFont="1" applyFill="1" applyAlignment="1">
      <alignment horizontal="right" vertical="center"/>
    </xf>
    <xf numFmtId="166" fontId="25" fillId="3" borderId="0" xfId="67" applyNumberFormat="1" applyFont="1" applyFill="1" applyAlignment="1">
      <alignment vertical="center"/>
    </xf>
    <xf numFmtId="9" fontId="80" fillId="3" borderId="0" xfId="9" applyFont="1" applyFill="1" applyAlignment="1">
      <alignment vertical="center"/>
    </xf>
    <xf numFmtId="9" fontId="79" fillId="3" borderId="0" xfId="9" applyFont="1" applyFill="1" applyAlignment="1">
      <alignment vertical="center"/>
    </xf>
    <xf numFmtId="3" fontId="25" fillId="3" borderId="0" xfId="8" applyNumberFormat="1" applyFont="1" applyFill="1" applyAlignment="1">
      <alignment vertical="center"/>
    </xf>
    <xf numFmtId="166" fontId="80" fillId="3" borderId="0" xfId="9" applyNumberFormat="1" applyFont="1" applyFill="1" applyAlignment="1">
      <alignment vertical="center"/>
    </xf>
    <xf numFmtId="1" fontId="25" fillId="3" borderId="0" xfId="67" applyNumberFormat="1" applyFont="1" applyFill="1" applyAlignment="1">
      <alignment vertical="center"/>
    </xf>
    <xf numFmtId="1" fontId="25" fillId="8" borderId="0" xfId="7" applyNumberFormat="1" applyFont="1" applyFill="1" applyAlignment="1">
      <alignment vertical="center"/>
    </xf>
    <xf numFmtId="3" fontId="29" fillId="3" borderId="0" xfId="67" applyNumberFormat="1" applyFont="1" applyFill="1" applyAlignment="1">
      <alignment vertical="center"/>
    </xf>
    <xf numFmtId="3" fontId="25" fillId="3" borderId="0" xfId="67" applyNumberFormat="1" applyFont="1" applyFill="1" applyAlignment="1">
      <alignment vertical="center"/>
    </xf>
    <xf numFmtId="0" fontId="25" fillId="3" borderId="0" xfId="67" applyFont="1" applyFill="1" applyAlignment="1">
      <alignment vertical="center"/>
    </xf>
    <xf numFmtId="0" fontId="19" fillId="0" borderId="0" xfId="67" applyFont="1" applyAlignment="1">
      <alignment horizontal="right" vertical="center" indent="1"/>
    </xf>
    <xf numFmtId="0" fontId="19" fillId="0" borderId="0" xfId="67" applyFont="1" applyAlignment="1">
      <alignment horizontal="left" vertical="center" indent="1"/>
    </xf>
    <xf numFmtId="0" fontId="1" fillId="0" borderId="0" xfId="67" applyFont="1" applyAlignment="1">
      <alignment horizontal="right" vertical="center" indent="1"/>
    </xf>
    <xf numFmtId="0" fontId="1" fillId="0" borderId="0" xfId="67" applyFont="1" applyAlignment="1">
      <alignment horizontal="left" vertical="center" indent="1"/>
    </xf>
    <xf numFmtId="0" fontId="79" fillId="3" borderId="0" xfId="67" applyFont="1" applyFill="1" applyAlignment="1">
      <alignment horizontal="right"/>
    </xf>
    <xf numFmtId="0" fontId="29" fillId="3" borderId="0" xfId="67" applyFont="1" applyFill="1" applyAlignment="1">
      <alignment horizontal="right"/>
    </xf>
    <xf numFmtId="0" fontId="80" fillId="3" borderId="0" xfId="67" applyFont="1" applyFill="1" applyAlignment="1">
      <alignment horizontal="center" vertical="top"/>
    </xf>
    <xf numFmtId="0" fontId="25" fillId="3" borderId="0" xfId="67" applyFont="1" applyFill="1" applyAlignment="1">
      <alignment horizontal="center" vertical="top"/>
    </xf>
    <xf numFmtId="0" fontId="29" fillId="3" borderId="0" xfId="67" applyFont="1" applyFill="1" applyAlignment="1">
      <alignment horizontal="left" vertical="top"/>
    </xf>
    <xf numFmtId="0" fontId="25" fillId="3" borderId="0" xfId="67" applyFont="1" applyFill="1"/>
    <xf numFmtId="0" fontId="29" fillId="3" borderId="0" xfId="67" applyFont="1" applyFill="1"/>
    <xf numFmtId="0" fontId="29" fillId="3" borderId="0" xfId="67" applyFont="1" applyFill="1" applyAlignment="1">
      <alignment horizontal="center" vertical="top" wrapText="1"/>
    </xf>
    <xf numFmtId="0" fontId="19" fillId="3" borderId="0" xfId="67" applyFont="1" applyFill="1" applyAlignment="1">
      <alignment horizontal="left" vertical="top" wrapText="1"/>
    </xf>
    <xf numFmtId="0" fontId="19" fillId="0" borderId="0" xfId="67" applyFont="1" applyAlignment="1">
      <alignment horizontal="center" vertical="center" wrapText="1"/>
    </xf>
    <xf numFmtId="0" fontId="19" fillId="0" borderId="0" xfId="67" applyFont="1" applyAlignment="1">
      <alignment horizontal="left" vertical="center" wrapText="1"/>
    </xf>
    <xf numFmtId="0" fontId="29" fillId="3" borderId="0" xfId="67" applyFont="1" applyFill="1" applyAlignment="1">
      <alignment horizontal="center" vertical="center"/>
    </xf>
    <xf numFmtId="3" fontId="1" fillId="0" borderId="0" xfId="67" applyNumberFormat="1" applyFont="1" applyAlignment="1">
      <alignment horizontal="right" vertical="center" indent="1"/>
    </xf>
    <xf numFmtId="167" fontId="80" fillId="3" borderId="0" xfId="9" applyNumberFormat="1" applyFont="1" applyFill="1" applyAlignment="1">
      <alignment vertical="center"/>
    </xf>
    <xf numFmtId="9" fontId="79" fillId="4" borderId="0" xfId="9" applyFont="1" applyFill="1" applyAlignment="1">
      <alignment vertical="center"/>
    </xf>
    <xf numFmtId="0" fontId="19" fillId="0" borderId="0" xfId="67" applyFont="1" applyAlignment="1">
      <alignment horizontal="center" vertical="center"/>
    </xf>
    <xf numFmtId="9" fontId="80" fillId="4" borderId="0" xfId="9" applyFont="1" applyFill="1" applyAlignment="1">
      <alignment vertical="center"/>
    </xf>
    <xf numFmtId="0" fontId="1" fillId="0" borderId="0" xfId="67" applyFont="1" applyAlignment="1">
      <alignment horizontal="right" indent="1"/>
    </xf>
    <xf numFmtId="0" fontId="39" fillId="0" borderId="0" xfId="67" applyFont="1"/>
    <xf numFmtId="0" fontId="39" fillId="0" borderId="0" xfId="67" applyFont="1" applyAlignment="1">
      <alignment horizontal="right" vertical="center" indent="1"/>
    </xf>
    <xf numFmtId="0" fontId="38" fillId="0" borderId="0" xfId="67" applyFont="1" applyAlignment="1">
      <alignment horizontal="right" vertical="center" indent="1"/>
    </xf>
    <xf numFmtId="9" fontId="80" fillId="4" borderId="0" xfId="67" applyNumberFormat="1" applyFont="1" applyFill="1" applyAlignment="1">
      <alignment horizontal="right" vertical="center"/>
    </xf>
    <xf numFmtId="0" fontId="25" fillId="4" borderId="0" xfId="67" applyFont="1" applyFill="1" applyAlignment="1">
      <alignment horizontal="right" vertical="center"/>
    </xf>
    <xf numFmtId="10" fontId="38" fillId="0" borderId="0" xfId="67" applyNumberFormat="1" applyFont="1"/>
    <xf numFmtId="0" fontId="80" fillId="0" borderId="0" xfId="67" applyFont="1" applyAlignment="1">
      <alignment horizontal="center" vertical="top"/>
    </xf>
    <xf numFmtId="0" fontId="29" fillId="4" borderId="0" xfId="67" applyFont="1" applyFill="1" applyAlignment="1">
      <alignment horizontal="right" vertical="center"/>
    </xf>
    <xf numFmtId="0" fontId="1" fillId="3" borderId="0" xfId="67" applyFont="1" applyFill="1"/>
    <xf numFmtId="0" fontId="27" fillId="3" borderId="0" xfId="67" applyFont="1" applyFill="1" applyAlignment="1">
      <alignment horizontal="center" vertical="top"/>
    </xf>
    <xf numFmtId="0" fontId="27" fillId="3" borderId="0" xfId="67" applyFont="1" applyFill="1" applyAlignment="1">
      <alignment horizontal="left" vertical="top"/>
    </xf>
    <xf numFmtId="0" fontId="27" fillId="4" borderId="0" xfId="67" applyFont="1" applyFill="1" applyAlignment="1">
      <alignment horizontal="center" vertical="center"/>
    </xf>
    <xf numFmtId="0" fontId="40" fillId="0" borderId="0" xfId="67" applyFont="1" applyAlignment="1">
      <alignment horizontal="center" vertical="center"/>
    </xf>
    <xf numFmtId="0" fontId="1" fillId="0" borderId="0" xfId="27" applyFont="1" applyAlignment="1">
      <alignment vertical="center" wrapText="1"/>
    </xf>
    <xf numFmtId="167" fontId="22" fillId="0" borderId="0" xfId="27" applyNumberFormat="1" applyFont="1" applyAlignment="1">
      <alignment vertical="center"/>
    </xf>
    <xf numFmtId="175" fontId="22" fillId="0" borderId="0" xfId="27" applyNumberFormat="1" applyFont="1" applyAlignment="1">
      <alignment vertical="center"/>
    </xf>
    <xf numFmtId="0" fontId="9" fillId="2" borderId="0" xfId="27" applyFont="1" applyFill="1" applyAlignment="1">
      <alignment vertical="center" wrapText="1" readingOrder="1"/>
    </xf>
    <xf numFmtId="0" fontId="6" fillId="0" borderId="0" xfId="27" applyFont="1" applyAlignment="1">
      <alignment horizontal="left" vertical="center" wrapText="1" indent="1" readingOrder="1"/>
    </xf>
    <xf numFmtId="167" fontId="19" fillId="0" borderId="0" xfId="27" applyNumberFormat="1" applyFont="1" applyAlignment="1">
      <alignment horizontal="right" vertical="center" indent="1"/>
    </xf>
    <xf numFmtId="0" fontId="31" fillId="0" borderId="4" xfId="27" applyFont="1" applyBorder="1" applyAlignment="1">
      <alignment horizontal="left" vertical="center" wrapText="1" indent="1"/>
    </xf>
    <xf numFmtId="166" fontId="6" fillId="2" borderId="0" xfId="27" applyNumberFormat="1" applyFont="1" applyFill="1" applyAlignment="1">
      <alignment horizontal="center" vertical="center" readingOrder="1"/>
    </xf>
    <xf numFmtId="0" fontId="6" fillId="2" borderId="0" xfId="27" applyFont="1" applyFill="1" applyAlignment="1">
      <alignment vertical="center" wrapText="1" readingOrder="1"/>
    </xf>
    <xf numFmtId="0" fontId="31" fillId="0" borderId="17" xfId="27" applyFont="1" applyBorder="1" applyAlignment="1">
      <alignment horizontal="center" vertical="center" wrapText="1" readingOrder="1"/>
    </xf>
    <xf numFmtId="0" fontId="31" fillId="0" borderId="17" xfId="27" applyFont="1" applyBorder="1" applyAlignment="1">
      <alignment horizontal="left" vertical="center" wrapText="1" indent="1" readingOrder="1"/>
    </xf>
    <xf numFmtId="0" fontId="31" fillId="0" borderId="0" xfId="27" applyFont="1" applyAlignment="1">
      <alignment wrapText="1" readingOrder="1"/>
    </xf>
    <xf numFmtId="0" fontId="20" fillId="0" borderId="17" xfId="27" applyFont="1" applyBorder="1" applyAlignment="1">
      <alignment horizontal="center" vertical="center" wrapText="1" readingOrder="1"/>
    </xf>
    <xf numFmtId="0" fontId="20" fillId="0" borderId="17" xfId="27" applyFont="1" applyBorder="1" applyAlignment="1">
      <alignment horizontal="left" vertical="center" wrapText="1" indent="1" readingOrder="1"/>
    </xf>
    <xf numFmtId="167" fontId="1" fillId="0" borderId="0" xfId="27" applyNumberFormat="1" applyFont="1" applyAlignment="1">
      <alignment horizontal="right" vertical="center" indent="1"/>
    </xf>
    <xf numFmtId="0" fontId="1" fillId="2" borderId="0" xfId="27" applyFont="1" applyFill="1"/>
    <xf numFmtId="3" fontId="1" fillId="2" borderId="0" xfId="0" applyNumberFormat="1" applyFont="1" applyFill="1" applyAlignment="1">
      <alignment vertical="top"/>
    </xf>
    <xf numFmtId="3" fontId="1" fillId="0" borderId="0" xfId="0" applyNumberFormat="1" applyFont="1" applyAlignment="1">
      <alignment vertical="top" wrapText="1"/>
    </xf>
    <xf numFmtId="3" fontId="19" fillId="0" borderId="0" xfId="0" applyNumberFormat="1" applyFont="1" applyAlignment="1">
      <alignment vertical="top" wrapText="1"/>
    </xf>
    <xf numFmtId="3" fontId="1" fillId="0" borderId="0" xfId="0" quotePrefix="1" applyNumberFormat="1" applyFont="1" applyAlignment="1">
      <alignment vertical="top" wrapText="1"/>
    </xf>
    <xf numFmtId="0" fontId="20" fillId="0" borderId="22" xfId="27" applyFont="1" applyBorder="1" applyAlignment="1">
      <alignment horizontal="center" vertical="center" wrapText="1" readingOrder="1"/>
    </xf>
    <xf numFmtId="3" fontId="1" fillId="0" borderId="0" xfId="0" applyNumberFormat="1" applyFont="1" applyAlignment="1">
      <alignment vertical="top"/>
    </xf>
    <xf numFmtId="0" fontId="20" fillId="0" borderId="18" xfId="27" applyFont="1" applyBorder="1" applyAlignment="1">
      <alignment horizontal="center" vertical="center" wrapText="1" readingOrder="1"/>
    </xf>
    <xf numFmtId="0" fontId="65" fillId="0" borderId="19" xfId="27" applyFont="1" applyBorder="1" applyAlignment="1">
      <alignment horizontal="left" vertical="center" wrapText="1" indent="1" readingOrder="1"/>
    </xf>
    <xf numFmtId="0" fontId="65" fillId="0" borderId="0" xfId="27" applyFont="1" applyAlignment="1">
      <alignment horizontal="center" vertical="center" wrapText="1" readingOrder="1"/>
    </xf>
    <xf numFmtId="0" fontId="71" fillId="0" borderId="0" xfId="27" applyFont="1" applyAlignment="1">
      <alignment horizontal="center" vertical="center" wrapText="1" readingOrder="1"/>
    </xf>
    <xf numFmtId="0" fontId="20" fillId="0" borderId="0" xfId="27" applyFont="1" applyAlignment="1">
      <alignment horizontal="center" vertical="center" wrapText="1" readingOrder="1"/>
    </xf>
    <xf numFmtId="3" fontId="6" fillId="3" borderId="0" xfId="5" applyNumberFormat="1" applyFont="1" applyFill="1" applyAlignment="1" applyProtection="1">
      <alignment horizontal="right" vertical="center"/>
      <protection locked="0"/>
    </xf>
    <xf numFmtId="0" fontId="15" fillId="3" borderId="0" xfId="5" applyFont="1" applyFill="1" applyAlignment="1">
      <alignment horizontal="left" vertical="center"/>
    </xf>
    <xf numFmtId="9" fontId="11" fillId="3" borderId="0" xfId="0" applyNumberFormat="1" applyFont="1" applyFill="1" applyAlignment="1">
      <alignment horizontal="right" vertical="center" wrapText="1" indent="1" readingOrder="1"/>
    </xf>
    <xf numFmtId="167" fontId="6" fillId="3" borderId="0" xfId="5" applyNumberFormat="1" applyFont="1" applyFill="1" applyAlignment="1">
      <alignment horizontal="right" vertical="center"/>
    </xf>
    <xf numFmtId="167" fontId="6" fillId="3" borderId="0" xfId="5" applyNumberFormat="1" applyFont="1" applyFill="1" applyAlignment="1" applyProtection="1">
      <alignment horizontal="right" vertical="center"/>
      <protection locked="0"/>
    </xf>
    <xf numFmtId="0" fontId="11" fillId="3" borderId="0" xfId="5" applyFont="1" applyFill="1" applyAlignment="1"/>
    <xf numFmtId="16" fontId="54" fillId="3" borderId="0" xfId="5" quotePrefix="1" applyNumberFormat="1" applyFont="1" applyFill="1" applyAlignment="1">
      <alignment horizontal="right" indent="1"/>
    </xf>
    <xf numFmtId="16" fontId="9" fillId="3" borderId="0" xfId="5" quotePrefix="1" applyNumberFormat="1" applyFont="1" applyFill="1" applyAlignment="1" applyProtection="1">
      <alignment horizontal="right" indent="1"/>
      <protection locked="0"/>
    </xf>
    <xf numFmtId="0" fontId="6" fillId="3" borderId="0" xfId="5" applyFont="1" applyFill="1" applyAlignment="1">
      <alignment horizontal="left" vertical="top" indent="1"/>
    </xf>
    <xf numFmtId="0" fontId="11" fillId="3" borderId="0" xfId="5" applyFont="1" applyFill="1">
      <alignment vertical="top"/>
    </xf>
    <xf numFmtId="0" fontId="54" fillId="3" borderId="0" xfId="5" applyFont="1" applyFill="1">
      <alignment vertical="top"/>
    </xf>
    <xf numFmtId="0" fontId="6" fillId="3" borderId="0" xfId="0" applyFont="1" applyFill="1" applyAlignment="1">
      <alignment horizontal="left" vertical="center" wrapText="1" indent="1" readingOrder="1"/>
    </xf>
    <xf numFmtId="0" fontId="9" fillId="5" borderId="0" xfId="0" applyFont="1" applyFill="1" applyAlignment="1">
      <alignment horizontal="left" vertical="center" wrapText="1" indent="1" readingOrder="1"/>
    </xf>
    <xf numFmtId="0" fontId="6" fillId="3" borderId="0" xfId="0" applyFont="1" applyFill="1" applyAlignment="1">
      <alignment horizontal="left" vertical="center" wrapText="1" indent="1"/>
    </xf>
    <xf numFmtId="0" fontId="56" fillId="3" borderId="0" xfId="0" applyFont="1" applyFill="1" applyAlignment="1">
      <alignment horizontal="left" vertical="center" wrapText="1" indent="1" readingOrder="1"/>
    </xf>
    <xf numFmtId="3" fontId="6" fillId="3" borderId="0" xfId="0" applyNumberFormat="1" applyFont="1" applyFill="1" applyAlignment="1">
      <alignment horizontal="right" wrapText="1"/>
    </xf>
    <xf numFmtId="3" fontId="6" fillId="3" borderId="0" xfId="0" applyNumberFormat="1" applyFont="1" applyFill="1" applyAlignment="1" applyProtection="1">
      <alignment horizontal="right" wrapText="1"/>
      <protection locked="0"/>
    </xf>
    <xf numFmtId="0" fontId="6" fillId="0" borderId="0" xfId="0" applyFont="1" applyAlignment="1">
      <alignment horizontal="left" vertical="center" wrapText="1" indent="1" readingOrder="1"/>
    </xf>
    <xf numFmtId="9" fontId="6" fillId="3" borderId="0" xfId="0" applyNumberFormat="1" applyFont="1" applyFill="1" applyAlignment="1">
      <alignment vertical="center" wrapText="1" readingOrder="1"/>
    </xf>
    <xf numFmtId="9" fontId="9" fillId="3" borderId="0" xfId="0" applyNumberFormat="1" applyFont="1" applyFill="1" applyAlignment="1">
      <alignment vertical="center" wrapText="1" readingOrder="1"/>
    </xf>
    <xf numFmtId="0" fontId="9" fillId="3" borderId="0" xfId="0" applyFont="1" applyFill="1" applyAlignment="1">
      <alignment horizontal="left" vertical="center" wrapText="1" indent="1" readingOrder="1"/>
    </xf>
    <xf numFmtId="0" fontId="9" fillId="3" borderId="0" xfId="0" applyFont="1" applyFill="1" applyAlignment="1">
      <alignment vertical="center" wrapText="1" readingOrder="1"/>
    </xf>
    <xf numFmtId="0" fontId="6" fillId="3" borderId="0" xfId="0" applyFont="1" applyFill="1" applyAlignment="1">
      <alignment vertical="center" wrapText="1" readingOrder="1"/>
    </xf>
    <xf numFmtId="9" fontId="9" fillId="3" borderId="0" xfId="65" applyNumberFormat="1" applyFont="1" applyFill="1" applyAlignment="1">
      <alignment vertical="center" wrapText="1" readingOrder="1"/>
    </xf>
    <xf numFmtId="0" fontId="9" fillId="3" borderId="0" xfId="65" applyFont="1" applyFill="1" applyAlignment="1">
      <alignment horizontal="left" vertical="center" wrapText="1" indent="1" readingOrder="1"/>
    </xf>
    <xf numFmtId="0" fontId="6" fillId="0" borderId="0" xfId="0" applyFont="1" applyAlignment="1">
      <alignment vertical="center" wrapText="1" readingOrder="1"/>
    </xf>
    <xf numFmtId="0" fontId="57" fillId="3" borderId="0" xfId="0" applyFont="1" applyFill="1"/>
    <xf numFmtId="0" fontId="54" fillId="3" borderId="0" xfId="0" applyFont="1" applyFill="1"/>
    <xf numFmtId="0" fontId="54" fillId="3" borderId="0" xfId="0" applyFont="1" applyFill="1" applyProtection="1">
      <protection locked="0"/>
    </xf>
    <xf numFmtId="3" fontId="19" fillId="5" borderId="0" xfId="0" applyNumberFormat="1" applyFont="1" applyFill="1" applyAlignment="1">
      <alignment horizontal="right" vertical="center"/>
    </xf>
    <xf numFmtId="3" fontId="9" fillId="5" borderId="0" xfId="0" applyNumberFormat="1" applyFont="1" applyFill="1" applyAlignment="1">
      <alignment horizontal="right" vertical="center"/>
    </xf>
    <xf numFmtId="3" fontId="6" fillId="3" borderId="0" xfId="0" applyNumberFormat="1" applyFont="1" applyFill="1" applyAlignment="1">
      <alignment horizontal="right" vertical="center"/>
    </xf>
    <xf numFmtId="3" fontId="19" fillId="5" borderId="0" xfId="0" applyNumberFormat="1" applyFont="1" applyFill="1" applyAlignment="1">
      <alignment horizontal="right"/>
    </xf>
    <xf numFmtId="3" fontId="9" fillId="3" borderId="0" xfId="5" applyNumberFormat="1" applyFont="1" applyFill="1" applyAlignment="1" applyProtection="1">
      <alignment horizontal="right" vertical="center"/>
      <protection locked="0"/>
    </xf>
    <xf numFmtId="3" fontId="9" fillId="3" borderId="0" xfId="5" applyNumberFormat="1" applyFont="1" applyFill="1" applyAlignment="1" applyProtection="1">
      <alignment horizontal="right"/>
      <protection locked="0"/>
    </xf>
    <xf numFmtId="0" fontId="9" fillId="3" borderId="0" xfId="5" applyFont="1" applyFill="1" applyAlignment="1">
      <alignment horizontal="left" vertical="top" indent="1"/>
    </xf>
    <xf numFmtId="0" fontId="9" fillId="3" borderId="0" xfId="5" applyFont="1" applyFill="1" applyAlignment="1">
      <alignment horizontal="left" vertical="top" wrapText="1" indent="1"/>
    </xf>
    <xf numFmtId="3" fontId="6" fillId="3" borderId="0" xfId="5" applyNumberFormat="1" applyFont="1" applyFill="1" applyAlignment="1" applyProtection="1">
      <alignment horizontal="right"/>
      <protection locked="0"/>
    </xf>
    <xf numFmtId="0" fontId="6" fillId="3" borderId="0" xfId="5" quotePrefix="1" applyFont="1" applyFill="1" applyAlignment="1">
      <alignment horizontal="left" vertical="top" indent="1"/>
    </xf>
    <xf numFmtId="0" fontId="9" fillId="3" borderId="0" xfId="5" applyFont="1" applyFill="1" applyAlignment="1">
      <alignment horizontal="left" vertical="center" indent="1"/>
    </xf>
    <xf numFmtId="0" fontId="6" fillId="3" borderId="0" xfId="5" applyFont="1" applyFill="1" applyAlignment="1">
      <alignment horizontal="left" vertical="center" wrapText="1" indent="1"/>
    </xf>
    <xf numFmtId="0" fontId="56" fillId="0" borderId="0" xfId="5" applyFont="1" applyAlignment="1" applyProtection="1">
      <alignment horizontal="left" vertical="top" indent="1"/>
      <protection locked="0"/>
    </xf>
    <xf numFmtId="0" fontId="9" fillId="3" borderId="0" xfId="0" applyFont="1" applyFill="1" applyAlignment="1">
      <alignment horizontal="left" vertical="center" wrapText="1"/>
    </xf>
    <xf numFmtId="171"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171" fontId="1" fillId="3" borderId="0" xfId="0" applyNumberFormat="1" applyFont="1" applyFill="1" applyAlignment="1">
      <alignment vertical="center"/>
    </xf>
    <xf numFmtId="0" fontId="9" fillId="3" borderId="0" xfId="5" quotePrefix="1" applyFont="1" applyFill="1" applyAlignment="1">
      <alignment horizontal="left" vertical="center" indent="1"/>
    </xf>
    <xf numFmtId="0" fontId="6" fillId="3" borderId="0" xfId="5" quotePrefix="1" applyFont="1" applyFill="1" applyAlignment="1">
      <alignment horizontal="left" vertical="center" indent="1"/>
    </xf>
    <xf numFmtId="3" fontId="10" fillId="3" borderId="0" xfId="5" applyNumberFormat="1" applyFont="1" applyFill="1" applyAlignment="1">
      <alignment horizontal="right"/>
    </xf>
    <xf numFmtId="0" fontId="10" fillId="3" borderId="0" xfId="5" applyFont="1" applyFill="1" applyAlignment="1">
      <alignment horizontal="left" indent="1"/>
    </xf>
    <xf numFmtId="3" fontId="6" fillId="3" borderId="0" xfId="5" applyNumberFormat="1" applyFont="1" applyFill="1" applyAlignment="1" applyProtection="1">
      <alignment horizontal="center" vertical="center"/>
      <protection locked="0"/>
    </xf>
    <xf numFmtId="0" fontId="30" fillId="3" borderId="0" xfId="5" applyFont="1" applyFill="1" applyAlignment="1">
      <alignment horizontal="left" vertical="top" wrapText="1"/>
    </xf>
    <xf numFmtId="0" fontId="30" fillId="3" borderId="0" xfId="5" applyFont="1" applyFill="1" applyAlignment="1">
      <alignment horizontal="left" vertical="top"/>
    </xf>
    <xf numFmtId="0" fontId="30" fillId="9" borderId="0" xfId="5" applyFont="1" applyFill="1" applyAlignment="1" applyProtection="1">
      <alignment vertical="center"/>
      <protection locked="0"/>
    </xf>
    <xf numFmtId="166" fontId="6" fillId="3" borderId="0" xfId="5" applyNumberFormat="1" applyFont="1" applyFill="1" applyAlignment="1" applyProtection="1">
      <alignment horizontal="right"/>
      <protection locked="0"/>
    </xf>
    <xf numFmtId="0" fontId="6" fillId="3" borderId="0" xfId="5" quotePrefix="1" applyFont="1" applyFill="1" applyAlignment="1">
      <alignment horizontal="left" indent="1"/>
    </xf>
    <xf numFmtId="0" fontId="56" fillId="3" borderId="0" xfId="5" applyFont="1" applyFill="1" applyAlignment="1"/>
    <xf numFmtId="0" fontId="6" fillId="3" borderId="0" xfId="5" applyFont="1" applyFill="1" applyAlignment="1"/>
    <xf numFmtId="0" fontId="9" fillId="5" borderId="0" xfId="0" applyFont="1" applyFill="1" applyAlignment="1">
      <alignment horizontal="left" vertical="center" readingOrder="1"/>
    </xf>
    <xf numFmtId="3" fontId="19" fillId="3" borderId="0" xfId="0" applyNumberFormat="1" applyFont="1" applyFill="1" applyAlignment="1">
      <alignment horizontal="right" vertical="center"/>
    </xf>
    <xf numFmtId="0" fontId="9" fillId="3" borderId="0" xfId="0" applyFont="1" applyFill="1" applyAlignment="1">
      <alignment horizontal="left" vertical="center" readingOrder="1"/>
    </xf>
    <xf numFmtId="0" fontId="9" fillId="5" borderId="0" xfId="0" applyFont="1" applyFill="1" applyAlignment="1">
      <alignment horizontal="left" vertical="center" wrapText="1" readingOrder="1"/>
    </xf>
    <xf numFmtId="3" fontId="1" fillId="0" borderId="0" xfId="0" applyNumberFormat="1" applyFont="1" applyAlignment="1">
      <alignment horizontal="right" vertical="center"/>
    </xf>
    <xf numFmtId="0" fontId="6" fillId="3" borderId="0" xfId="0" applyFont="1" applyFill="1" applyAlignment="1">
      <alignment horizontal="left" vertical="center" readingOrder="1"/>
    </xf>
    <xf numFmtId="0" fontId="9" fillId="3" borderId="0" xfId="0" applyFont="1" applyFill="1" applyAlignment="1" applyProtection="1">
      <alignment horizontal="left" vertical="center" readingOrder="1"/>
      <protection locked="0"/>
    </xf>
    <xf numFmtId="0" fontId="6" fillId="3" borderId="0" xfId="0" applyFont="1" applyFill="1" applyAlignment="1" applyProtection="1">
      <alignment horizontal="left" vertical="center" indent="1" readingOrder="1"/>
      <protection locked="0"/>
    </xf>
    <xf numFmtId="0" fontId="9" fillId="3" borderId="0" xfId="5" applyFont="1" applyFill="1" applyAlignment="1">
      <alignment horizontal="left" vertical="center" wrapText="1"/>
    </xf>
    <xf numFmtId="0" fontId="6" fillId="3" borderId="0" xfId="5" applyFont="1" applyFill="1" applyAlignment="1">
      <alignment horizontal="left" vertical="center" wrapText="1"/>
    </xf>
    <xf numFmtId="3" fontId="11" fillId="3" borderId="0" xfId="5" applyNumberFormat="1" applyFont="1" applyFill="1" applyAlignment="1" applyProtection="1">
      <alignment horizontal="right" vertical="center"/>
      <protection locked="0"/>
    </xf>
    <xf numFmtId="0" fontId="56" fillId="0" borderId="0" xfId="5" applyFont="1" applyAlignment="1" applyProtection="1">
      <alignment horizontal="left" vertical="center"/>
      <protection locked="0"/>
    </xf>
    <xf numFmtId="0" fontId="23" fillId="0" borderId="0" xfId="0" applyFont="1"/>
    <xf numFmtId="0" fontId="45" fillId="0" borderId="0" xfId="5" applyFont="1" applyAlignment="1">
      <alignment horizontal="right" vertical="center"/>
    </xf>
    <xf numFmtId="166" fontId="45" fillId="0" borderId="0" xfId="5" applyNumberFormat="1" applyFont="1" applyAlignment="1">
      <alignment horizontal="right" vertical="center"/>
    </xf>
    <xf numFmtId="166" fontId="46" fillId="0" borderId="0" xfId="5" applyNumberFormat="1" applyFont="1" applyAlignment="1">
      <alignment horizontal="right" vertical="center"/>
    </xf>
    <xf numFmtId="3" fontId="9" fillId="3" borderId="0" xfId="0" applyNumberFormat="1" applyFont="1" applyFill="1" applyAlignment="1" applyProtection="1">
      <alignment horizontal="right" vertical="center"/>
      <protection locked="0"/>
    </xf>
    <xf numFmtId="167" fontId="6" fillId="3" borderId="10" xfId="5" applyNumberFormat="1" applyFont="1" applyFill="1" applyBorder="1" applyAlignment="1" applyProtection="1">
      <alignment horizontal="right"/>
      <protection locked="0"/>
    </xf>
    <xf numFmtId="3" fontId="9" fillId="3" borderId="0" xfId="5" applyNumberFormat="1" applyFont="1" applyFill="1" applyAlignment="1">
      <alignment horizontal="right"/>
    </xf>
    <xf numFmtId="16" fontId="9" fillId="3" borderId="0" xfId="5" quotePrefix="1" applyNumberFormat="1" applyFont="1" applyFill="1" applyAlignment="1">
      <alignment horizontal="right" indent="1"/>
    </xf>
    <xf numFmtId="166" fontId="8" fillId="3" borderId="0" xfId="0" applyNumberFormat="1" applyFont="1" applyFill="1"/>
    <xf numFmtId="0" fontId="6" fillId="3" borderId="0" xfId="5" applyFont="1" applyFill="1" applyAlignment="1">
      <alignment horizontal="left" indent="1"/>
    </xf>
    <xf numFmtId="167" fontId="6" fillId="3" borderId="0" xfId="5" applyNumberFormat="1" applyFont="1" applyFill="1" applyAlignment="1" applyProtection="1">
      <alignment horizontal="center" vertical="center"/>
      <protection locked="0"/>
    </xf>
    <xf numFmtId="167" fontId="46" fillId="3" borderId="0" xfId="5" applyNumberFormat="1" applyFont="1" applyFill="1" applyAlignment="1"/>
    <xf numFmtId="167" fontId="22" fillId="3" borderId="0" xfId="0" applyNumberFormat="1" applyFont="1" applyFill="1"/>
    <xf numFmtId="167" fontId="25" fillId="3" borderId="0" xfId="0" applyNumberFormat="1" applyFont="1" applyFill="1"/>
    <xf numFmtId="0" fontId="30" fillId="3" borderId="0" xfId="5" applyFont="1" applyFill="1" applyAlignment="1">
      <alignment horizontal="left" wrapText="1"/>
    </xf>
    <xf numFmtId="0" fontId="30" fillId="3" borderId="0" xfId="5" applyFont="1" applyFill="1" applyAlignment="1">
      <alignment horizontal="left" vertical="center" wrapText="1"/>
    </xf>
    <xf numFmtId="0" fontId="30" fillId="3" borderId="0" xfId="5" applyFont="1" applyFill="1" applyAlignment="1">
      <alignment vertical="center"/>
    </xf>
    <xf numFmtId="166" fontId="6" fillId="3" borderId="0" xfId="5" applyNumberFormat="1" applyFont="1" applyFill="1" applyAlignment="1" applyProtection="1">
      <alignment horizontal="right" vertical="center"/>
      <protection locked="0"/>
    </xf>
    <xf numFmtId="0" fontId="56" fillId="3" borderId="0" xfId="5" applyFont="1" applyFill="1" applyAlignment="1">
      <alignment horizontal="left" vertical="center"/>
    </xf>
    <xf numFmtId="3" fontId="6" fillId="3" borderId="0" xfId="5" applyNumberFormat="1" applyFont="1" applyFill="1" applyAlignment="1">
      <alignment horizontal="right" vertical="center"/>
    </xf>
    <xf numFmtId="0" fontId="9" fillId="3" borderId="0" xfId="5" applyFont="1" applyFill="1" applyAlignment="1">
      <alignment horizontal="left" indent="1"/>
    </xf>
    <xf numFmtId="171" fontId="6" fillId="3" borderId="10" xfId="0" applyNumberFormat="1" applyFont="1" applyFill="1" applyBorder="1"/>
    <xf numFmtId="171" fontId="6" fillId="3" borderId="0" xfId="0" applyNumberFormat="1" applyFont="1" applyFill="1"/>
    <xf numFmtId="0" fontId="58" fillId="0" borderId="0" xfId="0" applyFont="1"/>
    <xf numFmtId="0" fontId="6" fillId="0" borderId="0" xfId="95" applyFont="1" applyAlignment="1">
      <alignment horizontal="center"/>
    </xf>
    <xf numFmtId="3" fontId="9" fillId="0" borderId="0" xfId="95" applyNumberFormat="1" applyFont="1"/>
    <xf numFmtId="3" fontId="6" fillId="0" borderId="0" xfId="33" applyNumberFormat="1" applyFont="1" applyAlignment="1">
      <alignment horizontal="right"/>
    </xf>
    <xf numFmtId="3" fontId="6" fillId="2" borderId="0" xfId="95" applyNumberFormat="1" applyFont="1" applyFill="1" applyAlignment="1">
      <alignment horizontal="left"/>
    </xf>
    <xf numFmtId="3" fontId="6" fillId="0" borderId="0" xfId="5" applyNumberFormat="1" applyFont="1" applyAlignment="1" applyProtection="1">
      <alignment horizontal="right"/>
      <protection locked="0"/>
    </xf>
    <xf numFmtId="4" fontId="6" fillId="0" borderId="0" xfId="5" applyNumberFormat="1" applyFont="1" applyAlignment="1" applyProtection="1">
      <alignment horizontal="right"/>
      <protection locked="0"/>
    </xf>
    <xf numFmtId="169"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98"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6"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9" fillId="2" borderId="0" xfId="5" applyNumberFormat="1" applyFont="1" applyFill="1" applyAlignment="1" applyProtection="1">
      <alignment horizontal="right"/>
      <protection locked="0"/>
    </xf>
    <xf numFmtId="3" fontId="6" fillId="2" borderId="0" xfId="5" applyNumberFormat="1" applyFont="1" applyFill="1" applyAlignment="1" applyProtection="1">
      <alignment horizontal="right"/>
      <protection locked="0"/>
    </xf>
    <xf numFmtId="3" fontId="6" fillId="2" borderId="0" xfId="38" applyNumberFormat="1" applyFont="1" applyFill="1" applyAlignment="1" applyProtection="1">
      <alignment horizontal="left" wrapText="1"/>
      <protection locked="0"/>
    </xf>
    <xf numFmtId="3" fontId="6" fillId="0" borderId="0" xfId="33" applyNumberFormat="1" applyFont="1"/>
    <xf numFmtId="3" fontId="38" fillId="0" borderId="0" xfId="95" applyNumberFormat="1" applyFont="1" applyAlignment="1">
      <alignment horizontal="right" indent="1"/>
    </xf>
    <xf numFmtId="0" fontId="9" fillId="0" borderId="23" xfId="95" applyFont="1" applyBorder="1" applyAlignment="1">
      <alignment vertical="center"/>
    </xf>
    <xf numFmtId="167" fontId="6" fillId="0" borderId="0" xfId="95" applyNumberFormat="1" applyFont="1" applyAlignment="1">
      <alignment horizontal="right" vertical="center"/>
    </xf>
    <xf numFmtId="167" fontId="6" fillId="0" borderId="7" xfId="95" applyNumberFormat="1" applyFont="1" applyBorder="1" applyAlignment="1">
      <alignment horizontal="right" vertical="center"/>
    </xf>
    <xf numFmtId="0" fontId="1" fillId="0" borderId="0" xfId="95" applyFont="1" applyAlignment="1">
      <alignment vertical="center"/>
    </xf>
    <xf numFmtId="0" fontId="19" fillId="0" borderId="4" xfId="95" applyFont="1" applyBorder="1" applyAlignment="1">
      <alignment horizontal="right" vertical="center"/>
    </xf>
    <xf numFmtId="1" fontId="6" fillId="0" borderId="0" xfId="95" applyNumberFormat="1" applyFont="1"/>
    <xf numFmtId="3" fontId="6" fillId="0" borderId="3" xfId="34" applyNumberFormat="1" applyFont="1" applyBorder="1"/>
    <xf numFmtId="0" fontId="11" fillId="0" borderId="0" xfId="61" applyFont="1"/>
    <xf numFmtId="0" fontId="18" fillId="0" borderId="0" xfId="61" applyFont="1" applyAlignment="1">
      <alignment horizontal="right"/>
    </xf>
    <xf numFmtId="0" fontId="19" fillId="0" borderId="0" xfId="61" applyFont="1"/>
    <xf numFmtId="0" fontId="13" fillId="0" borderId="0" xfId="61" applyFont="1"/>
    <xf numFmtId="0" fontId="55" fillId="0" borderId="0" xfId="61" applyFont="1"/>
    <xf numFmtId="0" fontId="89" fillId="0" borderId="0" xfId="0" applyFont="1"/>
    <xf numFmtId="0" fontId="89" fillId="3" borderId="0" xfId="0" applyFont="1" applyFill="1"/>
    <xf numFmtId="0" fontId="25" fillId="0" borderId="0" xfId="61" applyFont="1"/>
    <xf numFmtId="0" fontId="6" fillId="0" borderId="0" xfId="61" applyFont="1"/>
    <xf numFmtId="2" fontId="52" fillId="0" borderId="0" xfId="61" applyNumberFormat="1" applyFont="1" applyAlignment="1">
      <alignment horizontal="right" wrapText="1" indent="1" readingOrder="1"/>
    </xf>
    <xf numFmtId="2" fontId="52" fillId="0" borderId="0" xfId="61" applyNumberFormat="1" applyFont="1" applyAlignment="1">
      <alignment horizontal="center" wrapText="1" readingOrder="1"/>
    </xf>
    <xf numFmtId="2" fontId="31" fillId="0" borderId="0" xfId="61" applyNumberFormat="1" applyFont="1" applyAlignment="1">
      <alignment horizontal="center" wrapText="1" readingOrder="1"/>
    </xf>
    <xf numFmtId="0" fontId="31" fillId="0" borderId="0" xfId="61" applyFont="1" applyAlignment="1">
      <alignment horizontal="left" vertical="center" wrapText="1" indent="1" readingOrder="1"/>
    </xf>
    <xf numFmtId="2" fontId="52" fillId="0" borderId="0" xfId="61" applyNumberFormat="1" applyFont="1" applyAlignment="1">
      <alignment horizontal="center" wrapText="1"/>
    </xf>
    <xf numFmtId="0" fontId="20" fillId="0" borderId="18" xfId="61" applyFont="1" applyBorder="1" applyAlignment="1">
      <alignment horizontal="center"/>
    </xf>
    <xf numFmtId="0" fontId="20" fillId="0" borderId="17" xfId="61" applyFont="1" applyBorder="1" applyAlignment="1">
      <alignment horizontal="center"/>
    </xf>
    <xf numFmtId="0" fontId="20" fillId="0" borderId="17" xfId="61" applyFont="1" applyBorder="1" applyAlignment="1">
      <alignment horizontal="left" vertical="center" wrapText="1" indent="1" readingOrder="1"/>
    </xf>
    <xf numFmtId="0" fontId="51" fillId="0" borderId="0" xfId="61" applyFont="1"/>
    <xf numFmtId="0" fontId="18" fillId="0" borderId="0" xfId="61" applyFont="1"/>
    <xf numFmtId="167" fontId="6" fillId="0" borderId="0" xfId="61" applyNumberFormat="1" applyFont="1" applyAlignment="1">
      <alignment horizontal="center"/>
    </xf>
    <xf numFmtId="0" fontId="42" fillId="3" borderId="0" xfId="61" applyFont="1" applyFill="1"/>
    <xf numFmtId="0" fontId="42" fillId="0" borderId="0" xfId="61" applyFont="1"/>
    <xf numFmtId="0" fontId="73" fillId="0" borderId="0" xfId="61" applyFont="1"/>
    <xf numFmtId="0" fontId="42" fillId="3" borderId="0" xfId="61" quotePrefix="1" applyFont="1" applyFill="1"/>
    <xf numFmtId="0" fontId="42" fillId="0" borderId="0" xfId="61" quotePrefix="1" applyFont="1"/>
    <xf numFmtId="0" fontId="6" fillId="3" borderId="3" xfId="61" applyFont="1" applyFill="1" applyBorder="1"/>
    <xf numFmtId="0" fontId="42" fillId="0" borderId="3" xfId="61" applyFont="1" applyBorder="1"/>
    <xf numFmtId="167" fontId="6" fillId="3" borderId="3" xfId="61" quotePrefix="1" applyNumberFormat="1" applyFont="1" applyFill="1" applyBorder="1" applyAlignment="1">
      <alignment horizontal="center"/>
    </xf>
    <xf numFmtId="0" fontId="19" fillId="0" borderId="3" xfId="61" applyFont="1" applyBorder="1" applyAlignment="1">
      <alignment horizontal="center"/>
    </xf>
    <xf numFmtId="0" fontId="19" fillId="0" borderId="3" xfId="61" applyFont="1" applyBorder="1" applyAlignment="1">
      <alignment horizontal="left" indent="1"/>
    </xf>
    <xf numFmtId="0" fontId="7" fillId="0" borderId="4" xfId="1" applyFont="1" applyBorder="1" applyAlignment="1">
      <alignment horizontal="left" vertical="center"/>
    </xf>
    <xf numFmtId="3" fontId="1" fillId="3" borderId="0" xfId="67" applyNumberFormat="1" applyFont="1" applyFill="1"/>
    <xf numFmtId="0" fontId="19" fillId="3" borderId="0" xfId="67" applyFont="1" applyFill="1" applyAlignment="1">
      <alignment horizontal="left" indent="1"/>
    </xf>
    <xf numFmtId="1" fontId="6" fillId="0" borderId="0" xfId="67" applyNumberFormat="1" applyFont="1" applyAlignment="1">
      <alignment horizontal="right" vertical="center" indent="1"/>
    </xf>
    <xf numFmtId="0" fontId="6" fillId="3" borderId="0" xfId="12" applyFont="1" applyFill="1" applyAlignment="1">
      <alignment horizontal="right" vertical="center"/>
    </xf>
    <xf numFmtId="0" fontId="6" fillId="3" borderId="0" xfId="12" quotePrefix="1" applyFont="1" applyFill="1" applyAlignment="1"/>
    <xf numFmtId="0" fontId="6" fillId="3" borderId="0" xfId="13" applyFont="1" applyFill="1" applyAlignment="1"/>
    <xf numFmtId="0" fontId="24" fillId="3" borderId="0" xfId="14" applyFont="1" applyFill="1" applyAlignment="1">
      <alignment horizontal="right" vertical="center"/>
    </xf>
    <xf numFmtId="0" fontId="3" fillId="3" borderId="0" xfId="11" applyFill="1" applyAlignment="1">
      <alignment horizontal="right" vertical="center"/>
    </xf>
    <xf numFmtId="0" fontId="9" fillId="3" borderId="0" xfId="14" applyFont="1" applyFill="1" applyAlignment="1">
      <alignment horizontal="left" wrapText="1"/>
    </xf>
    <xf numFmtId="0" fontId="6" fillId="3" borderId="0" xfId="12" applyFont="1" applyFill="1" applyAlignment="1"/>
    <xf numFmtId="3" fontId="3" fillId="3" borderId="0" xfId="11" applyNumberFormat="1" applyFill="1"/>
    <xf numFmtId="3" fontId="0" fillId="3" borderId="0" xfId="11" applyNumberFormat="1" applyFont="1" applyFill="1"/>
    <xf numFmtId="0" fontId="0" fillId="3" borderId="0" xfId="11" applyFont="1" applyFill="1"/>
    <xf numFmtId="3" fontId="9" fillId="0" borderId="16" xfId="12" applyNumberFormat="1" applyFont="1" applyBorder="1" applyAlignment="1"/>
    <xf numFmtId="3" fontId="6" fillId="0" borderId="3" xfId="12" applyNumberFormat="1" applyFont="1" applyBorder="1" applyAlignment="1"/>
    <xf numFmtId="3" fontId="6" fillId="0" borderId="0" xfId="12" applyNumberFormat="1" applyFont="1" applyAlignment="1"/>
    <xf numFmtId="3" fontId="6" fillId="3" borderId="0" xfId="13" applyNumberFormat="1" applyFont="1" applyFill="1" applyAlignment="1">
      <alignment horizontal="right"/>
    </xf>
    <xf numFmtId="3" fontId="6" fillId="5" borderId="0" xfId="13" applyNumberFormat="1" applyFont="1" applyFill="1" applyAlignment="1">
      <alignment horizontal="right"/>
    </xf>
    <xf numFmtId="0" fontId="6" fillId="3" borderId="0" xfId="13" applyFont="1" applyFill="1" applyAlignment="1">
      <alignment wrapText="1"/>
    </xf>
    <xf numFmtId="0" fontId="17" fillId="3" borderId="3" xfId="12" applyFont="1" applyFill="1" applyBorder="1">
      <alignment vertical="top"/>
    </xf>
    <xf numFmtId="0" fontId="6" fillId="0" borderId="0" xfId="4" applyFont="1" applyAlignment="1">
      <alignment horizontal="right"/>
    </xf>
    <xf numFmtId="0" fontId="11" fillId="0" borderId="0" xfId="4" applyFont="1"/>
    <xf numFmtId="0" fontId="18" fillId="0" borderId="0" xfId="4" applyFont="1" applyAlignment="1">
      <alignment vertical="top"/>
    </xf>
    <xf numFmtId="3" fontId="9" fillId="0" borderId="0" xfId="4" applyNumberFormat="1" applyFont="1" applyAlignment="1">
      <alignment horizontal="right" vertical="center"/>
    </xf>
    <xf numFmtId="0" fontId="19" fillId="0" borderId="0" xfId="4" applyFont="1" applyAlignment="1">
      <alignment horizontal="left" vertical="center" indent="1"/>
    </xf>
    <xf numFmtId="0" fontId="95" fillId="0" borderId="0" xfId="5" applyFont="1" applyAlignment="1"/>
    <xf numFmtId="0" fontId="96"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3" fontId="6" fillId="0" borderId="0" xfId="4" applyNumberFormat="1" applyFont="1" applyAlignment="1">
      <alignment horizontal="right" vertical="center"/>
    </xf>
    <xf numFmtId="0" fontId="32" fillId="0" borderId="0" xfId="4" applyFont="1" applyAlignment="1">
      <alignment vertical="center"/>
    </xf>
    <xf numFmtId="167" fontId="30" fillId="0" borderId="0" xfId="4" applyNumberFormat="1" applyFont="1" applyAlignment="1">
      <alignment horizontal="right" vertical="center"/>
    </xf>
    <xf numFmtId="0" fontId="64" fillId="0" borderId="0" xfId="4" applyFont="1" applyAlignment="1">
      <alignment vertical="center"/>
    </xf>
    <xf numFmtId="0" fontId="6" fillId="0" borderId="0" xfId="4" applyFont="1" applyAlignment="1">
      <alignment horizontal="right" vertical="center"/>
    </xf>
    <xf numFmtId="0" fontId="32" fillId="0" borderId="0" xfId="4" applyFont="1" applyAlignment="1">
      <alignment horizontal="left" vertical="center"/>
    </xf>
    <xf numFmtId="0" fontId="54" fillId="0" borderId="0" xfId="4" applyFont="1" applyAlignment="1">
      <alignment vertical="center"/>
    </xf>
    <xf numFmtId="3" fontId="19" fillId="0" borderId="0" xfId="4" applyNumberFormat="1" applyFont="1" applyAlignment="1">
      <alignment horizontal="right" vertical="center"/>
    </xf>
    <xf numFmtId="0" fontId="6" fillId="0" borderId="0" xfId="4" applyFont="1" applyAlignment="1">
      <alignment horizontal="left"/>
    </xf>
    <xf numFmtId="167" fontId="6" fillId="0" borderId="3" xfId="4" applyNumberFormat="1" applyFont="1" applyBorder="1" applyAlignment="1">
      <alignment horizontal="right" vertical="center"/>
    </xf>
    <xf numFmtId="167" fontId="6" fillId="0" borderId="0" xfId="4" applyNumberFormat="1" applyFont="1" applyAlignment="1">
      <alignment horizontal="right" vertical="center"/>
    </xf>
    <xf numFmtId="0" fontId="6" fillId="0" borderId="0" xfId="4" applyFont="1" applyAlignment="1">
      <alignment vertical="center"/>
    </xf>
    <xf numFmtId="0" fontId="11" fillId="0" borderId="0" xfId="4" applyFont="1" applyAlignment="1">
      <alignment horizontal="right" vertical="center"/>
    </xf>
    <xf numFmtId="0" fontId="9" fillId="0" borderId="0" xfId="4" applyFont="1" applyAlignment="1">
      <alignment horizontal="right" vertical="center"/>
    </xf>
    <xf numFmtId="0" fontId="54" fillId="0" borderId="0" xfId="4" applyFont="1" applyAlignment="1">
      <alignment horizontal="right" vertical="center"/>
    </xf>
    <xf numFmtId="0" fontId="54" fillId="0" borderId="0" xfId="4" applyFont="1"/>
    <xf numFmtId="0" fontId="9" fillId="0" borderId="0" xfId="4" applyFont="1" applyAlignment="1">
      <alignment vertical="center"/>
    </xf>
    <xf numFmtId="0" fontId="9" fillId="0" borderId="0" xfId="4" applyFont="1"/>
    <xf numFmtId="0" fontId="34" fillId="3" borderId="0" xfId="4" applyFont="1" applyFill="1"/>
    <xf numFmtId="0" fontId="54" fillId="0" borderId="0" xfId="67" applyFont="1" applyAlignment="1">
      <alignment horizontal="right" vertical="center" indent="1"/>
    </xf>
    <xf numFmtId="0" fontId="54"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4" fillId="0" borderId="0" xfId="67" applyNumberFormat="1" applyFont="1" applyAlignment="1">
      <alignment horizontal="right" vertical="center" indent="1"/>
    </xf>
    <xf numFmtId="0" fontId="54" fillId="0" borderId="0" xfId="67" applyFont="1" applyAlignment="1">
      <alignment horizontal="left"/>
    </xf>
    <xf numFmtId="0" fontId="54" fillId="0" borderId="0" xfId="67" applyFont="1" applyAlignment="1">
      <alignment horizontal="center"/>
    </xf>
    <xf numFmtId="0" fontId="54" fillId="0" borderId="0" xfId="67" applyFont="1"/>
    <xf numFmtId="3" fontId="11" fillId="0" borderId="0" xfId="67" applyNumberFormat="1" applyFont="1"/>
    <xf numFmtId="0" fontId="11" fillId="0" borderId="0" xfId="67" applyFont="1"/>
    <xf numFmtId="0" fontId="6" fillId="3" borderId="10" xfId="12" applyFont="1" applyFill="1" applyBorder="1" applyAlignment="1">
      <alignment horizontal="right" vertical="center"/>
    </xf>
    <xf numFmtId="0" fontId="1" fillId="3" borderId="0" xfId="12" applyFont="1" applyFill="1" applyAlignment="1">
      <alignment horizontal="right" vertical="center"/>
    </xf>
    <xf numFmtId="0" fontId="1" fillId="5" borderId="0" xfId="12" applyFont="1" applyFill="1" applyAlignment="1">
      <alignment horizontal="right" vertical="center"/>
    </xf>
    <xf numFmtId="0" fontId="1" fillId="3" borderId="0" xfId="12" quotePrefix="1" applyFont="1" applyFill="1" applyAlignment="1">
      <alignment horizontal="left" vertical="center" indent="1"/>
    </xf>
    <xf numFmtId="0" fontId="1" fillId="2" borderId="0" xfId="12" applyFont="1" applyFill="1" applyAlignment="1">
      <alignment horizontal="right" vertical="center"/>
    </xf>
    <xf numFmtId="0" fontId="6" fillId="2" borderId="23" xfId="12" applyFont="1" applyFill="1" applyBorder="1" applyAlignment="1">
      <alignment horizontal="right" vertical="center"/>
    </xf>
    <xf numFmtId="0" fontId="19" fillId="3" borderId="0" xfId="12" applyFont="1" applyFill="1" applyAlignment="1">
      <alignment horizontal="right" vertical="center"/>
    </xf>
    <xf numFmtId="0" fontId="19" fillId="5" borderId="0" xfId="12" applyFont="1" applyFill="1" applyAlignment="1">
      <alignment horizontal="right" vertical="center"/>
    </xf>
    <xf numFmtId="0" fontId="19" fillId="3" borderId="0" xfId="12" applyFont="1" applyFill="1" applyAlignment="1">
      <alignment vertical="center"/>
    </xf>
    <xf numFmtId="0" fontId="34" fillId="3" borderId="0" xfId="12" applyFont="1" applyFill="1" applyAlignment="1">
      <alignment horizontal="left" vertical="center"/>
    </xf>
    <xf numFmtId="0" fontId="1" fillId="3" borderId="0" xfId="12" applyFont="1" applyFill="1" applyAlignment="1">
      <alignment horizontal="left" vertical="center"/>
    </xf>
    <xf numFmtId="0" fontId="66" fillId="3" borderId="0" xfId="12" applyFont="1" applyFill="1" applyAlignment="1">
      <alignment horizontal="left" vertical="center"/>
    </xf>
    <xf numFmtId="3" fontId="9" fillId="2" borderId="10" xfId="12" applyNumberFormat="1" applyFont="1" applyFill="1" applyBorder="1" applyAlignment="1">
      <alignment horizontal="right" vertical="center"/>
    </xf>
    <xf numFmtId="0" fontId="19" fillId="2" borderId="0" xfId="12" applyFont="1" applyFill="1" applyAlignment="1">
      <alignment horizontal="left" vertical="center"/>
    </xf>
    <xf numFmtId="0" fontId="9" fillId="2" borderId="0" xfId="12" applyFont="1" applyFill="1" applyAlignment="1">
      <alignment horizontal="left" vertical="center"/>
    </xf>
    <xf numFmtId="0" fontId="19" fillId="5" borderId="0" xfId="12" applyFont="1" applyFill="1" applyAlignment="1">
      <alignment horizontal="left" vertical="center"/>
    </xf>
    <xf numFmtId="3" fontId="19" fillId="2" borderId="0" xfId="12" applyNumberFormat="1" applyFont="1" applyFill="1" applyAlignment="1">
      <alignment horizontal="right" vertical="center"/>
    </xf>
    <xf numFmtId="3" fontId="9" fillId="2" borderId="0" xfId="12" applyNumberFormat="1" applyFont="1" applyFill="1" applyAlignment="1">
      <alignment horizontal="right" vertical="center"/>
    </xf>
    <xf numFmtId="3" fontId="19" fillId="5" borderId="0" xfId="12" applyNumberFormat="1" applyFont="1" applyFill="1" applyAlignment="1">
      <alignment horizontal="right" vertical="center"/>
    </xf>
    <xf numFmtId="3" fontId="19" fillId="3" borderId="0" xfId="12" applyNumberFormat="1" applyFont="1" applyFill="1" applyAlignment="1">
      <alignment horizontal="right" vertical="center"/>
    </xf>
    <xf numFmtId="3" fontId="9" fillId="3" borderId="0" xfId="12" applyNumberFormat="1" applyFont="1" applyFill="1" applyAlignment="1">
      <alignment horizontal="right" vertical="center"/>
    </xf>
    <xf numFmtId="0" fontId="19" fillId="3" borderId="0" xfId="12" applyFont="1" applyFill="1" applyAlignment="1">
      <alignment horizontal="left" vertical="center"/>
    </xf>
    <xf numFmtId="3" fontId="6" fillId="3" borderId="23" xfId="12" applyNumberFormat="1" applyFont="1" applyFill="1" applyBorder="1" applyAlignment="1">
      <alignment horizontal="right" vertical="center"/>
    </xf>
    <xf numFmtId="0" fontId="25" fillId="3" borderId="0" xfId="12" applyFont="1" applyFill="1" applyAlignment="1">
      <alignment vertical="center"/>
    </xf>
    <xf numFmtId="0" fontId="13" fillId="3" borderId="0" xfId="12" applyFont="1" applyFill="1" applyAlignment="1">
      <alignment vertical="center"/>
    </xf>
    <xf numFmtId="166" fontId="9" fillId="7" borderId="0" xfId="90" applyNumberFormat="1" applyFont="1" applyFill="1" applyAlignment="1" applyProtection="1">
      <alignment horizontal="right" vertical="center"/>
      <protection hidden="1"/>
    </xf>
    <xf numFmtId="3" fontId="9" fillId="7" borderId="0" xfId="90" applyNumberFormat="1" applyFont="1" applyFill="1" applyAlignment="1" applyProtection="1">
      <alignment horizontal="left" vertical="center"/>
      <protection hidden="1"/>
    </xf>
    <xf numFmtId="3" fontId="9" fillId="0" borderId="0" xfId="90" applyNumberFormat="1" applyFont="1" applyAlignment="1" applyProtection="1">
      <alignment horizontal="left" vertical="center"/>
      <protection hidden="1"/>
    </xf>
    <xf numFmtId="3" fontId="6" fillId="0" borderId="31" xfId="90" applyNumberFormat="1" applyFont="1" applyBorder="1" applyAlignment="1" applyProtection="1">
      <alignment horizontal="righ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31" xfId="90" applyNumberFormat="1" applyFont="1" applyBorder="1" applyAlignment="1" applyProtection="1">
      <alignment horizontal="right" vertical="center"/>
      <protection hidden="1"/>
    </xf>
    <xf numFmtId="3" fontId="9" fillId="0" borderId="0" xfId="90" applyNumberFormat="1" applyFont="1" applyAlignment="1" applyProtection="1">
      <alignment horizontal="right" vertical="center"/>
      <protection hidden="1"/>
    </xf>
    <xf numFmtId="3" fontId="9" fillId="7" borderId="0" xfId="90" applyNumberFormat="1" applyFont="1" applyFill="1" applyAlignment="1" applyProtection="1">
      <alignment horizontal="right" vertical="center"/>
      <protection hidden="1"/>
    </xf>
    <xf numFmtId="3" fontId="6" fillId="0" borderId="0" xfId="90" applyNumberFormat="1" applyFont="1" applyAlignment="1" applyProtection="1">
      <alignment vertical="center"/>
      <protection hidden="1"/>
    </xf>
    <xf numFmtId="3" fontId="6" fillId="0" borderId="31" xfId="90" applyNumberFormat="1" applyFont="1" applyBorder="1" applyAlignment="1" applyProtection="1">
      <alignment vertical="center"/>
      <protection hidden="1"/>
    </xf>
    <xf numFmtId="3" fontId="6" fillId="0" borderId="32" xfId="90" applyNumberFormat="1" applyFont="1" applyBorder="1" applyAlignment="1" applyProtection="1">
      <alignment vertical="center"/>
      <protection hidden="1"/>
    </xf>
    <xf numFmtId="3" fontId="6" fillId="0" borderId="29" xfId="90" applyNumberFormat="1" applyFont="1" applyBorder="1" applyAlignment="1" applyProtection="1">
      <alignment vertical="center"/>
      <protection hidden="1"/>
    </xf>
    <xf numFmtId="166" fontId="6" fillId="0" borderId="0" xfId="90" applyNumberFormat="1" applyFont="1" applyAlignment="1" applyProtection="1">
      <alignment horizontal="right" vertical="center"/>
      <protection hidden="1"/>
    </xf>
    <xf numFmtId="3" fontId="6" fillId="0" borderId="0" xfId="90" applyNumberFormat="1" applyFont="1" applyAlignment="1" applyProtection="1">
      <alignment horizontal="left" vertical="center"/>
      <protection hidden="1"/>
    </xf>
    <xf numFmtId="166" fontId="6" fillId="0" borderId="29" xfId="90" applyNumberFormat="1" applyFont="1" applyBorder="1" applyAlignment="1" applyProtection="1">
      <alignment horizontal="right" vertical="center"/>
      <protection hidden="1"/>
    </xf>
    <xf numFmtId="3" fontId="6" fillId="0" borderId="29" xfId="90" applyNumberFormat="1" applyFont="1" applyBorder="1" applyAlignment="1" applyProtection="1">
      <alignment horizontal="left" vertical="center"/>
      <protection hidden="1"/>
    </xf>
    <xf numFmtId="0" fontId="9" fillId="0" borderId="0" xfId="90"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protection hidden="1"/>
    </xf>
    <xf numFmtId="3" fontId="93" fillId="0" borderId="0" xfId="90" applyNumberFormat="1" applyFont="1" applyAlignment="1" applyProtection="1">
      <alignment vertical="center"/>
      <protection hidden="1"/>
    </xf>
    <xf numFmtId="3" fontId="93" fillId="0" borderId="26" xfId="90" applyNumberFormat="1" applyFont="1" applyBorder="1" applyAlignment="1" applyProtection="1">
      <alignment vertical="center"/>
      <protection hidden="1"/>
    </xf>
    <xf numFmtId="0" fontId="19" fillId="0" borderId="40" xfId="72" applyFont="1" applyBorder="1" applyAlignment="1">
      <alignment horizontal="center" vertical="center" wrapText="1"/>
    </xf>
    <xf numFmtId="0" fontId="19" fillId="0" borderId="0" xfId="72" applyFont="1" applyAlignment="1">
      <alignment horizontal="center" vertical="center" wrapText="1"/>
    </xf>
    <xf numFmtId="3" fontId="6" fillId="0" borderId="32" xfId="90" applyNumberFormat="1" applyFont="1" applyBorder="1" applyAlignment="1" applyProtection="1">
      <alignment horizontal="right" vertical="center"/>
      <protection hidden="1"/>
    </xf>
    <xf numFmtId="167" fontId="6" fillId="0" borderId="31" xfId="90" applyNumberFormat="1" applyFont="1" applyBorder="1" applyAlignment="1" applyProtection="1">
      <alignment horizontal="right" vertical="center" wrapText="1"/>
      <protection hidden="1"/>
    </xf>
    <xf numFmtId="167"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167" fontId="6" fillId="0" borderId="32" xfId="90" applyNumberFormat="1" applyFont="1" applyBorder="1" applyAlignment="1" applyProtection="1">
      <alignment horizontal="right" vertical="center" wrapText="1"/>
      <protection hidden="1"/>
    </xf>
    <xf numFmtId="167" fontId="6" fillId="0" borderId="29" xfId="90" applyNumberFormat="1" applyFont="1" applyBorder="1" applyAlignment="1" applyProtection="1">
      <alignment horizontal="right" vertical="center" wrapText="1"/>
      <protection hidden="1"/>
    </xf>
    <xf numFmtId="0" fontId="6" fillId="0" borderId="29" xfId="90" applyFont="1" applyBorder="1" applyAlignment="1" applyProtection="1">
      <alignment horizontal="left" vertical="center" wrapText="1"/>
      <protection hidden="1"/>
    </xf>
    <xf numFmtId="0" fontId="6" fillId="0" borderId="29" xfId="90" applyFont="1" applyBorder="1" applyAlignment="1" applyProtection="1">
      <alignment horizontal="right" vertical="center" wrapText="1"/>
      <protection hidden="1"/>
    </xf>
    <xf numFmtId="2" fontId="9" fillId="0" borderId="0" xfId="90" applyNumberFormat="1" applyFont="1" applyAlignment="1" applyProtection="1">
      <alignment horizontal="right" vertical="center" wrapText="1"/>
      <protection hidden="1"/>
    </xf>
    <xf numFmtId="2" fontId="9" fillId="0" borderId="30" xfId="90" applyNumberFormat="1" applyFont="1" applyBorder="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wrapText="1"/>
      <protection hidden="1"/>
    </xf>
    <xf numFmtId="3" fontId="56" fillId="0" borderId="0" xfId="90" applyNumberFormat="1" applyFont="1" applyAlignment="1" applyProtection="1">
      <alignment horizontal="left" vertical="center"/>
      <protection hidden="1"/>
    </xf>
    <xf numFmtId="0" fontId="6" fillId="0" borderId="0" xfId="72" applyFont="1" applyAlignment="1">
      <alignment horizontal="left" vertical="center" wrapText="1" readingOrder="1"/>
    </xf>
    <xf numFmtId="0" fontId="6" fillId="0" borderId="35" xfId="72" applyFont="1" applyBorder="1" applyAlignment="1">
      <alignment horizontal="left" vertical="center" wrapText="1" readingOrder="1"/>
    </xf>
    <xf numFmtId="0" fontId="9" fillId="0" borderId="0" xfId="72" applyFont="1" applyAlignment="1">
      <alignment vertical="center" wrapText="1" readingOrder="1"/>
    </xf>
    <xf numFmtId="0" fontId="1" fillId="0" borderId="0" xfId="1" applyFont="1" applyFill="1"/>
    <xf numFmtId="0" fontId="104" fillId="0" borderId="0" xfId="1" applyFont="1"/>
    <xf numFmtId="167" fontId="1" fillId="0" borderId="0" xfId="27" applyNumberFormat="1" applyFont="1" applyAlignment="1">
      <alignment horizontal="center"/>
    </xf>
    <xf numFmtId="3" fontId="1" fillId="0" borderId="45" xfId="0" applyNumberFormat="1" applyFont="1" applyBorder="1" applyAlignment="1">
      <alignment horizontal="right" wrapText="1"/>
    </xf>
    <xf numFmtId="3" fontId="1" fillId="0" borderId="45" xfId="0" applyNumberFormat="1" applyFont="1" applyBorder="1" applyAlignment="1">
      <alignment horizontal="left" wrapText="1"/>
    </xf>
    <xf numFmtId="3" fontId="9" fillId="7" borderId="29" xfId="90" applyNumberFormat="1" applyFont="1" applyFill="1" applyBorder="1" applyAlignment="1" applyProtection="1">
      <alignment horizontal="right" vertical="center"/>
      <protection hidden="1"/>
    </xf>
    <xf numFmtId="167" fontId="9" fillId="7" borderId="29" xfId="90" applyNumberFormat="1" applyFont="1" applyFill="1" applyBorder="1" applyAlignment="1" applyProtection="1">
      <alignment horizontal="right" vertical="center"/>
      <protection hidden="1"/>
    </xf>
    <xf numFmtId="0" fontId="81" fillId="3" borderId="45" xfId="72" applyFont="1" applyFill="1" applyBorder="1" applyAlignment="1">
      <alignment vertical="center"/>
    </xf>
    <xf numFmtId="0" fontId="81" fillId="5" borderId="45" xfId="72" applyFont="1" applyFill="1" applyBorder="1" applyAlignment="1">
      <alignment vertical="center"/>
    </xf>
    <xf numFmtId="0" fontId="29" fillId="3" borderId="45" xfId="12" applyFont="1" applyFill="1" applyBorder="1" applyAlignment="1">
      <alignment horizontal="left" vertical="center"/>
    </xf>
    <xf numFmtId="0" fontId="6" fillId="2" borderId="0" xfId="95" applyFont="1" applyFill="1"/>
    <xf numFmtId="168" fontId="6" fillId="0" borderId="0" xfId="95" applyNumberFormat="1" applyFont="1"/>
    <xf numFmtId="3" fontId="9" fillId="2" borderId="0" xfId="38" applyNumberFormat="1" applyFont="1" applyFill="1" applyAlignment="1" applyProtection="1">
      <alignment horizontal="left"/>
      <protection locked="0"/>
    </xf>
    <xf numFmtId="3" fontId="6" fillId="0" borderId="0" xfId="5" applyNumberFormat="1" applyFont="1" applyAlignment="1" applyProtection="1">
      <alignment horizontal="left"/>
      <protection locked="0"/>
    </xf>
    <xf numFmtId="3" fontId="9" fillId="2" borderId="48" xfId="5" applyNumberFormat="1" applyFont="1" applyFill="1" applyBorder="1" applyAlignment="1" applyProtection="1">
      <alignment horizontal="right"/>
      <protection locked="0"/>
    </xf>
    <xf numFmtId="3" fontId="9" fillId="2" borderId="48" xfId="38" applyNumberFormat="1" applyFont="1" applyFill="1" applyBorder="1" applyAlignment="1" applyProtection="1">
      <alignment horizontal="left"/>
      <protection locked="0"/>
    </xf>
    <xf numFmtId="3" fontId="27" fillId="0" borderId="20" xfId="95" applyNumberFormat="1" applyFont="1" applyBorder="1" applyAlignment="1">
      <alignment horizontal="left"/>
    </xf>
    <xf numFmtId="3" fontId="9" fillId="0" borderId="0" xfId="95" applyNumberFormat="1" applyFont="1" applyAlignment="1">
      <alignment horizontal="right"/>
    </xf>
    <xf numFmtId="0" fontId="9" fillId="0" borderId="49" xfId="95" applyFont="1" applyBorder="1" applyAlignment="1">
      <alignment horizontal="right" vertical="center"/>
    </xf>
    <xf numFmtId="0" fontId="2" fillId="0" borderId="0" xfId="1" applyFont="1" applyAlignment="1">
      <alignment vertical="center"/>
    </xf>
    <xf numFmtId="0" fontId="1" fillId="0" borderId="0" xfId="1" applyFont="1" applyAlignment="1">
      <alignment vertical="center"/>
    </xf>
    <xf numFmtId="3" fontId="9" fillId="3" borderId="45" xfId="5" applyNumberFormat="1" applyFont="1" applyFill="1" applyBorder="1" applyAlignment="1" applyProtection="1">
      <alignment horizontal="right"/>
      <protection locked="0"/>
    </xf>
    <xf numFmtId="0" fontId="9" fillId="3" borderId="45" xfId="5" applyFont="1" applyFill="1" applyBorder="1" applyAlignment="1">
      <alignment horizontal="left" indent="1"/>
    </xf>
    <xf numFmtId="3" fontId="9" fillId="3" borderId="45" xfId="0" applyNumberFormat="1" applyFont="1" applyFill="1" applyBorder="1" applyAlignment="1">
      <alignment vertical="center"/>
    </xf>
    <xf numFmtId="0" fontId="9" fillId="3" borderId="45" xfId="0" applyFont="1" applyFill="1" applyBorder="1" applyAlignment="1">
      <alignment horizontal="justify" vertical="center"/>
    </xf>
    <xf numFmtId="0" fontId="9" fillId="3" borderId="45" xfId="5" applyFont="1" applyFill="1" applyBorder="1" applyAlignment="1">
      <alignment horizontal="left"/>
    </xf>
    <xf numFmtId="0" fontId="119" fillId="0" borderId="0" xfId="5" applyFont="1" applyAlignment="1" applyProtection="1">
      <alignment horizontal="left"/>
      <protection locked="0"/>
    </xf>
    <xf numFmtId="3" fontId="19" fillId="3" borderId="45" xfId="0" applyNumberFormat="1" applyFont="1" applyFill="1" applyBorder="1"/>
    <xf numFmtId="3" fontId="19" fillId="3" borderId="45" xfId="0" applyNumberFormat="1" applyFont="1" applyFill="1" applyBorder="1" applyProtection="1">
      <protection locked="0"/>
    </xf>
    <xf numFmtId="0" fontId="9" fillId="3" borderId="45" xfId="5" applyFont="1" applyFill="1" applyBorder="1" applyAlignment="1">
      <alignment horizontal="left" vertical="center" indent="1"/>
    </xf>
    <xf numFmtId="3" fontId="19" fillId="3" borderId="45" xfId="0" applyNumberFormat="1" applyFont="1" applyFill="1" applyBorder="1" applyAlignment="1">
      <alignment vertical="center"/>
    </xf>
    <xf numFmtId="3" fontId="19" fillId="3" borderId="45" xfId="0" applyNumberFormat="1" applyFont="1" applyFill="1" applyBorder="1" applyAlignment="1" applyProtection="1">
      <alignment vertical="center"/>
      <protection locked="0"/>
    </xf>
    <xf numFmtId="0" fontId="9" fillId="3" borderId="45" xfId="5" quotePrefix="1" applyFont="1" applyFill="1" applyBorder="1" applyAlignment="1">
      <alignment horizontal="left" vertical="center" indent="1"/>
    </xf>
    <xf numFmtId="3" fontId="1" fillId="3" borderId="45" xfId="0" applyNumberFormat="1" applyFont="1" applyFill="1" applyBorder="1" applyAlignment="1">
      <alignment vertical="center"/>
    </xf>
    <xf numFmtId="0" fontId="6" fillId="3" borderId="45" xfId="5" applyFont="1" applyFill="1" applyBorder="1" applyAlignment="1">
      <alignment horizontal="left" vertical="center" indent="1"/>
    </xf>
    <xf numFmtId="3" fontId="1" fillId="3" borderId="0" xfId="0" applyNumberFormat="1" applyFont="1" applyFill="1" applyAlignment="1" applyProtection="1">
      <alignment horizontal="right"/>
      <protection locked="0"/>
    </xf>
    <xf numFmtId="3" fontId="9" fillId="3" borderId="45" xfId="5" applyNumberFormat="1" applyFont="1" applyFill="1" applyBorder="1" applyAlignment="1" applyProtection="1">
      <alignment horizontal="right" vertical="center"/>
      <protection locked="0"/>
    </xf>
    <xf numFmtId="167" fontId="6" fillId="3" borderId="45" xfId="5" applyNumberFormat="1" applyFont="1" applyFill="1" applyBorder="1" applyAlignment="1" applyProtection="1">
      <alignment horizontal="right" vertical="top" indent="1"/>
      <protection locked="0"/>
    </xf>
    <xf numFmtId="0" fontId="13" fillId="3" borderId="0" xfId="0" applyFont="1" applyFill="1" applyAlignment="1">
      <alignment vertical="center"/>
    </xf>
    <xf numFmtId="0" fontId="13" fillId="3" borderId="0" xfId="5" applyFont="1" applyFill="1" applyAlignment="1">
      <alignment horizontal="left" vertical="center"/>
    </xf>
    <xf numFmtId="0" fontId="13" fillId="3" borderId="0" xfId="5" applyFont="1" applyFill="1">
      <alignment vertical="top"/>
    </xf>
    <xf numFmtId="0" fontId="0" fillId="0" borderId="0" xfId="1" applyFont="1"/>
    <xf numFmtId="0" fontId="1" fillId="0" borderId="0" xfId="72" applyFont="1" applyAlignment="1">
      <alignment horizontal="left" vertical="center" wrapText="1"/>
    </xf>
    <xf numFmtId="3" fontId="6" fillId="3" borderId="10" xfId="0" applyNumberFormat="1" applyFont="1" applyFill="1" applyBorder="1" applyAlignment="1" applyProtection="1">
      <alignment horizontal="right" wrapText="1"/>
      <protection locked="0"/>
    </xf>
    <xf numFmtId="0" fontId="30" fillId="0" borderId="0" xfId="5" applyFont="1" applyAlignment="1">
      <alignment horizontal="left" vertical="center"/>
    </xf>
    <xf numFmtId="171" fontId="0" fillId="0" borderId="0" xfId="0" applyNumberFormat="1"/>
    <xf numFmtId="171" fontId="4" fillId="0" borderId="0" xfId="0" applyNumberFormat="1" applyFont="1"/>
    <xf numFmtId="49" fontId="120" fillId="0" borderId="0" xfId="0" applyNumberFormat="1" applyFont="1"/>
    <xf numFmtId="3" fontId="121" fillId="0" borderId="0" xfId="0" applyNumberFormat="1" applyFont="1" applyAlignment="1">
      <alignment horizontal="left"/>
    </xf>
    <xf numFmtId="0" fontId="6" fillId="3" borderId="45" xfId="5" applyFont="1" applyFill="1" applyBorder="1" applyAlignment="1">
      <alignment horizontal="left" vertical="center"/>
    </xf>
    <xf numFmtId="181" fontId="1" fillId="0" borderId="0" xfId="42" applyNumberFormat="1" applyFont="1" applyAlignment="1">
      <alignment horizontal="left"/>
    </xf>
    <xf numFmtId="178" fontId="1" fillId="0" borderId="0" xfId="42" applyNumberFormat="1" applyFont="1" applyAlignment="1">
      <alignment horizontal="left"/>
    </xf>
    <xf numFmtId="0" fontId="19" fillId="0" borderId="0" xfId="43" applyFont="1" applyAlignment="1">
      <alignment horizontal="center"/>
    </xf>
    <xf numFmtId="0" fontId="19" fillId="0" borderId="0" xfId="43" applyFont="1" applyAlignment="1">
      <alignment horizontal="left" indent="1"/>
    </xf>
    <xf numFmtId="9" fontId="19" fillId="2" borderId="0" xfId="43" applyNumberFormat="1" applyFont="1" applyFill="1" applyAlignment="1">
      <alignment horizontal="right" vertical="center" indent="1"/>
    </xf>
    <xf numFmtId="167" fontId="19" fillId="2" borderId="0" xfId="43" applyNumberFormat="1" applyFont="1" applyFill="1" applyAlignment="1">
      <alignment horizontal="right" vertical="center" indent="1"/>
    </xf>
    <xf numFmtId="9" fontId="19" fillId="7" borderId="0" xfId="43" applyNumberFormat="1" applyFont="1" applyFill="1" applyAlignment="1">
      <alignment horizontal="right" vertical="center" indent="1"/>
    </xf>
    <xf numFmtId="0" fontId="7" fillId="2" borderId="0" xfId="43" applyFont="1" applyFill="1" applyAlignment="1">
      <alignment horizontal="left" vertical="center" indent="1"/>
    </xf>
    <xf numFmtId="167" fontId="1" fillId="0" borderId="3" xfId="43" applyNumberFormat="1" applyFont="1" applyBorder="1" applyAlignment="1">
      <alignment horizontal="right" vertical="center" indent="1"/>
    </xf>
    <xf numFmtId="0" fontId="8" fillId="0" borderId="3" xfId="43" applyFont="1" applyBorder="1" applyAlignment="1">
      <alignment horizontal="left" vertical="center"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8" fillId="0" borderId="0" xfId="43" applyFont="1" applyAlignment="1">
      <alignment horizontal="left" vertical="center" indent="1"/>
    </xf>
    <xf numFmtId="0" fontId="1" fillId="0" borderId="0" xfId="43" applyFont="1" applyAlignment="1">
      <alignment horizontal="left" vertical="center" indent="1"/>
    </xf>
    <xf numFmtId="0" fontId="15" fillId="0" borderId="0" xfId="43" applyFont="1"/>
    <xf numFmtId="0" fontId="46" fillId="0" borderId="0" xfId="43" applyFont="1" applyAlignment="1">
      <alignment horizontal="left" vertical="center" indent="1"/>
    </xf>
    <xf numFmtId="1" fontId="38" fillId="0" borderId="0" xfId="43" applyNumberFormat="1" applyFont="1" applyAlignment="1">
      <alignment horizontal="right" vertical="center" indent="1"/>
    </xf>
    <xf numFmtId="0" fontId="38" fillId="0" borderId="0" xfId="43" applyFont="1" applyAlignment="1">
      <alignment horizontal="right" vertical="center" indent="1"/>
    </xf>
    <xf numFmtId="1" fontId="19" fillId="0" borderId="0" xfId="43" applyNumberFormat="1" applyFont="1" applyAlignment="1">
      <alignment horizontal="right" vertical="center" indent="1"/>
    </xf>
    <xf numFmtId="0" fontId="19" fillId="0" borderId="0" xfId="43" applyFont="1" applyAlignment="1">
      <alignment horizontal="right" vertical="center" indent="1"/>
    </xf>
    <xf numFmtId="0" fontId="19" fillId="0" borderId="0" xfId="43" applyFont="1" applyAlignment="1">
      <alignment horizontal="left" vertical="center" indent="1"/>
    </xf>
    <xf numFmtId="0" fontId="13" fillId="0" borderId="0" xfId="43" applyFont="1" applyAlignment="1">
      <alignment horizontal="left" indent="1"/>
    </xf>
    <xf numFmtId="0" fontId="17" fillId="0" borderId="0" xfId="43" applyFont="1" applyAlignment="1">
      <alignment horizontal="left" vertical="center" indent="1"/>
    </xf>
    <xf numFmtId="0" fontId="17" fillId="0" borderId="3" xfId="43" applyFont="1" applyBorder="1" applyAlignment="1">
      <alignment horizontal="left" vertical="center" indent="1"/>
    </xf>
    <xf numFmtId="9" fontId="79" fillId="3" borderId="0" xfId="9" applyFont="1" applyFill="1" applyBorder="1" applyAlignment="1" applyProtection="1">
      <alignment horizontal="right" vertical="center"/>
    </xf>
    <xf numFmtId="9" fontId="80" fillId="3" borderId="0" xfId="9" applyFont="1" applyFill="1" applyBorder="1" applyAlignment="1" applyProtection="1">
      <alignment horizontal="right" vertical="center"/>
    </xf>
    <xf numFmtId="9" fontId="80" fillId="3" borderId="0" xfId="9" applyFont="1" applyFill="1" applyBorder="1" applyAlignment="1" applyProtection="1">
      <alignment vertical="center"/>
    </xf>
    <xf numFmtId="9" fontId="79" fillId="3" borderId="0" xfId="9" applyFont="1" applyFill="1" applyBorder="1" applyAlignment="1" applyProtection="1">
      <alignment vertical="center"/>
    </xf>
    <xf numFmtId="166" fontId="80" fillId="3" borderId="0" xfId="9" applyNumberFormat="1" applyFont="1" applyFill="1" applyBorder="1" applyAlignment="1" applyProtection="1">
      <alignment vertical="center"/>
    </xf>
    <xf numFmtId="167" fontId="80" fillId="3" borderId="0" xfId="9" applyNumberFormat="1" applyFont="1" applyFill="1" applyBorder="1" applyAlignment="1" applyProtection="1">
      <alignment vertical="center"/>
    </xf>
    <xf numFmtId="9" fontId="79" fillId="4" borderId="0" xfId="9" applyFont="1" applyFill="1" applyBorder="1" applyAlignment="1" applyProtection="1">
      <alignment vertical="center"/>
    </xf>
    <xf numFmtId="9" fontId="80" fillId="4" borderId="0" xfId="9" applyFont="1" applyFill="1" applyBorder="1" applyAlignment="1" applyProtection="1">
      <alignment vertical="center"/>
    </xf>
    <xf numFmtId="166" fontId="6" fillId="3" borderId="0" xfId="5" applyNumberFormat="1" applyFont="1" applyFill="1" applyAlignment="1">
      <alignment horizontal="right" vertical="center"/>
    </xf>
    <xf numFmtId="3" fontId="19" fillId="3" borderId="0" xfId="68" applyNumberFormat="1" applyFont="1" applyFill="1" applyAlignment="1" applyProtection="1">
      <alignment horizontal="right"/>
      <protection locked="0"/>
    </xf>
    <xf numFmtId="3" fontId="1" fillId="3" borderId="0" xfId="0" applyNumberFormat="1" applyFont="1" applyFill="1" applyAlignment="1">
      <alignment horizontal="right" vertical="center" readingOrder="1"/>
    </xf>
    <xf numFmtId="165" fontId="1" fillId="3" borderId="0" xfId="68" applyNumberFormat="1" applyFont="1" applyFill="1" applyAlignment="1" applyProtection="1">
      <alignment horizontal="right" vertical="center" readingOrder="1"/>
      <protection locked="0"/>
    </xf>
    <xf numFmtId="3" fontId="9" fillId="5"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lignment horizontal="right" vertical="center" wrapText="1" readingOrder="1"/>
    </xf>
    <xf numFmtId="1" fontId="6" fillId="3" borderId="0" xfId="0" applyNumberFormat="1" applyFont="1" applyFill="1" applyAlignment="1" applyProtection="1">
      <alignment horizontal="right" vertical="center" wrapText="1" readingOrder="1"/>
      <protection locked="0"/>
    </xf>
    <xf numFmtId="165" fontId="6" fillId="3" borderId="0" xfId="68" applyNumberFormat="1" applyFont="1" applyFill="1" applyAlignment="1" applyProtection="1">
      <alignment horizontal="right" vertical="center" wrapText="1" readingOrder="1"/>
      <protection locked="0"/>
    </xf>
    <xf numFmtId="1" fontId="11" fillId="3" borderId="0" xfId="0" applyNumberFormat="1" applyFont="1" applyFill="1" applyAlignment="1" applyProtection="1">
      <alignment horizontal="right" vertical="center" wrapText="1" readingOrder="1"/>
      <protection locked="0"/>
    </xf>
    <xf numFmtId="3" fontId="1" fillId="3" borderId="0" xfId="68" applyNumberFormat="1" applyFont="1" applyFill="1" applyAlignment="1">
      <alignment horizontal="right" vertical="center" readingOrder="1"/>
    </xf>
    <xf numFmtId="1" fontId="1" fillId="3" borderId="0" xfId="68" applyNumberFormat="1" applyFont="1" applyFill="1" applyAlignment="1" applyProtection="1">
      <alignment horizontal="right" vertical="center" readingOrder="1"/>
      <protection locked="0"/>
    </xf>
    <xf numFmtId="3" fontId="1" fillId="3" borderId="0" xfId="68" applyNumberFormat="1" applyFont="1" applyFill="1" applyAlignment="1" applyProtection="1">
      <alignment horizontal="right" vertical="center" readingOrder="1"/>
      <protection locked="0"/>
    </xf>
    <xf numFmtId="3" fontId="1" fillId="3" borderId="0" xfId="0" applyNumberFormat="1" applyFont="1" applyFill="1" applyAlignment="1" applyProtection="1">
      <alignment horizontal="right" vertical="center" readingOrder="1"/>
      <protection locked="0"/>
    </xf>
    <xf numFmtId="9" fontId="6" fillId="3" borderId="0" xfId="0" applyNumberFormat="1" applyFont="1" applyFill="1" applyAlignment="1">
      <alignment horizontal="right" vertical="center" wrapText="1" readingOrder="1"/>
    </xf>
    <xf numFmtId="9" fontId="6" fillId="3" borderId="0" xfId="0" applyNumberFormat="1" applyFont="1" applyFill="1" applyAlignment="1" applyProtection="1">
      <alignment horizontal="right" vertical="center" wrapText="1" readingOrder="1"/>
      <protection locked="0"/>
    </xf>
    <xf numFmtId="0" fontId="9" fillId="0" borderId="0" xfId="0" applyFont="1" applyAlignment="1">
      <alignment horizontal="left" vertical="center" wrapText="1" indent="1" readingOrder="1"/>
    </xf>
    <xf numFmtId="0" fontId="0" fillId="3" borderId="0" xfId="0" applyFill="1" applyAlignment="1">
      <alignment horizontal="right"/>
    </xf>
    <xf numFmtId="171" fontId="1" fillId="0" borderId="0" xfId="0" applyNumberFormat="1" applyFont="1" applyAlignment="1">
      <alignment vertical="center"/>
    </xf>
    <xf numFmtId="171" fontId="6" fillId="3" borderId="0" xfId="49" applyNumberFormat="1" applyFont="1" applyFill="1" applyAlignment="1">
      <alignment vertical="center"/>
    </xf>
    <xf numFmtId="179" fontId="6" fillId="3" borderId="10" xfId="98" applyNumberFormat="1" applyFont="1" applyFill="1" applyBorder="1" applyAlignment="1">
      <alignment horizontal="right" vertical="center"/>
    </xf>
    <xf numFmtId="0" fontId="9" fillId="3" borderId="3" xfId="5" applyFont="1" applyFill="1" applyBorder="1" applyAlignment="1">
      <alignment horizontal="right" vertical="center"/>
    </xf>
    <xf numFmtId="16" fontId="10" fillId="3" borderId="0" xfId="5" quotePrefix="1" applyNumberFormat="1" applyFont="1" applyFill="1" applyAlignment="1">
      <alignment horizontal="right" vertical="center"/>
    </xf>
    <xf numFmtId="16" fontId="10" fillId="3" borderId="0" xfId="5" quotePrefix="1" applyNumberFormat="1" applyFont="1" applyFill="1" applyAlignment="1" applyProtection="1">
      <alignment horizontal="right" indent="1"/>
      <protection locked="0"/>
    </xf>
    <xf numFmtId="3" fontId="61" fillId="3" borderId="0" xfId="5" applyNumberFormat="1" applyFont="1" applyFill="1" applyAlignment="1">
      <alignment horizontal="right"/>
    </xf>
    <xf numFmtId="0" fontId="62" fillId="3" borderId="0" xfId="5" applyFont="1" applyFill="1" applyAlignment="1"/>
    <xf numFmtId="0" fontId="62" fillId="3" borderId="0" xfId="5" applyFont="1" applyFill="1" applyAlignment="1" applyProtection="1">
      <protection locked="0"/>
    </xf>
    <xf numFmtId="0" fontId="15" fillId="3" borderId="0" xfId="5" applyFont="1" applyFill="1">
      <alignment vertical="top"/>
    </xf>
    <xf numFmtId="171" fontId="6" fillId="3" borderId="0" xfId="49" applyNumberFormat="1" applyFont="1" applyFill="1" applyAlignment="1" applyProtection="1">
      <alignment vertical="center"/>
      <protection locked="0"/>
    </xf>
    <xf numFmtId="0" fontId="9" fillId="3" borderId="45" xfId="5" applyFont="1" applyFill="1" applyBorder="1" applyAlignment="1" applyProtection="1">
      <alignment horizontal="left"/>
      <protection locked="0"/>
    </xf>
    <xf numFmtId="166" fontId="6" fillId="3" borderId="0" xfId="5" applyNumberFormat="1" applyFont="1" applyFill="1" applyAlignment="1" applyProtection="1">
      <alignment horizontal="center"/>
      <protection locked="0"/>
    </xf>
    <xf numFmtId="0" fontId="16" fillId="3" borderId="3" xfId="5" applyFont="1" applyFill="1" applyBorder="1" applyAlignment="1">
      <alignment horizontal="center" vertical="center"/>
    </xf>
    <xf numFmtId="167" fontId="46" fillId="3" borderId="0" xfId="5" applyNumberFormat="1" applyFont="1" applyFill="1" applyAlignment="1" applyProtection="1">
      <protection locked="0"/>
    </xf>
    <xf numFmtId="0" fontId="118" fillId="0" borderId="0" xfId="0" applyFont="1" applyAlignment="1" applyProtection="1">
      <alignment vertical="center" wrapText="1"/>
      <protection locked="0"/>
    </xf>
    <xf numFmtId="171" fontId="6" fillId="0" borderId="10" xfId="0" applyNumberFormat="1" applyFont="1" applyBorder="1" applyAlignment="1">
      <alignment vertical="center"/>
    </xf>
    <xf numFmtId="171" fontId="6" fillId="0" borderId="10" xfId="0" applyNumberFormat="1" applyFont="1" applyBorder="1" applyAlignment="1" applyProtection="1">
      <alignment vertical="center"/>
      <protection locked="0"/>
    </xf>
    <xf numFmtId="171" fontId="6" fillId="0" borderId="0" xfId="0" applyNumberFormat="1" applyFont="1" applyAlignment="1">
      <alignment vertical="center"/>
    </xf>
    <xf numFmtId="171" fontId="6" fillId="0" borderId="0" xfId="0" applyNumberFormat="1" applyFont="1" applyAlignment="1" applyProtection="1">
      <alignment vertical="center"/>
      <protection locked="0"/>
    </xf>
    <xf numFmtId="16" fontId="9" fillId="3" borderId="0" xfId="5" quotePrefix="1" applyNumberFormat="1" applyFont="1" applyFill="1" applyAlignment="1">
      <alignment horizontal="right"/>
    </xf>
    <xf numFmtId="171" fontId="6" fillId="3" borderId="0" xfId="0" applyNumberFormat="1" applyFont="1" applyFill="1" applyAlignment="1">
      <alignment vertical="center"/>
    </xf>
    <xf numFmtId="171" fontId="6" fillId="3" borderId="0" xfId="0" applyNumberFormat="1" applyFont="1" applyFill="1" applyAlignment="1" applyProtection="1">
      <alignment vertical="center"/>
      <protection locked="0"/>
    </xf>
    <xf numFmtId="0" fontId="0" fillId="10" borderId="0" xfId="0" applyFill="1"/>
    <xf numFmtId="0" fontId="0" fillId="3" borderId="0" xfId="0" quotePrefix="1" applyFill="1"/>
    <xf numFmtId="167" fontId="1" fillId="0" borderId="0" xfId="52" applyNumberFormat="1" applyFont="1" applyFill="1" applyAlignment="1">
      <alignment horizontal="center" vertical="center"/>
    </xf>
    <xf numFmtId="173" fontId="1" fillId="0" borderId="0" xfId="52" applyNumberFormat="1" applyFont="1" applyFill="1" applyBorder="1" applyAlignment="1">
      <alignment horizontal="right" vertical="center" indent="1"/>
    </xf>
    <xf numFmtId="167" fontId="1" fillId="0" borderId="0" xfId="52" applyNumberFormat="1" applyFont="1" applyFill="1" applyBorder="1" applyAlignment="1">
      <alignment horizontal="center" vertical="center"/>
    </xf>
    <xf numFmtId="167" fontId="22" fillId="0" borderId="0" xfId="27" applyNumberFormat="1" applyFont="1" applyAlignment="1">
      <alignment horizontal="right" vertical="center" indent="1"/>
    </xf>
    <xf numFmtId="9" fontId="19" fillId="2" borderId="0" xfId="68" applyFont="1" applyFill="1" applyBorder="1" applyAlignment="1">
      <alignment vertical="top"/>
    </xf>
    <xf numFmtId="167" fontId="31" fillId="0" borderId="4" xfId="52" applyNumberFormat="1" applyFont="1" applyFill="1" applyBorder="1" applyAlignment="1">
      <alignment horizontal="center" vertical="center"/>
    </xf>
    <xf numFmtId="176" fontId="1" fillId="0" borderId="0" xfId="71" applyNumberFormat="1" applyFont="1" applyFill="1" applyBorder="1" applyAlignment="1">
      <alignment vertical="top"/>
    </xf>
    <xf numFmtId="173" fontId="25" fillId="0" borderId="0" xfId="52" applyNumberFormat="1" applyFont="1" applyFill="1" applyBorder="1" applyAlignment="1">
      <alignment horizontal="right" vertical="center" indent="1"/>
    </xf>
    <xf numFmtId="166" fontId="1" fillId="0" borderId="0" xfId="0" applyNumberFormat="1" applyFont="1"/>
    <xf numFmtId="9" fontId="1" fillId="0" borderId="0" xfId="43" applyNumberFormat="1" applyFont="1" applyAlignment="1">
      <alignment horizontal="right" vertical="center" indent="1"/>
    </xf>
    <xf numFmtId="9" fontId="1" fillId="0" borderId="26" xfId="43" applyNumberFormat="1" applyFont="1" applyBorder="1" applyAlignment="1">
      <alignment horizontal="right" vertical="center" indent="1"/>
    </xf>
    <xf numFmtId="165" fontId="6" fillId="3" borderId="0" xfId="68" applyNumberFormat="1" applyFont="1" applyFill="1" applyBorder="1" applyAlignment="1" applyProtection="1">
      <alignment horizontal="right" vertical="center"/>
      <protection locked="0"/>
    </xf>
    <xf numFmtId="3" fontId="1" fillId="3" borderId="0" xfId="0" applyNumberFormat="1" applyFont="1" applyFill="1" applyAlignment="1" applyProtection="1">
      <alignment horizontal="right" vertical="center" wrapText="1" readingOrder="1"/>
      <protection locked="0"/>
    </xf>
    <xf numFmtId="171" fontId="6" fillId="0" borderId="0" xfId="49" applyNumberFormat="1" applyFont="1" applyFill="1" applyBorder="1" applyAlignment="1">
      <alignment horizontal="right" vertical="center"/>
    </xf>
    <xf numFmtId="171" fontId="9" fillId="0" borderId="0" xfId="49" applyNumberFormat="1" applyFont="1" applyFill="1" applyBorder="1" applyAlignment="1">
      <alignment vertical="center"/>
    </xf>
    <xf numFmtId="171" fontId="6" fillId="0" borderId="0" xfId="49" applyNumberFormat="1" applyFont="1" applyFill="1" applyBorder="1" applyAlignment="1">
      <alignment vertical="center"/>
    </xf>
    <xf numFmtId="171" fontId="6" fillId="3" borderId="0" xfId="49" applyNumberFormat="1" applyFont="1" applyFill="1" applyBorder="1" applyAlignment="1">
      <alignment horizontal="right" vertical="center"/>
    </xf>
    <xf numFmtId="171" fontId="6" fillId="3" borderId="0" xfId="49" applyNumberFormat="1" applyFont="1" applyFill="1" applyBorder="1" applyAlignment="1">
      <alignment vertical="center"/>
    </xf>
    <xf numFmtId="171" fontId="9" fillId="3" borderId="0" xfId="49" applyNumberFormat="1" applyFont="1" applyFill="1" applyBorder="1" applyAlignment="1">
      <alignment vertical="center"/>
    </xf>
    <xf numFmtId="179" fontId="6" fillId="3" borderId="0" xfId="98" applyNumberFormat="1" applyFont="1" applyFill="1" applyBorder="1" applyAlignment="1">
      <alignment horizontal="right" vertical="center"/>
    </xf>
    <xf numFmtId="171" fontId="6" fillId="3" borderId="0" xfId="49" applyNumberFormat="1" applyFont="1" applyFill="1" applyBorder="1" applyAlignment="1" applyProtection="1">
      <alignment vertical="center"/>
      <protection locked="0"/>
    </xf>
    <xf numFmtId="0" fontId="20" fillId="3" borderId="3" xfId="5" applyFont="1" applyFill="1" applyBorder="1" applyAlignment="1" applyProtection="1">
      <alignment horizontal="center" vertical="center" wrapText="1"/>
      <protection locked="0"/>
    </xf>
    <xf numFmtId="0" fontId="16" fillId="3" borderId="50" xfId="5" applyFont="1" applyFill="1" applyBorder="1" applyAlignment="1">
      <alignment horizontal="center" vertical="center"/>
    </xf>
    <xf numFmtId="3" fontId="16" fillId="3" borderId="50" xfId="5" applyNumberFormat="1" applyFont="1" applyFill="1" applyBorder="1" applyAlignment="1">
      <alignment horizontal="center" vertical="center"/>
    </xf>
    <xf numFmtId="0" fontId="16" fillId="3" borderId="0" xfId="5" applyFont="1" applyFill="1" applyAlignment="1"/>
    <xf numFmtId="171" fontId="9" fillId="3" borderId="0" xfId="49" applyNumberFormat="1" applyFont="1" applyFill="1" applyBorder="1" applyAlignment="1" applyProtection="1">
      <alignment vertical="center"/>
      <protection locked="0"/>
    </xf>
    <xf numFmtId="171" fontId="9" fillId="0" borderId="0" xfId="49" applyNumberFormat="1" applyFont="1" applyFill="1" applyBorder="1" applyAlignment="1" applyProtection="1">
      <alignment vertical="center"/>
      <protection locked="0"/>
    </xf>
    <xf numFmtId="171" fontId="9" fillId="3" borderId="45" xfId="49" applyNumberFormat="1" applyFont="1" applyFill="1" applyBorder="1" applyAlignment="1">
      <alignment vertical="center"/>
    </xf>
    <xf numFmtId="171" fontId="9" fillId="3" borderId="45" xfId="49" applyNumberFormat="1" applyFont="1" applyFill="1" applyBorder="1" applyAlignment="1" applyProtection="1">
      <alignment vertical="center"/>
      <protection locked="0"/>
    </xf>
    <xf numFmtId="0" fontId="9" fillId="3" borderId="45" xfId="5" applyFont="1" applyFill="1" applyBorder="1" applyAlignment="1">
      <alignment horizontal="left" vertical="center"/>
    </xf>
    <xf numFmtId="0" fontId="9" fillId="3" borderId="45" xfId="5" quotePrefix="1" applyFont="1" applyFill="1" applyBorder="1" applyAlignment="1">
      <alignment horizontal="left" vertical="center"/>
    </xf>
    <xf numFmtId="171" fontId="6" fillId="3" borderId="10" xfId="49" applyNumberFormat="1" applyFont="1" applyFill="1" applyBorder="1" applyAlignment="1">
      <alignment vertical="center"/>
    </xf>
    <xf numFmtId="171" fontId="6" fillId="3" borderId="10" xfId="49" applyNumberFormat="1" applyFont="1" applyFill="1" applyBorder="1" applyAlignment="1" applyProtection="1">
      <alignment vertical="center"/>
      <protection locked="0"/>
    </xf>
    <xf numFmtId="0" fontId="6" fillId="3" borderId="10" xfId="5" quotePrefix="1" applyFont="1" applyFill="1" applyBorder="1" applyAlignment="1">
      <alignment horizontal="left" vertical="center"/>
    </xf>
    <xf numFmtId="0" fontId="6" fillId="3" borderId="0" xfId="5" quotePrefix="1" applyFont="1" applyFill="1" applyAlignment="1">
      <alignment horizontal="left" vertical="center"/>
    </xf>
    <xf numFmtId="171" fontId="6" fillId="3" borderId="45" xfId="49" applyNumberFormat="1" applyFont="1" applyFill="1" applyBorder="1" applyAlignment="1">
      <alignment vertical="center"/>
    </xf>
    <xf numFmtId="0" fontId="122" fillId="0" borderId="0" xfId="0" applyFont="1"/>
    <xf numFmtId="171" fontId="6" fillId="3" borderId="10" xfId="49" applyNumberFormat="1" applyFont="1" applyFill="1" applyBorder="1" applyAlignment="1">
      <alignment horizontal="right"/>
    </xf>
    <xf numFmtId="171" fontId="6" fillId="3" borderId="10" xfId="49" applyNumberFormat="1" applyFont="1" applyFill="1" applyBorder="1" applyAlignment="1" applyProtection="1">
      <alignment horizontal="right"/>
      <protection locked="0"/>
    </xf>
    <xf numFmtId="171" fontId="6" fillId="3" borderId="0" xfId="49" applyNumberFormat="1" applyFont="1" applyFill="1" applyAlignment="1">
      <alignment horizontal="right"/>
    </xf>
    <xf numFmtId="171" fontId="6" fillId="3" borderId="0" xfId="49" applyNumberFormat="1" applyFont="1" applyFill="1" applyAlignment="1" applyProtection="1">
      <alignment horizontal="right"/>
      <protection locked="0"/>
    </xf>
    <xf numFmtId="180" fontId="6" fillId="3" borderId="0" xfId="49" applyNumberFormat="1" applyFont="1" applyFill="1" applyAlignment="1">
      <alignment horizontal="right"/>
    </xf>
    <xf numFmtId="0" fontId="6" fillId="0" borderId="10" xfId="5" applyFont="1" applyBorder="1" applyAlignment="1">
      <alignment horizontal="left" vertical="center" indent="1"/>
    </xf>
    <xf numFmtId="171" fontId="6" fillId="3" borderId="10" xfId="0" applyNumberFormat="1" applyFont="1" applyFill="1" applyBorder="1" applyProtection="1">
      <protection locked="0"/>
    </xf>
    <xf numFmtId="171" fontId="6" fillId="3" borderId="0" xfId="0" applyNumberFormat="1" applyFont="1" applyFill="1" applyProtection="1">
      <protection locked="0"/>
    </xf>
    <xf numFmtId="3" fontId="6" fillId="0" borderId="10" xfId="5" applyNumberFormat="1" applyFont="1" applyBorder="1" applyAlignment="1" applyProtection="1">
      <alignment horizontal="center" vertical="center"/>
      <protection locked="0"/>
    </xf>
    <xf numFmtId="3" fontId="6" fillId="0" borderId="0" xfId="5" applyNumberFormat="1" applyFont="1" applyAlignment="1" applyProtection="1">
      <alignment horizontal="center" vertical="center"/>
      <protection locked="0"/>
    </xf>
    <xf numFmtId="167" fontId="6" fillId="0" borderId="0" xfId="5" applyNumberFormat="1" applyFont="1" applyAlignment="1" applyProtection="1">
      <alignment horizontal="center" vertical="center"/>
      <protection locked="0"/>
    </xf>
    <xf numFmtId="0" fontId="20" fillId="3" borderId="50" xfId="5" applyFont="1" applyFill="1" applyBorder="1" applyAlignment="1">
      <alignment horizontal="center" wrapText="1"/>
    </xf>
    <xf numFmtId="0" fontId="13" fillId="3" borderId="0" xfId="0" applyFont="1" applyFill="1"/>
    <xf numFmtId="0" fontId="13" fillId="3" borderId="0" xfId="5" applyFont="1" applyFill="1" applyAlignment="1">
      <alignment vertical="center"/>
    </xf>
    <xf numFmtId="0" fontId="0" fillId="0" borderId="10" xfId="0" applyBorder="1"/>
    <xf numFmtId="0" fontId="0" fillId="0" borderId="0" xfId="0"/>
    <xf numFmtId="0" fontId="0" fillId="3" borderId="0" xfId="0" applyFill="1"/>
    <xf numFmtId="0" fontId="15" fillId="3" borderId="0" xfId="0" applyFont="1" applyFill="1" applyAlignment="1">
      <alignment horizontal="left" vertical="center" wrapText="1"/>
    </xf>
    <xf numFmtId="0" fontId="12" fillId="3" borderId="0" xfId="72" applyFill="1"/>
    <xf numFmtId="3" fontId="6" fillId="0" borderId="4" xfId="4" applyNumberFormat="1" applyFont="1" applyBorder="1" applyAlignment="1">
      <alignment horizontal="right"/>
    </xf>
    <xf numFmtId="3" fontId="6" fillId="0" borderId="0" xfId="4" applyNumberFormat="1" applyFont="1" applyAlignment="1">
      <alignment horizontal="right"/>
    </xf>
    <xf numFmtId="49" fontId="1" fillId="0" borderId="0" xfId="62" applyNumberFormat="1" applyFont="1" applyAlignment="1" applyProtection="1"/>
    <xf numFmtId="0" fontId="123" fillId="0" borderId="0" xfId="1" applyFont="1"/>
    <xf numFmtId="0" fontId="6" fillId="0" borderId="0" xfId="95" applyFont="1" applyAlignment="1">
      <alignment horizontal="left"/>
    </xf>
    <xf numFmtId="3" fontId="47" fillId="0" borderId="0" xfId="0" applyNumberFormat="1" applyFont="1"/>
    <xf numFmtId="3" fontId="47" fillId="0" borderId="0" xfId="0" applyNumberFormat="1" applyFont="1" applyAlignment="1">
      <alignment horizontal="center"/>
    </xf>
    <xf numFmtId="3" fontId="124" fillId="0" borderId="0" xfId="0" applyNumberFormat="1" applyFont="1"/>
    <xf numFmtId="3" fontId="116" fillId="0" borderId="0" xfId="0" applyNumberFormat="1" applyFont="1" applyAlignment="1">
      <alignment horizontal="center"/>
    </xf>
    <xf numFmtId="3" fontId="19" fillId="2" borderId="16" xfId="95" applyNumberFormat="1" applyFont="1" applyFill="1" applyBorder="1" applyAlignment="1">
      <alignment horizontal="left"/>
    </xf>
    <xf numFmtId="3" fontId="19" fillId="2" borderId="0" xfId="95" applyNumberFormat="1" applyFont="1" applyFill="1" applyAlignment="1">
      <alignment horizontal="left"/>
    </xf>
    <xf numFmtId="3" fontId="1" fillId="0" borderId="3" xfId="95" applyNumberFormat="1" applyFont="1" applyBorder="1" applyAlignment="1">
      <alignment horizontal="left"/>
    </xf>
    <xf numFmtId="3" fontId="1" fillId="0" borderId="0" xfId="95" applyNumberFormat="1" applyFont="1" applyAlignment="1">
      <alignment horizontal="left"/>
    </xf>
    <xf numFmtId="3" fontId="1" fillId="2" borderId="0" xfId="95" applyNumberFormat="1" applyFont="1" applyFill="1" applyAlignment="1">
      <alignment horizontal="left"/>
    </xf>
    <xf numFmtId="0" fontId="1" fillId="2" borderId="0" xfId="95" applyFont="1" applyFill="1"/>
    <xf numFmtId="0" fontId="29" fillId="0" borderId="20" xfId="95" applyFont="1" applyBorder="1"/>
    <xf numFmtId="0" fontId="11" fillId="0" borderId="0" xfId="95" applyFont="1" applyAlignment="1">
      <alignment horizontal="right"/>
    </xf>
    <xf numFmtId="167" fontId="1" fillId="0" borderId="0" xfId="95" applyNumberFormat="1" applyFont="1"/>
    <xf numFmtId="167" fontId="11" fillId="0" borderId="0" xfId="95" applyNumberFormat="1" applyFont="1"/>
    <xf numFmtId="3" fontId="126" fillId="0" borderId="0" xfId="95" applyNumberFormat="1" applyFont="1" applyAlignment="1">
      <alignment horizontal="right" indent="1"/>
    </xf>
    <xf numFmtId="3" fontId="54" fillId="0" borderId="0" xfId="95" applyNumberFormat="1" applyFont="1"/>
    <xf numFmtId="3" fontId="11" fillId="0" borderId="0" xfId="95" applyNumberFormat="1" applyFont="1" applyAlignment="1">
      <alignment horizontal="right" indent="1"/>
    </xf>
    <xf numFmtId="0" fontId="54" fillId="0" borderId="0" xfId="95" applyFont="1" applyAlignment="1">
      <alignment horizontal="center" vertical="center"/>
    </xf>
    <xf numFmtId="0" fontId="38" fillId="0" borderId="0" xfId="95" applyFont="1" applyAlignment="1">
      <alignment horizontal="right"/>
    </xf>
    <xf numFmtId="9" fontId="38" fillId="0" borderId="0" xfId="89" applyFont="1" applyFill="1"/>
    <xf numFmtId="9" fontId="11" fillId="0" borderId="0" xfId="89" applyFont="1" applyFill="1"/>
    <xf numFmtId="1" fontId="0" fillId="0" borderId="0" xfId="0" applyNumberFormat="1"/>
    <xf numFmtId="3" fontId="11" fillId="0" borderId="0" xfId="95" applyNumberFormat="1" applyFont="1" applyAlignment="1">
      <alignment horizontal="right" vertical="center"/>
    </xf>
    <xf numFmtId="0" fontId="54" fillId="0" borderId="0" xfId="95" applyFont="1" applyAlignment="1">
      <alignment horizontal="right" vertical="center"/>
    </xf>
    <xf numFmtId="0" fontId="54" fillId="0" borderId="0" xfId="95" applyFont="1" applyAlignment="1">
      <alignment vertical="center"/>
    </xf>
    <xf numFmtId="167" fontId="0" fillId="0" borderId="0" xfId="0" applyNumberFormat="1"/>
    <xf numFmtId="0" fontId="1" fillId="0" borderId="0" xfId="95" applyFont="1" applyAlignment="1">
      <alignment horizontal="left" vertical="center"/>
    </xf>
    <xf numFmtId="0" fontId="19" fillId="0" borderId="4" xfId="95" applyFont="1" applyBorder="1" applyAlignment="1">
      <alignment horizontal="left" vertical="center"/>
    </xf>
    <xf numFmtId="0" fontId="15" fillId="0" borderId="0" xfId="95" applyFont="1" applyAlignment="1">
      <alignment horizontal="right"/>
    </xf>
    <xf numFmtId="0" fontId="0" fillId="0" borderId="0" xfId="0" quotePrefix="1"/>
    <xf numFmtId="3" fontId="9" fillId="2" borderId="0" xfId="95" applyNumberFormat="1" applyFont="1" applyFill="1"/>
    <xf numFmtId="3" fontId="9" fillId="0" borderId="0" xfId="34" applyNumberFormat="1" applyFont="1"/>
    <xf numFmtId="0" fontId="127" fillId="0" borderId="0" xfId="0" applyFont="1"/>
    <xf numFmtId="0" fontId="127" fillId="0" borderId="0" xfId="0" applyFont="1" applyAlignment="1">
      <alignment horizontal="left"/>
    </xf>
    <xf numFmtId="0" fontId="128" fillId="0" borderId="0" xfId="0" applyFont="1"/>
    <xf numFmtId="0" fontId="14" fillId="3" borderId="0" xfId="42" applyFont="1" applyFill="1" applyBorder="1"/>
    <xf numFmtId="0" fontId="14" fillId="3" borderId="0" xfId="42" applyFont="1" applyFill="1" applyBorder="1" applyAlignment="1">
      <alignment vertical="center"/>
    </xf>
    <xf numFmtId="0" fontId="8" fillId="3" borderId="45" xfId="42" applyFont="1" applyFill="1" applyBorder="1"/>
    <xf numFmtId="0" fontId="14" fillId="0" borderId="0" xfId="1" applyFont="1" applyBorder="1"/>
    <xf numFmtId="9" fontId="6" fillId="0" borderId="33" xfId="91" applyFont="1" applyFill="1" applyBorder="1" applyAlignment="1" applyProtection="1">
      <alignment horizontal="right" vertical="center"/>
      <protection hidden="1"/>
    </xf>
    <xf numFmtId="9" fontId="6" fillId="0" borderId="32" xfId="91" applyFont="1" applyFill="1" applyBorder="1" applyAlignment="1" applyProtection="1">
      <alignment horizontal="right" vertical="center"/>
      <protection hidden="1"/>
    </xf>
    <xf numFmtId="166" fontId="6" fillId="0" borderId="31" xfId="90" applyNumberFormat="1" applyFont="1" applyBorder="1" applyAlignment="1" applyProtection="1">
      <alignment horizontal="right" vertical="center"/>
      <protection hidden="1"/>
    </xf>
    <xf numFmtId="167" fontId="6" fillId="0" borderId="0" xfId="92" applyNumberFormat="1" applyFont="1" applyAlignment="1">
      <alignment vertical="center"/>
    </xf>
    <xf numFmtId="167" fontId="6" fillId="0" borderId="0" xfId="90" applyNumberFormat="1" applyFont="1" applyAlignment="1" applyProtection="1">
      <alignment horizontal="right" vertical="center"/>
      <protection hidden="1"/>
    </xf>
    <xf numFmtId="167" fontId="6" fillId="0" borderId="0" xfId="92" applyNumberFormat="1" applyFont="1" applyAlignment="1">
      <alignment horizontal="right" vertical="center"/>
    </xf>
    <xf numFmtId="167" fontId="6" fillId="0" borderId="31" xfId="90" applyNumberFormat="1" applyFont="1" applyBorder="1" applyAlignment="1" applyProtection="1">
      <alignment horizontal="right" vertical="center"/>
      <protection hidden="1"/>
    </xf>
    <xf numFmtId="167" fontId="6" fillId="0" borderId="31" xfId="92" applyNumberFormat="1" applyFont="1" applyBorder="1" applyAlignment="1">
      <alignment vertical="center"/>
    </xf>
    <xf numFmtId="9" fontId="14" fillId="0" borderId="0" xfId="3" applyFont="1" applyFill="1" applyBorder="1" applyAlignment="1">
      <alignment vertical="center"/>
    </xf>
    <xf numFmtId="170" fontId="19" fillId="0" borderId="0" xfId="50" applyNumberFormat="1" applyFont="1" applyFill="1" applyBorder="1" applyAlignment="1">
      <alignment horizontal="right" vertical="center"/>
    </xf>
    <xf numFmtId="170" fontId="1" fillId="0" borderId="0" xfId="50" applyNumberFormat="1" applyFont="1" applyFill="1" applyBorder="1" applyAlignment="1">
      <alignment horizontal="center" vertical="center"/>
    </xf>
    <xf numFmtId="173" fontId="1" fillId="0" borderId="0" xfId="50" applyNumberFormat="1" applyFont="1" applyFill="1" applyBorder="1" applyAlignment="1">
      <alignment horizontal="right" vertical="center" indent="1"/>
    </xf>
    <xf numFmtId="167" fontId="1" fillId="0" borderId="0" xfId="50" applyNumberFormat="1" applyFont="1" applyFill="1" applyBorder="1" applyAlignment="1">
      <alignment horizontal="center" vertical="center"/>
    </xf>
    <xf numFmtId="9" fontId="53" fillId="0" borderId="0" xfId="3" applyFont="1" applyFill="1" applyBorder="1"/>
    <xf numFmtId="9" fontId="20" fillId="0" borderId="0" xfId="3" applyFont="1" applyFill="1" applyBorder="1" applyAlignment="1">
      <alignment horizontal="center" vertical="center" wrapText="1" readingOrder="1"/>
    </xf>
    <xf numFmtId="9" fontId="20" fillId="0" borderId="0" xfId="3" applyFont="1" applyFill="1" applyBorder="1" applyAlignment="1">
      <alignment vertical="center" readingOrder="1"/>
    </xf>
    <xf numFmtId="0" fontId="13" fillId="0" borderId="0" xfId="67" applyFont="1"/>
    <xf numFmtId="0" fontId="49" fillId="0" borderId="0" xfId="27" applyFont="1" applyAlignment="1">
      <alignment vertical="center"/>
    </xf>
    <xf numFmtId="0" fontId="25" fillId="0" borderId="0" xfId="27" applyFont="1" applyAlignment="1">
      <alignment horizontal="right" vertical="center" indent="1"/>
    </xf>
    <xf numFmtId="167" fontId="29" fillId="0" borderId="0" xfId="52" applyNumberFormat="1" applyFont="1" applyFill="1" applyBorder="1" applyAlignment="1">
      <alignment horizontal="right" vertical="center" indent="1"/>
    </xf>
    <xf numFmtId="173" fontId="71" fillId="0" borderId="0" xfId="52" applyNumberFormat="1" applyFont="1" applyFill="1" applyBorder="1" applyAlignment="1">
      <alignment horizontal="right" vertical="center" indent="1"/>
    </xf>
    <xf numFmtId="174" fontId="25" fillId="0" borderId="0" xfId="52" applyNumberFormat="1" applyFont="1" applyFill="1" applyBorder="1" applyAlignment="1">
      <alignment horizontal="right" vertical="center" indent="1"/>
    </xf>
    <xf numFmtId="174" fontId="71" fillId="0" borderId="0" xfId="52" applyNumberFormat="1" applyFont="1" applyFill="1" applyBorder="1" applyAlignment="1">
      <alignment horizontal="right" vertical="center" indent="1"/>
    </xf>
    <xf numFmtId="173" fontId="25" fillId="0" borderId="0" xfId="52" applyNumberFormat="1" applyFont="1" applyAlignment="1">
      <alignment horizontal="right" vertical="center" indent="1"/>
    </xf>
    <xf numFmtId="0" fontId="0" fillId="3" borderId="23" xfId="0" applyFill="1" applyBorder="1"/>
    <xf numFmtId="0" fontId="118" fillId="3" borderId="0" xfId="0" applyFont="1" applyFill="1" applyAlignment="1" applyProtection="1">
      <alignment vertical="center" wrapText="1"/>
      <protection locked="0"/>
    </xf>
    <xf numFmtId="0" fontId="6" fillId="3" borderId="0" xfId="0" applyFont="1" applyFill="1"/>
    <xf numFmtId="0" fontId="6" fillId="3" borderId="10" xfId="0" applyFont="1" applyFill="1" applyBorder="1"/>
    <xf numFmtId="166" fontId="6" fillId="0" borderId="10" xfId="5" applyNumberFormat="1" applyFont="1" applyBorder="1" applyAlignment="1">
      <alignment horizontal="right" vertical="center"/>
    </xf>
    <xf numFmtId="3" fontId="6" fillId="3" borderId="0" xfId="0" applyNumberFormat="1" applyFont="1" applyFill="1"/>
    <xf numFmtId="3" fontId="9" fillId="3" borderId="45" xfId="49" applyNumberFormat="1" applyFont="1" applyFill="1" applyBorder="1" applyAlignment="1"/>
    <xf numFmtId="3" fontId="9" fillId="3" borderId="45" xfId="49" applyNumberFormat="1" applyFont="1" applyFill="1" applyBorder="1" applyAlignment="1">
      <alignment vertical="center"/>
    </xf>
    <xf numFmtId="3" fontId="6" fillId="3" borderId="0" xfId="49" applyNumberFormat="1" applyFont="1" applyFill="1" applyAlignment="1">
      <alignment vertical="center"/>
    </xf>
    <xf numFmtId="3" fontId="6" fillId="3" borderId="10" xfId="49" applyNumberFormat="1" applyFont="1" applyFill="1" applyBorder="1" applyAlignment="1">
      <alignment vertical="center"/>
    </xf>
    <xf numFmtId="3" fontId="6" fillId="3" borderId="45" xfId="49" applyNumberFormat="1" applyFont="1" applyFill="1" applyBorder="1" applyAlignment="1">
      <alignment vertical="center"/>
    </xf>
    <xf numFmtId="170" fontId="6" fillId="3" borderId="0" xfId="49" applyNumberFormat="1" applyFont="1" applyFill="1" applyAlignment="1">
      <alignment horizontal="right" vertical="center"/>
    </xf>
    <xf numFmtId="0" fontId="9" fillId="0" borderId="16" xfId="12" applyFont="1" applyBorder="1" applyAlignment="1">
      <alignment horizontal="left" wrapText="1"/>
    </xf>
    <xf numFmtId="0" fontId="6" fillId="3" borderId="23" xfId="12" applyFont="1" applyFill="1" applyBorder="1" applyAlignment="1">
      <alignment horizontal="left" vertical="center"/>
    </xf>
    <xf numFmtId="0" fontId="6" fillId="3" borderId="0" xfId="12" applyFont="1" applyFill="1" applyAlignment="1">
      <alignment horizontal="left" vertical="center"/>
    </xf>
    <xf numFmtId="166" fontId="6" fillId="0" borderId="0" xfId="90" applyNumberFormat="1" applyFont="1" applyAlignment="1" applyProtection="1">
      <alignment horizontal="right" vertical="center" wrapText="1"/>
      <protection hidden="1"/>
    </xf>
    <xf numFmtId="2" fontId="9" fillId="0" borderId="52" xfId="90" applyNumberFormat="1" applyFont="1" applyBorder="1" applyAlignment="1" applyProtection="1">
      <alignment horizontal="right" vertical="center" wrapText="1"/>
      <protection hidden="1"/>
    </xf>
    <xf numFmtId="0" fontId="9" fillId="0" borderId="52" xfId="90" applyFont="1" applyBorder="1" applyAlignment="1" applyProtection="1">
      <alignment horizontal="left" vertical="center" wrapText="1"/>
      <protection hidden="1"/>
    </xf>
    <xf numFmtId="0" fontId="6" fillId="0" borderId="0" xfId="4" applyFont="1" applyAlignment="1">
      <alignment vertical="top"/>
    </xf>
    <xf numFmtId="0" fontId="6" fillId="0" borderId="0" xfId="5" applyFont="1">
      <alignment vertical="top"/>
    </xf>
    <xf numFmtId="0" fontId="6" fillId="0" borderId="0" xfId="5" applyFont="1" applyAlignment="1"/>
    <xf numFmtId="3" fontId="6" fillId="0" borderId="0" xfId="4" applyNumberFormat="1" applyFont="1"/>
    <xf numFmtId="2" fontId="36" fillId="0" borderId="0" xfId="5" applyNumberFormat="1" applyFont="1" applyAlignment="1"/>
    <xf numFmtId="0" fontId="6" fillId="0" borderId="0" xfId="5" applyFont="1" applyAlignment="1">
      <alignment horizontal="left" vertical="top" wrapText="1"/>
    </xf>
    <xf numFmtId="0" fontId="36" fillId="0" borderId="0" xfId="5" applyFont="1" applyAlignment="1"/>
    <xf numFmtId="0" fontId="30" fillId="0" borderId="0" xfId="4" applyFont="1" applyAlignment="1">
      <alignment vertical="center"/>
    </xf>
    <xf numFmtId="0" fontId="30" fillId="0" borderId="0" xfId="4" applyFont="1" applyAlignment="1">
      <alignment horizontal="right"/>
    </xf>
    <xf numFmtId="0" fontId="30" fillId="0" borderId="0" xfId="4" applyFont="1" applyAlignment="1">
      <alignment horizontal="left"/>
    </xf>
    <xf numFmtId="0" fontId="30" fillId="0" borderId="0" xfId="4" applyFont="1" applyAlignment="1">
      <alignment horizontal="left" vertical="center" indent="1"/>
    </xf>
    <xf numFmtId="0" fontId="30" fillId="0" borderId="0" xfId="4" applyFont="1" applyAlignment="1">
      <alignment horizontal="right" vertical="center"/>
    </xf>
    <xf numFmtId="0" fontId="30" fillId="0" borderId="0" xfId="4" applyFont="1" applyAlignment="1">
      <alignment horizontal="left" vertical="center"/>
    </xf>
    <xf numFmtId="0" fontId="9" fillId="2" borderId="0" xfId="4" applyFont="1" applyFill="1" applyAlignment="1">
      <alignment horizontal="left" vertical="center"/>
    </xf>
    <xf numFmtId="0" fontId="6" fillId="0" borderId="0" xfId="4" applyFont="1" applyAlignment="1">
      <alignment horizontal="right" wrapText="1"/>
    </xf>
    <xf numFmtId="0" fontId="9" fillId="0" borderId="0" xfId="4" applyFont="1" applyAlignment="1">
      <alignment horizontal="left" vertical="center" indent="1"/>
    </xf>
    <xf numFmtId="0" fontId="9" fillId="0" borderId="4" xfId="4" applyFont="1" applyBorder="1" applyAlignment="1">
      <alignment vertical="center"/>
    </xf>
    <xf numFmtId="0" fontId="19" fillId="0" borderId="4" xfId="4" applyFont="1" applyBorder="1" applyAlignment="1">
      <alignment horizontal="right"/>
    </xf>
    <xf numFmtId="0" fontId="9" fillId="0" borderId="0" xfId="4" applyFont="1" applyAlignment="1">
      <alignment horizontal="left"/>
    </xf>
    <xf numFmtId="9" fontId="6" fillId="0" borderId="39" xfId="91" applyFont="1" applyFill="1" applyBorder="1" applyAlignment="1" applyProtection="1">
      <alignment horizontal="right" vertical="center"/>
      <protection hidden="1"/>
    </xf>
    <xf numFmtId="166" fontId="6" fillId="0" borderId="32" xfId="90" applyNumberFormat="1" applyFont="1" applyBorder="1" applyAlignment="1" applyProtection="1">
      <alignment horizontal="right" vertical="center"/>
      <protection hidden="1"/>
    </xf>
    <xf numFmtId="9" fontId="6" fillId="0" borderId="33" xfId="93" applyFont="1" applyFill="1" applyBorder="1" applyAlignment="1" applyProtection="1">
      <alignment horizontal="right" vertical="center"/>
      <protection hidden="1"/>
    </xf>
    <xf numFmtId="167" fontId="6" fillId="0" borderId="29" xfId="92" applyNumberFormat="1" applyFont="1" applyBorder="1" applyAlignment="1">
      <alignment vertical="center"/>
    </xf>
    <xf numFmtId="167" fontId="6" fillId="0" borderId="0" xfId="90" applyNumberFormat="1" applyFont="1" applyAlignment="1" applyProtection="1">
      <alignment horizontal="right" vertical="center"/>
      <protection locked="0"/>
    </xf>
    <xf numFmtId="9" fontId="9" fillId="7" borderId="39" xfId="93" applyFont="1" applyFill="1" applyBorder="1" applyAlignment="1" applyProtection="1">
      <alignment horizontal="right" vertical="center"/>
      <protection hidden="1"/>
    </xf>
    <xf numFmtId="9" fontId="9" fillId="0" borderId="39" xfId="91" applyFont="1" applyFill="1" applyBorder="1" applyAlignment="1" applyProtection="1">
      <alignment horizontal="right" vertical="center"/>
      <protection hidden="1"/>
    </xf>
    <xf numFmtId="9" fontId="9" fillId="0" borderId="39" xfId="93" applyFont="1" applyFill="1" applyBorder="1" applyAlignment="1" applyProtection="1">
      <alignment horizontal="right" vertical="center"/>
      <protection hidden="1"/>
    </xf>
    <xf numFmtId="1" fontId="6" fillId="0" borderId="39" xfId="91" applyNumberFormat="1" applyFont="1" applyFill="1" applyBorder="1" applyAlignment="1" applyProtection="1">
      <alignment horizontal="right" vertical="center"/>
      <protection hidden="1"/>
    </xf>
    <xf numFmtId="9" fontId="6" fillId="0" borderId="38" xfId="91" quotePrefix="1" applyFont="1" applyFill="1" applyBorder="1" applyAlignment="1" applyProtection="1">
      <alignment horizontal="right" vertical="center"/>
      <protection hidden="1"/>
    </xf>
    <xf numFmtId="3" fontId="6" fillId="0" borderId="0" xfId="72" applyNumberFormat="1" applyFont="1" applyAlignment="1">
      <alignment horizontal="right" vertical="center" wrapText="1" readingOrder="1"/>
    </xf>
    <xf numFmtId="3" fontId="6" fillId="0" borderId="35" xfId="72" applyNumberFormat="1" applyFont="1" applyBorder="1" applyAlignment="1">
      <alignment horizontal="right" vertical="center" wrapText="1" readingOrder="1"/>
    </xf>
    <xf numFmtId="9" fontId="6" fillId="0" borderId="0" xfId="94" applyFont="1" applyFill="1" applyBorder="1" applyAlignment="1">
      <alignment horizontal="right" vertical="center" wrapText="1" readingOrder="1"/>
    </xf>
    <xf numFmtId="9" fontId="6" fillId="0" borderId="35" xfId="94" applyFont="1" applyFill="1" applyBorder="1" applyAlignment="1">
      <alignment horizontal="right" vertical="center" wrapText="1" readingOrder="1"/>
    </xf>
    <xf numFmtId="167" fontId="9" fillId="7" borderId="0" xfId="90" applyNumberFormat="1" applyFont="1" applyFill="1" applyAlignment="1" applyProtection="1">
      <alignment horizontal="right" vertical="center"/>
      <protection hidden="1"/>
    </xf>
    <xf numFmtId="9" fontId="1" fillId="0" borderId="3" xfId="43" applyNumberFormat="1" applyFont="1" applyBorder="1" applyAlignment="1">
      <alignment horizontal="right" vertical="center" indent="1"/>
    </xf>
    <xf numFmtId="0" fontId="81" fillId="0" borderId="0" xfId="0" applyFont="1"/>
    <xf numFmtId="3" fontId="129" fillId="0" borderId="0" xfId="0" applyNumberFormat="1" applyFont="1"/>
    <xf numFmtId="1" fontId="130" fillId="0" borderId="0" xfId="0" applyNumberFormat="1" applyFont="1" applyAlignment="1">
      <alignment horizontal="center"/>
    </xf>
    <xf numFmtId="3" fontId="116" fillId="0" borderId="0" xfId="95" applyNumberFormat="1" applyFont="1" applyAlignment="1">
      <alignment horizontal="center"/>
    </xf>
    <xf numFmtId="0" fontId="116" fillId="0" borderId="0" xfId="95" applyFont="1" applyAlignment="1">
      <alignment horizontal="center"/>
    </xf>
    <xf numFmtId="168" fontId="1" fillId="0" borderId="0" xfId="95" applyNumberFormat="1" applyFont="1" applyAlignment="1">
      <alignment horizontal="left"/>
    </xf>
    <xf numFmtId="3" fontId="4" fillId="0" borderId="0" xfId="0" applyNumberFormat="1" applyFont="1" applyAlignment="1">
      <alignment horizontal="right"/>
    </xf>
    <xf numFmtId="166" fontId="129" fillId="0" borderId="0" xfId="0" applyNumberFormat="1" applyFont="1"/>
    <xf numFmtId="0" fontId="7" fillId="0" borderId="0" xfId="95" applyFont="1" applyAlignment="1">
      <alignment horizontal="center" vertical="center"/>
    </xf>
    <xf numFmtId="0" fontId="131" fillId="0" borderId="0" xfId="0" applyFont="1"/>
    <xf numFmtId="0" fontId="8" fillId="0" borderId="0" xfId="0" applyFont="1"/>
    <xf numFmtId="3" fontId="4" fillId="0" borderId="0" xfId="0" applyNumberFormat="1" applyFont="1"/>
    <xf numFmtId="0" fontId="132" fillId="0" borderId="0" xfId="0" applyFont="1"/>
    <xf numFmtId="0" fontId="133"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9" fillId="0" borderId="0" xfId="95" applyNumberFormat="1" applyFont="1" applyAlignment="1">
      <alignment horizontal="right"/>
    </xf>
    <xf numFmtId="3" fontId="11" fillId="0" borderId="0" xfId="95" applyNumberFormat="1" applyFont="1" applyAlignment="1">
      <alignment horizontal="right"/>
    </xf>
    <xf numFmtId="3" fontId="19" fillId="2" borderId="16" xfId="95" applyNumberFormat="1" applyFont="1" applyFill="1" applyBorder="1" applyAlignment="1">
      <alignment horizontal="right"/>
    </xf>
    <xf numFmtId="3" fontId="19" fillId="2" borderId="0" xfId="95" applyNumberFormat="1" applyFont="1" applyFill="1" applyAlignment="1">
      <alignment horizontal="right"/>
    </xf>
    <xf numFmtId="3" fontId="1" fillId="0" borderId="3" xfId="95" applyNumberFormat="1" applyFont="1" applyBorder="1" applyAlignment="1">
      <alignment horizontal="right"/>
    </xf>
    <xf numFmtId="3" fontId="1" fillId="0" borderId="0" xfId="95" applyNumberFormat="1" applyFont="1" applyAlignment="1">
      <alignment horizontal="right" indent="1"/>
    </xf>
    <xf numFmtId="166" fontId="1" fillId="0" borderId="0" xfId="95" applyNumberFormat="1" applyFont="1" applyAlignment="1">
      <alignment horizontal="right"/>
    </xf>
    <xf numFmtId="3" fontId="1" fillId="2" borderId="0" xfId="95" applyNumberFormat="1" applyFont="1" applyFill="1" applyAlignment="1">
      <alignment horizontal="right"/>
    </xf>
    <xf numFmtId="0" fontId="19" fillId="0" borderId="4" xfId="95" applyFont="1" applyBorder="1" applyAlignment="1">
      <alignment horizontal="right" wrapText="1"/>
    </xf>
    <xf numFmtId="0" fontId="19" fillId="0" borderId="4" xfId="95" applyFont="1" applyBorder="1" applyAlignment="1">
      <alignment horizontal="right"/>
    </xf>
    <xf numFmtId="0" fontId="19" fillId="0" borderId="4" xfId="95" applyFont="1" applyBorder="1" applyAlignment="1">
      <alignment horizontal="left"/>
    </xf>
    <xf numFmtId="0" fontId="3" fillId="0" borderId="0" xfId="1" applyAlignment="1">
      <alignment horizontal="center"/>
    </xf>
    <xf numFmtId="0" fontId="1" fillId="0" borderId="0" xfId="95" applyFont="1" applyAlignment="1">
      <alignment horizontal="center"/>
    </xf>
    <xf numFmtId="3" fontId="19" fillId="0" borderId="0" xfId="95" applyNumberFormat="1" applyFont="1"/>
    <xf numFmtId="3" fontId="97" fillId="0" borderId="0" xfId="95" applyNumberFormat="1" applyFont="1"/>
    <xf numFmtId="3" fontId="134" fillId="0" borderId="0" xfId="95" applyNumberFormat="1" applyFont="1" applyAlignment="1">
      <alignment horizontal="right"/>
    </xf>
    <xf numFmtId="9" fontId="0" fillId="0" borderId="0" xfId="0" applyNumberFormat="1"/>
    <xf numFmtId="3" fontId="135" fillId="0" borderId="0" xfId="0" applyNumberFormat="1" applyFont="1" applyAlignment="1">
      <alignment horizontal="center"/>
    </xf>
    <xf numFmtId="3" fontId="18" fillId="0" borderId="0" xfId="95" applyNumberFormat="1" applyFont="1"/>
    <xf numFmtId="0" fontId="29" fillId="0" borderId="0" xfId="95" applyFont="1" applyAlignment="1">
      <alignment horizontal="right"/>
    </xf>
    <xf numFmtId="9" fontId="47" fillId="0" borderId="0" xfId="0" applyNumberFormat="1" applyFont="1"/>
    <xf numFmtId="3" fontId="134" fillId="0" borderId="0" xfId="95" applyNumberFormat="1" applyFont="1"/>
    <xf numFmtId="3" fontId="1" fillId="0" borderId="0" xfId="0" applyNumberFormat="1" applyFont="1"/>
    <xf numFmtId="3" fontId="11" fillId="0" borderId="0" xfId="0" applyNumberFormat="1" applyFont="1"/>
    <xf numFmtId="3" fontId="136" fillId="0" borderId="0" xfId="0" applyNumberFormat="1" applyFont="1" applyAlignment="1">
      <alignment horizontal="center"/>
    </xf>
    <xf numFmtId="3" fontId="137" fillId="0" borderId="0" xfId="95" applyNumberFormat="1" applyFont="1" applyAlignment="1">
      <alignment horizontal="right"/>
    </xf>
    <xf numFmtId="3" fontId="54" fillId="2" borderId="16" xfId="95" applyNumberFormat="1" applyFont="1" applyFill="1" applyBorder="1" applyAlignment="1">
      <alignment horizontal="right"/>
    </xf>
    <xf numFmtId="3" fontId="45" fillId="0" borderId="0" xfId="0" applyNumberFormat="1" applyFont="1" applyAlignment="1">
      <alignment horizontal="center"/>
    </xf>
    <xf numFmtId="3" fontId="18" fillId="0" borderId="0" xfId="95" applyNumberFormat="1" applyFont="1" applyAlignment="1">
      <alignment horizontal="right"/>
    </xf>
    <xf numFmtId="0" fontId="18" fillId="0" borderId="0" xfId="95" applyFont="1"/>
    <xf numFmtId="168" fontId="1" fillId="0" borderId="0" xfId="95" applyNumberFormat="1" applyFont="1"/>
    <xf numFmtId="9" fontId="4" fillId="0" borderId="0" xfId="0" applyNumberFormat="1" applyFont="1"/>
    <xf numFmtId="3" fontId="139" fillId="0" borderId="0" xfId="0" applyNumberFormat="1" applyFont="1" applyAlignment="1">
      <alignment horizontal="left"/>
    </xf>
    <xf numFmtId="3" fontId="8" fillId="0" borderId="0" xfId="95" applyNumberFormat="1" applyFont="1"/>
    <xf numFmtId="3" fontId="47" fillId="0" borderId="0" xfId="95" applyNumberFormat="1" applyFont="1"/>
    <xf numFmtId="3" fontId="13" fillId="0" borderId="0" xfId="95" applyNumberFormat="1" applyFont="1"/>
    <xf numFmtId="3" fontId="135" fillId="0" borderId="0" xfId="0" applyNumberFormat="1" applyFont="1"/>
    <xf numFmtId="166" fontId="49" fillId="0" borderId="0" xfId="0" applyNumberFormat="1" applyFont="1"/>
    <xf numFmtId="4" fontId="11" fillId="0" borderId="0" xfId="95" applyNumberFormat="1" applyFont="1"/>
    <xf numFmtId="166" fontId="11" fillId="0" borderId="0" xfId="95" applyNumberFormat="1" applyFont="1"/>
    <xf numFmtId="3" fontId="122" fillId="0" borderId="0" xfId="0" applyNumberFormat="1" applyFont="1"/>
    <xf numFmtId="4" fontId="1" fillId="0" borderId="0" xfId="95" applyNumberFormat="1" applyFont="1"/>
    <xf numFmtId="3" fontId="6" fillId="2" borderId="0" xfId="95" applyNumberFormat="1" applyFont="1" applyFill="1"/>
    <xf numFmtId="3" fontId="19" fillId="2" borderId="0" xfId="95" applyNumberFormat="1" applyFont="1" applyFill="1"/>
    <xf numFmtId="3" fontId="18" fillId="0" borderId="0" xfId="5" applyNumberFormat="1" applyFont="1" applyAlignment="1" applyProtection="1">
      <alignment horizontal="right"/>
      <protection locked="0"/>
    </xf>
    <xf numFmtId="3" fontId="137" fillId="0" borderId="0" xfId="5" applyNumberFormat="1" applyFont="1" applyAlignment="1" applyProtection="1">
      <alignment horizontal="right"/>
      <protection locked="0"/>
    </xf>
    <xf numFmtId="166" fontId="18" fillId="0" borderId="0" xfId="5" applyNumberFormat="1" applyFont="1" applyAlignment="1" applyProtection="1">
      <alignment horizontal="right"/>
      <protection locked="0"/>
    </xf>
    <xf numFmtId="3" fontId="0" fillId="0" borderId="0" xfId="0" quotePrefix="1" applyNumberFormat="1" applyAlignment="1">
      <alignment horizontal="left"/>
    </xf>
    <xf numFmtId="166" fontId="0" fillId="0" borderId="0" xfId="0" quotePrefix="1" applyNumberFormat="1" applyAlignment="1">
      <alignment horizontal="right"/>
    </xf>
    <xf numFmtId="3" fontId="122" fillId="0" borderId="0" xfId="0" quotePrefix="1" applyNumberFormat="1" applyFont="1" applyAlignment="1">
      <alignment horizontal="left"/>
    </xf>
    <xf numFmtId="0" fontId="47" fillId="0" borderId="0" xfId="0" applyFont="1" applyAlignment="1">
      <alignment horizontal="center"/>
    </xf>
    <xf numFmtId="0" fontId="139" fillId="0" borderId="0" xfId="0" applyFont="1" applyAlignment="1">
      <alignment horizontal="left"/>
    </xf>
    <xf numFmtId="9" fontId="49" fillId="0" borderId="0" xfId="0" applyNumberFormat="1" applyFont="1"/>
    <xf numFmtId="3" fontId="11" fillId="0" borderId="0" xfId="5" applyNumberFormat="1" applyFont="1" applyAlignment="1" applyProtection="1">
      <alignment horizontal="center"/>
      <protection locked="0"/>
    </xf>
    <xf numFmtId="3" fontId="11" fillId="0" borderId="0" xfId="5" applyNumberFormat="1" applyFont="1" applyAlignment="1" applyProtection="1">
      <alignment horizontal="right"/>
      <protection locked="0"/>
    </xf>
    <xf numFmtId="166" fontId="11" fillId="0" borderId="0" xfId="5" applyNumberFormat="1" applyFont="1" applyAlignment="1" applyProtection="1">
      <alignment horizontal="right"/>
      <protection locked="0"/>
    </xf>
    <xf numFmtId="4" fontId="11" fillId="0" borderId="0" xfId="33" applyNumberFormat="1" applyFont="1" applyAlignment="1">
      <alignment horizontal="left"/>
    </xf>
    <xf numFmtId="0" fontId="90" fillId="0" borderId="0" xfId="0" applyFont="1"/>
    <xf numFmtId="3" fontId="141" fillId="0" borderId="0" xfId="0" applyNumberFormat="1" applyFont="1"/>
    <xf numFmtId="3" fontId="136" fillId="0" borderId="0" xfId="95" applyNumberFormat="1" applyFont="1"/>
    <xf numFmtId="0" fontId="47" fillId="0" borderId="0" xfId="95" applyFont="1"/>
    <xf numFmtId="3" fontId="19" fillId="0" borderId="0" xfId="95" applyNumberFormat="1" applyFont="1" applyAlignment="1">
      <alignment horizontal="right"/>
    </xf>
    <xf numFmtId="3" fontId="142" fillId="0" borderId="0" xfId="95" applyNumberFormat="1" applyFont="1" applyAlignment="1">
      <alignment horizontal="right"/>
    </xf>
    <xf numFmtId="3" fontId="97" fillId="0" borderId="0" xfId="95" applyNumberFormat="1" applyFont="1" applyAlignment="1">
      <alignment horizontal="right"/>
    </xf>
    <xf numFmtId="0" fontId="19" fillId="0" borderId="0" xfId="95" applyFont="1" applyAlignment="1">
      <alignment horizontal="center"/>
    </xf>
    <xf numFmtId="0" fontId="19" fillId="0" borderId="4" xfId="95" applyFont="1" applyBorder="1"/>
    <xf numFmtId="3" fontId="143" fillId="0" borderId="0" xfId="95" applyNumberFormat="1" applyFont="1"/>
    <xf numFmtId="0" fontId="34" fillId="0" borderId="0" xfId="95" applyFont="1"/>
    <xf numFmtId="3" fontId="19" fillId="0" borderId="0" xfId="95" applyNumberFormat="1" applyFont="1" applyAlignment="1">
      <alignment horizontal="left"/>
    </xf>
    <xf numFmtId="3" fontId="141" fillId="0" borderId="0" xfId="0" applyNumberFormat="1" applyFont="1" applyAlignment="1">
      <alignment horizontal="center"/>
    </xf>
    <xf numFmtId="0" fontId="1" fillId="0" borderId="0" xfId="34" applyFont="1"/>
    <xf numFmtId="3" fontId="1" fillId="0" borderId="0" xfId="34" applyNumberFormat="1" applyFont="1"/>
    <xf numFmtId="0" fontId="19" fillId="0" borderId="0" xfId="34" applyFont="1"/>
    <xf numFmtId="3" fontId="19" fillId="0" borderId="16" xfId="34" applyNumberFormat="1" applyFont="1" applyBorder="1"/>
    <xf numFmtId="3" fontId="1" fillId="0" borderId="3" xfId="34" applyNumberFormat="1" applyFont="1" applyBorder="1"/>
    <xf numFmtId="3" fontId="1" fillId="0" borderId="3" xfId="95" applyNumberFormat="1" applyFont="1" applyBorder="1"/>
    <xf numFmtId="1" fontId="19" fillId="2" borderId="0" xfId="95" applyNumberFormat="1" applyFont="1" applyFill="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9" fillId="0" borderId="0" xfId="95" applyFont="1"/>
    <xf numFmtId="3" fontId="144" fillId="0" borderId="0" xfId="36" applyNumberFormat="1" applyFont="1" applyAlignment="1">
      <alignment horizontal="right"/>
    </xf>
    <xf numFmtId="0" fontId="19" fillId="0" borderId="0" xfId="95" applyFont="1" applyAlignment="1">
      <alignment horizontal="right"/>
    </xf>
    <xf numFmtId="1" fontId="19" fillId="0" borderId="0" xfId="95" applyNumberFormat="1" applyFont="1" applyAlignment="1">
      <alignment horizontal="right"/>
    </xf>
    <xf numFmtId="3" fontId="9" fillId="2" borderId="0" xfId="95" applyNumberFormat="1" applyFont="1" applyFill="1" applyAlignment="1">
      <alignment wrapText="1"/>
    </xf>
    <xf numFmtId="0" fontId="12" fillId="0" borderId="0" xfId="72" applyAlignment="1">
      <alignment vertical="center"/>
    </xf>
    <xf numFmtId="9" fontId="6" fillId="0" borderId="30" xfId="91" applyFont="1" applyFill="1" applyBorder="1" applyAlignment="1" applyProtection="1">
      <alignment horizontal="right" vertical="center"/>
      <protection hidden="1"/>
    </xf>
    <xf numFmtId="9" fontId="6" fillId="0" borderId="30" xfId="91" quotePrefix="1" applyFont="1" applyFill="1" applyBorder="1" applyAlignment="1" applyProtection="1">
      <alignment horizontal="right" vertical="center"/>
      <protection hidden="1"/>
    </xf>
    <xf numFmtId="166" fontId="9" fillId="0" borderId="0" xfId="90" applyNumberFormat="1" applyFont="1" applyAlignment="1" applyProtection="1">
      <alignment horizontal="right" vertical="center"/>
      <protection hidden="1"/>
    </xf>
    <xf numFmtId="166" fontId="9" fillId="0" borderId="31" xfId="90" applyNumberFormat="1" applyFont="1" applyBorder="1" applyAlignment="1" applyProtection="1">
      <alignment horizontal="right" vertical="center"/>
      <protection hidden="1"/>
    </xf>
    <xf numFmtId="9" fontId="9" fillId="0" borderId="38" xfId="91" applyFont="1" applyFill="1" applyBorder="1" applyAlignment="1" applyProtection="1">
      <alignment horizontal="right" vertical="center"/>
      <protection hidden="1"/>
    </xf>
    <xf numFmtId="9" fontId="9" fillId="0" borderId="29" xfId="91" applyFont="1" applyFill="1" applyBorder="1" applyAlignment="1" applyProtection="1">
      <alignment horizontal="right" vertical="center"/>
      <protection hidden="1"/>
    </xf>
    <xf numFmtId="9" fontId="9" fillId="0" borderId="29" xfId="91" quotePrefix="1" applyFont="1" applyFill="1" applyBorder="1" applyAlignment="1" applyProtection="1">
      <alignment horizontal="right" vertical="center"/>
      <protection hidden="1"/>
    </xf>
    <xf numFmtId="9" fontId="9" fillId="0" borderId="34" xfId="91" quotePrefix="1" applyFont="1" applyFill="1" applyBorder="1" applyAlignment="1" applyProtection="1">
      <alignment horizontal="right" vertical="center"/>
      <protection hidden="1"/>
    </xf>
    <xf numFmtId="9" fontId="9" fillId="0" borderId="34" xfId="91" applyFont="1" applyFill="1" applyBorder="1" applyAlignment="1" applyProtection="1">
      <alignment horizontal="right" vertical="center"/>
      <protection hidden="1"/>
    </xf>
    <xf numFmtId="0" fontId="92" fillId="0" borderId="0" xfId="90" applyFont="1" applyAlignment="1" applyProtection="1">
      <alignment vertical="center"/>
      <protection hidden="1"/>
    </xf>
    <xf numFmtId="0" fontId="92" fillId="0" borderId="31" xfId="90" applyFont="1" applyBorder="1" applyAlignment="1" applyProtection="1">
      <alignment vertical="center"/>
      <protection hidden="1"/>
    </xf>
    <xf numFmtId="0" fontId="6" fillId="0" borderId="29" xfId="92" applyFont="1" applyBorder="1" applyAlignment="1">
      <alignment vertical="center"/>
    </xf>
    <xf numFmtId="167" fontId="6" fillId="0" borderId="29" xfId="90" applyNumberFormat="1" applyFont="1" applyBorder="1" applyAlignment="1" applyProtection="1">
      <alignment horizontal="right" vertical="center"/>
      <protection locked="0"/>
    </xf>
    <xf numFmtId="167" fontId="6" fillId="0" borderId="29" xfId="90" applyNumberFormat="1" applyFont="1" applyBorder="1" applyAlignment="1" applyProtection="1">
      <alignment horizontal="right" vertical="center"/>
      <protection hidden="1"/>
    </xf>
    <xf numFmtId="167" fontId="6" fillId="0" borderId="32" xfId="90" applyNumberFormat="1" applyFont="1" applyBorder="1" applyAlignment="1" applyProtection="1">
      <alignment horizontal="right" vertical="center"/>
      <protection hidden="1"/>
    </xf>
    <xf numFmtId="167" fontId="6" fillId="0" borderId="34" xfId="90" applyNumberFormat="1" applyFont="1" applyBorder="1" applyAlignment="1" applyProtection="1">
      <alignment horizontal="right" vertical="center"/>
      <protection hidden="1"/>
    </xf>
    <xf numFmtId="0" fontId="6" fillId="0" borderId="0" xfId="92" applyFont="1" applyAlignment="1">
      <alignment vertical="center"/>
    </xf>
    <xf numFmtId="9" fontId="6" fillId="0" borderId="29" xfId="91" applyFont="1" applyFill="1" applyBorder="1" applyAlignment="1" applyProtection="1">
      <alignment horizontal="right" vertical="center"/>
      <protection hidden="1"/>
    </xf>
    <xf numFmtId="9" fontId="6" fillId="0" borderId="26" xfId="91" applyFont="1" applyFill="1" applyBorder="1" applyAlignment="1" applyProtection="1">
      <alignment horizontal="right" vertical="center"/>
      <protection hidden="1"/>
    </xf>
    <xf numFmtId="9" fontId="6" fillId="0" borderId="29" xfId="93" applyFont="1" applyFill="1" applyBorder="1" applyAlignment="1" applyProtection="1">
      <alignment horizontal="right" vertical="center"/>
      <protection hidden="1"/>
    </xf>
    <xf numFmtId="0" fontId="3" fillId="0" borderId="29" xfId="72" applyFont="1" applyBorder="1" applyAlignment="1">
      <alignment vertical="center"/>
    </xf>
    <xf numFmtId="0" fontId="3" fillId="0" borderId="26" xfId="72" applyFont="1" applyBorder="1" applyAlignment="1">
      <alignment vertical="center"/>
    </xf>
    <xf numFmtId="0" fontId="3" fillId="0" borderId="0" xfId="72" applyFont="1" applyAlignment="1">
      <alignment vertical="center"/>
    </xf>
    <xf numFmtId="0" fontId="19" fillId="2" borderId="0" xfId="1" applyFont="1" applyFill="1" applyAlignment="1">
      <alignment vertical="center"/>
    </xf>
    <xf numFmtId="0" fontId="34" fillId="0" borderId="0" xfId="4" applyFont="1"/>
    <xf numFmtId="0" fontId="92" fillId="0" borderId="0" xfId="90" applyFont="1" applyAlignment="1" applyProtection="1">
      <alignment horizontal="left" vertical="center"/>
      <protection hidden="1"/>
    </xf>
    <xf numFmtId="0" fontId="92" fillId="0" borderId="31" xfId="90" applyFont="1" applyBorder="1" applyAlignment="1" applyProtection="1">
      <alignment horizontal="left" vertical="center"/>
      <protection hidden="1"/>
    </xf>
    <xf numFmtId="3" fontId="56" fillId="0" borderId="0" xfId="90" applyNumberFormat="1" applyFont="1" applyAlignment="1" applyProtection="1">
      <alignment horizontal="left" vertical="center" wrapText="1"/>
      <protection hidden="1"/>
    </xf>
    <xf numFmtId="0" fontId="56" fillId="0" borderId="0" xfId="90" applyFont="1" applyAlignment="1" applyProtection="1">
      <alignment horizontal="left" vertical="center" wrapText="1"/>
      <protection hidden="1"/>
    </xf>
    <xf numFmtId="0" fontId="29" fillId="0" borderId="20" xfId="95" applyFont="1" applyBorder="1" applyAlignment="1">
      <alignment horizontal="right" wrapText="1"/>
    </xf>
    <xf numFmtId="0" fontId="0" fillId="0" borderId="0" xfId="0" applyAlignment="1">
      <alignment horizontal="center"/>
    </xf>
    <xf numFmtId="0" fontId="1" fillId="0" borderId="0" xfId="95" applyFont="1" applyAlignment="1">
      <alignment horizontal="left" vertical="center" wrapText="1"/>
    </xf>
    <xf numFmtId="167" fontId="6" fillId="0" borderId="0" xfId="43" applyNumberFormat="1" applyFont="1" applyAlignment="1">
      <alignment horizontal="right" vertical="center" indent="1"/>
    </xf>
    <xf numFmtId="0" fontId="7" fillId="0" borderId="3" xfId="43" applyFont="1" applyBorder="1" applyAlignment="1">
      <alignment horizontal="left" vertical="center" indent="1"/>
    </xf>
    <xf numFmtId="9" fontId="6" fillId="0" borderId="0" xfId="43" applyNumberFormat="1" applyFont="1" applyAlignment="1">
      <alignment horizontal="right" vertical="center" indent="1"/>
    </xf>
    <xf numFmtId="2" fontId="6" fillId="0" borderId="0" xfId="0" applyNumberFormat="1" applyFont="1" applyAlignment="1">
      <alignment horizontal="center" wrapText="1" readingOrder="1"/>
    </xf>
    <xf numFmtId="2" fontId="52" fillId="3" borderId="0" xfId="61" applyNumberFormat="1" applyFont="1" applyFill="1" applyAlignment="1">
      <alignment horizontal="center" wrapText="1"/>
    </xf>
    <xf numFmtId="0" fontId="34" fillId="0" borderId="0" xfId="4" applyFont="1"/>
    <xf numFmtId="0" fontId="9" fillId="3" borderId="3" xfId="5" applyFont="1" applyFill="1" applyBorder="1" applyAlignment="1">
      <alignment horizontal="right" wrapText="1"/>
    </xf>
    <xf numFmtId="0" fontId="20" fillId="3" borderId="3" xfId="5" applyFont="1" applyFill="1" applyBorder="1" applyAlignment="1" applyProtection="1">
      <alignment horizontal="center" wrapText="1"/>
      <protection locked="0"/>
    </xf>
    <xf numFmtId="0" fontId="20" fillId="3" borderId="0" xfId="5" applyFont="1" applyFill="1" applyAlignment="1">
      <alignment horizontal="center" wrapText="1"/>
    </xf>
    <xf numFmtId="0" fontId="20" fillId="3" borderId="3" xfId="5" applyFont="1" applyFill="1" applyBorder="1" applyAlignment="1">
      <alignment horizontal="center" wrapText="1"/>
    </xf>
    <xf numFmtId="0" fontId="9" fillId="3" borderId="3" xfId="5" quotePrefix="1" applyFont="1" applyFill="1" applyBorder="1" applyAlignment="1">
      <alignment horizontal="right" wrapText="1"/>
    </xf>
    <xf numFmtId="3" fontId="12" fillId="3" borderId="0" xfId="72" applyNumberFormat="1" applyFill="1"/>
    <xf numFmtId="3" fontId="19" fillId="2" borderId="0" xfId="4" applyNumberFormat="1" applyFont="1" applyFill="1" applyAlignment="1">
      <alignment vertical="center"/>
    </xf>
    <xf numFmtId="0" fontId="9" fillId="2" borderId="0" xfId="4" applyFont="1" applyFill="1" applyAlignment="1">
      <alignment vertical="center"/>
    </xf>
    <xf numFmtId="3" fontId="19" fillId="2" borderId="43" xfId="4" applyNumberFormat="1" applyFont="1" applyFill="1" applyBorder="1" applyAlignment="1">
      <alignment horizontal="right" vertical="center"/>
    </xf>
    <xf numFmtId="3" fontId="6" fillId="0" borderId="3" xfId="4" applyNumberFormat="1" applyFont="1" applyBorder="1" applyAlignment="1">
      <alignment horizontal="right" vertical="center"/>
    </xf>
    <xf numFmtId="3" fontId="1" fillId="0" borderId="3" xfId="4" applyNumberFormat="1" applyFont="1" applyBorder="1" applyAlignment="1">
      <alignment horizontal="right" vertical="center"/>
    </xf>
    <xf numFmtId="0" fontId="6" fillId="0" borderId="3" xfId="4" applyFont="1" applyBorder="1" applyAlignment="1">
      <alignment vertical="center"/>
    </xf>
    <xf numFmtId="0" fontId="11" fillId="0" borderId="0" xfId="5" applyFont="1">
      <alignment vertical="top"/>
    </xf>
    <xf numFmtId="0" fontId="6" fillId="0" borderId="3" xfId="4" applyFont="1" applyBorder="1" applyAlignment="1">
      <alignment horizontal="right" vertical="center"/>
    </xf>
    <xf numFmtId="166" fontId="6" fillId="0" borderId="3" xfId="4" applyNumberFormat="1" applyFont="1" applyBorder="1" applyAlignment="1">
      <alignment horizontal="right" vertical="center"/>
    </xf>
    <xf numFmtId="166" fontId="6" fillId="0" borderId="0" xfId="4" applyNumberFormat="1" applyFont="1" applyAlignment="1">
      <alignment horizontal="right" vertical="center"/>
    </xf>
    <xf numFmtId="0" fontId="1" fillId="0" borderId="0" xfId="4" applyFont="1" applyAlignment="1">
      <alignment horizontal="left" vertical="center"/>
    </xf>
    <xf numFmtId="0" fontId="6" fillId="0" borderId="4" xfId="4" applyFont="1" applyBorder="1" applyAlignment="1">
      <alignment horizontal="left"/>
    </xf>
    <xf numFmtId="3" fontId="6" fillId="0" borderId="0" xfId="4" applyNumberFormat="1" applyFont="1" applyAlignment="1">
      <alignment horizontal="right" vertical="center" wrapText="1"/>
    </xf>
    <xf numFmtId="0" fontId="1" fillId="0" borderId="0" xfId="4" applyFont="1" applyAlignment="1">
      <alignment horizontal="left" vertical="center" wrapText="1"/>
    </xf>
    <xf numFmtId="0" fontId="6" fillId="0" borderId="0" xfId="4" applyFont="1" applyAlignment="1">
      <alignment horizontal="left" vertical="center" wrapText="1"/>
    </xf>
    <xf numFmtId="3" fontId="6" fillId="0" borderId="0" xfId="4" applyNumberFormat="1" applyFont="1" applyAlignment="1">
      <alignment vertical="center"/>
    </xf>
    <xf numFmtId="0" fontId="6" fillId="0" borderId="0" xfId="0" applyFont="1" applyAlignment="1">
      <alignment wrapText="1"/>
    </xf>
    <xf numFmtId="167" fontId="6" fillId="0" borderId="0" xfId="5" applyNumberFormat="1" applyFont="1" applyAlignment="1">
      <alignment horizontal="right" vertical="center"/>
    </xf>
    <xf numFmtId="0" fontId="6" fillId="0" borderId="0" xfId="0" applyFont="1" applyAlignment="1">
      <alignment vertical="center"/>
    </xf>
    <xf numFmtId="167" fontId="6" fillId="0" borderId="0" xfId="4" applyNumberFormat="1" applyFont="1" applyAlignment="1">
      <alignment horizontal="right" vertical="center" wrapText="1"/>
    </xf>
    <xf numFmtId="3" fontId="1" fillId="0" borderId="0" xfId="4" applyNumberFormat="1" applyFont="1" applyAlignment="1">
      <alignment horizontal="right" vertical="center" wrapText="1"/>
    </xf>
    <xf numFmtId="0" fontId="6" fillId="0" borderId="0" xfId="4" applyFont="1" applyAlignment="1">
      <alignment vertical="center" wrapText="1"/>
    </xf>
    <xf numFmtId="168" fontId="6" fillId="0" borderId="0" xfId="4" applyNumberFormat="1" applyFont="1" applyAlignment="1">
      <alignment horizontal="right" vertical="center" wrapText="1"/>
    </xf>
    <xf numFmtId="167" fontId="6" fillId="3" borderId="0" xfId="4" applyNumberFormat="1" applyFont="1" applyFill="1" applyAlignment="1">
      <alignment horizontal="right" vertical="center"/>
    </xf>
    <xf numFmtId="2" fontId="6" fillId="0" borderId="0" xfId="4" applyNumberFormat="1" applyFont="1" applyAlignment="1">
      <alignment horizontal="right" vertical="center"/>
    </xf>
    <xf numFmtId="0" fontId="11" fillId="0" borderId="0" xfId="4" applyFont="1" applyAlignment="1">
      <alignmen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0" fontId="1" fillId="0" borderId="3" xfId="4" applyFont="1" applyBorder="1" applyAlignment="1">
      <alignment horizontal="right" vertical="center"/>
    </xf>
    <xf numFmtId="0" fontId="9" fillId="0" borderId="4" xfId="4" applyFont="1" applyBorder="1" applyAlignment="1">
      <alignment horizontal="right" vertical="center"/>
    </xf>
    <xf numFmtId="0" fontId="9" fillId="0" borderId="4" xfId="4" applyFont="1" applyBorder="1" applyAlignment="1">
      <alignment horizontal="right" vertical="center" wrapText="1"/>
    </xf>
    <xf numFmtId="17" fontId="9" fillId="0" borderId="4" xfId="4" applyNumberFormat="1" applyFont="1" applyBorder="1" applyAlignment="1">
      <alignment horizontal="right" vertical="center" wrapText="1"/>
    </xf>
    <xf numFmtId="0" fontId="19" fillId="0" borderId="4" xfId="4" applyFont="1" applyBorder="1" applyAlignment="1">
      <alignment horizontal="right" vertical="center"/>
    </xf>
    <xf numFmtId="3" fontId="9" fillId="0" borderId="0" xfId="4" applyNumberFormat="1" applyFont="1" applyAlignment="1">
      <alignment vertical="center"/>
    </xf>
    <xf numFmtId="0" fontId="9" fillId="0" borderId="0" xfId="4" applyFont="1" applyAlignment="1">
      <alignment horizontal="left" vertical="center"/>
    </xf>
    <xf numFmtId="3" fontId="6" fillId="0" borderId="0" xfId="4" applyNumberFormat="1" applyFont="1" applyAlignment="1">
      <alignment vertical="center" wrapText="1"/>
    </xf>
    <xf numFmtId="3" fontId="9" fillId="0" borderId="0" xfId="4" applyNumberFormat="1" applyFont="1" applyAlignment="1">
      <alignment vertical="center" wrapText="1"/>
    </xf>
    <xf numFmtId="0" fontId="6" fillId="0" borderId="0" xfId="4" applyFont="1" applyAlignment="1">
      <alignment horizontal="left" vertical="top" wrapText="1"/>
    </xf>
    <xf numFmtId="0" fontId="19" fillId="0" borderId="4" xfId="4" applyFont="1" applyBorder="1" applyAlignment="1">
      <alignment vertical="center"/>
    </xf>
    <xf numFmtId="17" fontId="9" fillId="0" borderId="4" xfId="4" quotePrefix="1" applyNumberFormat="1" applyFont="1" applyBorder="1" applyAlignment="1">
      <alignment horizontal="right" vertical="center" wrapText="1"/>
    </xf>
    <xf numFmtId="9" fontId="27" fillId="3" borderId="9" xfId="94" applyFont="1" applyFill="1" applyBorder="1" applyAlignment="1" applyProtection="1">
      <alignment horizontal="right" vertical="center"/>
      <protection hidden="1"/>
    </xf>
    <xf numFmtId="166" fontId="27" fillId="3" borderId="12" xfId="90" applyNumberFormat="1" applyFont="1" applyFill="1" applyBorder="1" applyAlignment="1" applyProtection="1">
      <alignment horizontal="right" vertical="center"/>
      <protection hidden="1"/>
    </xf>
    <xf numFmtId="166" fontId="27" fillId="3" borderId="11" xfId="90" applyNumberFormat="1" applyFont="1" applyFill="1" applyBorder="1" applyAlignment="1" applyProtection="1">
      <alignment horizontal="right" vertical="center"/>
      <protection hidden="1"/>
    </xf>
    <xf numFmtId="3" fontId="27" fillId="3" borderId="9" xfId="90" applyNumberFormat="1" applyFont="1" applyFill="1" applyBorder="1" applyAlignment="1" applyProtection="1">
      <alignment horizontal="left" vertical="center"/>
      <protection hidden="1"/>
    </xf>
    <xf numFmtId="9" fontId="27" fillId="3" borderId="28" xfId="94" applyFont="1" applyFill="1" applyBorder="1" applyAlignment="1" applyProtection="1">
      <alignment horizontal="right" vertical="center"/>
      <protection hidden="1"/>
    </xf>
    <xf numFmtId="166" fontId="27" fillId="3" borderId="14" xfId="90" applyNumberFormat="1" applyFont="1" applyFill="1" applyBorder="1" applyAlignment="1" applyProtection="1">
      <alignment horizontal="right" vertical="center"/>
      <protection hidden="1"/>
    </xf>
    <xf numFmtId="166" fontId="27" fillId="3" borderId="15" xfId="90" applyNumberFormat="1" applyFont="1" applyFill="1" applyBorder="1" applyAlignment="1" applyProtection="1">
      <alignment horizontal="right" vertical="center"/>
      <protection hidden="1"/>
    </xf>
    <xf numFmtId="3" fontId="27" fillId="3" borderId="28" xfId="90" applyNumberFormat="1" applyFont="1" applyFill="1" applyBorder="1" applyAlignment="1" applyProtection="1">
      <alignment horizontal="left" vertical="center"/>
      <protection hidden="1"/>
    </xf>
    <xf numFmtId="3" fontId="27" fillId="3" borderId="44" xfId="90" applyNumberFormat="1" applyFont="1" applyFill="1" applyBorder="1" applyAlignment="1" applyProtection="1">
      <alignment horizontal="right" vertical="center"/>
      <protection hidden="1"/>
    </xf>
    <xf numFmtId="3" fontId="27" fillId="3" borderId="46" xfId="90" applyNumberFormat="1" applyFont="1" applyFill="1" applyBorder="1" applyAlignment="1" applyProtection="1">
      <alignment horizontal="right" vertical="center"/>
      <protection hidden="1"/>
    </xf>
    <xf numFmtId="3" fontId="27" fillId="3" borderId="47" xfId="90" applyNumberFormat="1" applyFont="1" applyFill="1" applyBorder="1" applyAlignment="1" applyProtection="1">
      <alignment horizontal="right" vertical="center"/>
      <protection hidden="1"/>
    </xf>
    <xf numFmtId="9" fontId="27" fillId="3" borderId="44" xfId="94" applyFont="1" applyFill="1" applyBorder="1" applyAlignment="1" applyProtection="1">
      <alignment horizontal="right" vertical="center"/>
      <protection hidden="1"/>
    </xf>
    <xf numFmtId="3" fontId="27" fillId="3" borderId="44" xfId="90" applyNumberFormat="1" applyFont="1" applyFill="1" applyBorder="1" applyAlignment="1" applyProtection="1">
      <alignment horizontal="left" vertical="center"/>
      <protection hidden="1"/>
    </xf>
    <xf numFmtId="9" fontId="107" fillId="3" borderId="7" xfId="97" applyFont="1" applyFill="1" applyBorder="1" applyAlignment="1" applyProtection="1">
      <alignment horizontal="right" vertical="center"/>
    </xf>
    <xf numFmtId="3" fontId="30" fillId="3" borderId="13" xfId="90" applyNumberFormat="1" applyFont="1" applyFill="1" applyBorder="1" applyAlignment="1">
      <alignment horizontal="right" vertical="center"/>
    </xf>
    <xf numFmtId="3" fontId="30" fillId="3" borderId="8" xfId="90" applyNumberFormat="1" applyFont="1" applyFill="1" applyBorder="1" applyAlignment="1">
      <alignment horizontal="right" vertical="center"/>
    </xf>
    <xf numFmtId="9" fontId="107" fillId="3" borderId="7" xfId="94" applyFont="1" applyFill="1" applyBorder="1" applyAlignment="1" applyProtection="1">
      <alignment horizontal="right" vertical="center"/>
    </xf>
    <xf numFmtId="0" fontId="30" fillId="3" borderId="7" xfId="90" applyFont="1" applyFill="1" applyBorder="1" applyAlignment="1">
      <alignment vertical="center" wrapText="1"/>
    </xf>
    <xf numFmtId="3" fontId="30" fillId="3" borderId="8" xfId="90" applyNumberFormat="1" applyFont="1" applyFill="1" applyBorder="1" applyAlignment="1" applyProtection="1">
      <alignment horizontal="right" vertical="center"/>
      <protection hidden="1"/>
    </xf>
    <xf numFmtId="0" fontId="30" fillId="3" borderId="7" xfId="90" applyFont="1" applyFill="1" applyBorder="1" applyAlignment="1">
      <alignment vertical="center"/>
    </xf>
    <xf numFmtId="1" fontId="30" fillId="3" borderId="13" xfId="96" applyNumberFormat="1" applyFont="1" applyFill="1" applyBorder="1" applyAlignment="1">
      <alignment horizontal="right" vertical="center"/>
    </xf>
    <xf numFmtId="1" fontId="30" fillId="3" borderId="8" xfId="96" applyNumberFormat="1" applyFont="1" applyFill="1" applyBorder="1" applyAlignment="1">
      <alignment horizontal="right" vertical="center"/>
    </xf>
    <xf numFmtId="1" fontId="30" fillId="3" borderId="8" xfId="90" applyNumberFormat="1" applyFont="1" applyFill="1" applyBorder="1" applyAlignment="1">
      <alignment horizontal="right" vertical="center"/>
    </xf>
    <xf numFmtId="0" fontId="25" fillId="3" borderId="7" xfId="90" applyFont="1" applyFill="1" applyBorder="1" applyAlignment="1">
      <alignment vertical="center"/>
    </xf>
    <xf numFmtId="9" fontId="107" fillId="3" borderId="28" xfId="97" applyFont="1" applyFill="1" applyBorder="1" applyAlignment="1" applyProtection="1">
      <alignment horizontal="right" vertical="center"/>
    </xf>
    <xf numFmtId="1" fontId="30" fillId="3" borderId="14" xfId="96" applyNumberFormat="1" applyFont="1" applyFill="1" applyBorder="1" applyAlignment="1">
      <alignment horizontal="right" vertical="center"/>
    </xf>
    <xf numFmtId="1" fontId="30" fillId="3" borderId="15" xfId="96" applyNumberFormat="1" applyFont="1" applyFill="1" applyBorder="1" applyAlignment="1">
      <alignment horizontal="right" vertical="center"/>
    </xf>
    <xf numFmtId="9" fontId="107" fillId="3" borderId="28" xfId="94" applyFont="1" applyFill="1" applyBorder="1" applyAlignment="1" applyProtection="1">
      <alignment horizontal="right" vertical="center"/>
    </xf>
    <xf numFmtId="3" fontId="30" fillId="3" borderId="14" xfId="96" applyNumberFormat="1" applyFont="1" applyFill="1" applyBorder="1" applyAlignment="1">
      <alignment horizontal="right" vertical="center"/>
    </xf>
    <xf numFmtId="0" fontId="30" fillId="3" borderId="28" xfId="90" applyFont="1" applyFill="1" applyBorder="1" applyAlignment="1">
      <alignment vertical="center"/>
    </xf>
    <xf numFmtId="3" fontId="30" fillId="3" borderId="13" xfId="96" applyNumberFormat="1" applyFont="1" applyFill="1" applyBorder="1" applyAlignment="1">
      <alignment horizontal="right" vertical="center"/>
    </xf>
    <xf numFmtId="3" fontId="30" fillId="3" borderId="8" xfId="96" applyNumberFormat="1" applyFont="1" applyFill="1" applyBorder="1" applyAlignment="1">
      <alignment horizontal="right" vertical="center"/>
    </xf>
    <xf numFmtId="0" fontId="30" fillId="3" borderId="7" xfId="96" applyFont="1" applyFill="1" applyBorder="1" applyAlignment="1">
      <alignment vertical="center"/>
    </xf>
    <xf numFmtId="9" fontId="27" fillId="3" borderId="7" xfId="94" applyFont="1" applyFill="1" applyBorder="1" applyAlignment="1" applyProtection="1">
      <alignment horizontal="right" vertical="center"/>
      <protection hidden="1"/>
    </xf>
    <xf numFmtId="3" fontId="27" fillId="3" borderId="13" xfId="90" applyNumberFormat="1" applyFont="1" applyFill="1" applyBorder="1" applyAlignment="1" applyProtection="1">
      <alignment horizontal="right" vertical="center"/>
      <protection hidden="1"/>
    </xf>
    <xf numFmtId="3" fontId="27" fillId="3" borderId="8" xfId="90" applyNumberFormat="1" applyFont="1" applyFill="1" applyBorder="1" applyAlignment="1" applyProtection="1">
      <alignment horizontal="right" vertical="center"/>
      <protection hidden="1"/>
    </xf>
    <xf numFmtId="3" fontId="27" fillId="3" borderId="7" xfId="90" applyNumberFormat="1" applyFont="1" applyFill="1" applyBorder="1" applyAlignment="1" applyProtection="1">
      <alignment horizontal="left" vertical="center"/>
      <protection hidden="1"/>
    </xf>
    <xf numFmtId="0" fontId="30" fillId="3" borderId="7" xfId="96" applyFont="1" applyFill="1" applyBorder="1" applyAlignment="1">
      <alignment vertical="center" wrapText="1"/>
    </xf>
    <xf numFmtId="3" fontId="30" fillId="3" borderId="15" xfId="96" applyNumberFormat="1" applyFont="1" applyFill="1" applyBorder="1" applyAlignment="1">
      <alignment horizontal="right" vertical="center"/>
    </xf>
    <xf numFmtId="0" fontId="30" fillId="3" borderId="28" xfId="96" applyFont="1" applyFill="1" applyBorder="1" applyAlignment="1">
      <alignment vertical="center" wrapText="1"/>
    </xf>
    <xf numFmtId="0" fontId="110" fillId="3" borderId="44" xfId="96" applyFont="1" applyFill="1" applyBorder="1" applyAlignment="1">
      <alignment horizontal="right" vertical="center" wrapText="1"/>
    </xf>
    <xf numFmtId="0" fontId="111" fillId="3" borderId="46" xfId="96" applyFont="1" applyFill="1" applyBorder="1" applyAlignment="1">
      <alignment horizontal="right" vertical="center" wrapText="1"/>
    </xf>
    <xf numFmtId="0" fontId="111" fillId="3" borderId="47" xfId="96" applyFont="1" applyFill="1" applyBorder="1" applyAlignment="1">
      <alignment horizontal="right" vertical="center" wrapText="1"/>
    </xf>
    <xf numFmtId="0" fontId="27" fillId="3" borderId="44" xfId="96" applyFont="1" applyFill="1" applyBorder="1" applyAlignment="1">
      <alignment vertical="center"/>
    </xf>
    <xf numFmtId="0" fontId="113" fillId="3" borderId="9" xfId="96" applyFont="1" applyFill="1" applyBorder="1" applyAlignment="1">
      <alignment horizontal="right" vertical="center"/>
    </xf>
    <xf numFmtId="0" fontId="27" fillId="3" borderId="12" xfId="96" applyFont="1" applyFill="1" applyBorder="1" applyAlignment="1">
      <alignment horizontal="right" vertical="center"/>
    </xf>
    <xf numFmtId="0" fontId="27" fillId="3" borderId="11" xfId="96" applyFont="1" applyFill="1" applyBorder="1" applyAlignment="1">
      <alignment horizontal="right" vertical="center"/>
    </xf>
    <xf numFmtId="0" fontId="112" fillId="3" borderId="9" xfId="96" applyFont="1" applyFill="1" applyBorder="1" applyAlignment="1">
      <alignment horizontal="right" vertical="center"/>
    </xf>
    <xf numFmtId="0" fontId="30" fillId="3" borderId="9" xfId="96" applyFont="1" applyFill="1" applyBorder="1" applyAlignment="1">
      <alignment vertical="center"/>
    </xf>
    <xf numFmtId="0" fontId="112" fillId="3" borderId="28" xfId="96" applyFont="1" applyFill="1" applyBorder="1" applyAlignment="1">
      <alignment horizontal="right" vertical="center"/>
    </xf>
    <xf numFmtId="0" fontId="27" fillId="3" borderId="28" xfId="96" applyFont="1" applyFill="1" applyBorder="1" applyAlignment="1">
      <alignment horizontal="center" vertical="center" wrapText="1"/>
    </xf>
    <xf numFmtId="0" fontId="30" fillId="3" borderId="44" xfId="96" applyFont="1" applyFill="1" applyBorder="1" applyAlignment="1">
      <alignment horizontal="center" vertical="center" wrapText="1"/>
    </xf>
    <xf numFmtId="0" fontId="30" fillId="3" borderId="10" xfId="96" applyFont="1" applyFill="1" applyBorder="1" applyAlignment="1">
      <alignment horizontal="center" vertical="center"/>
    </xf>
    <xf numFmtId="0" fontId="30" fillId="3" borderId="0" xfId="96" applyFont="1" applyFill="1" applyAlignment="1">
      <alignment horizontal="center" vertical="center"/>
    </xf>
    <xf numFmtId="3" fontId="27" fillId="3" borderId="28" xfId="90" applyNumberFormat="1" applyFont="1" applyFill="1" applyBorder="1" applyAlignment="1" applyProtection="1">
      <alignment horizontal="right" vertical="center"/>
      <protection hidden="1"/>
    </xf>
    <xf numFmtId="3" fontId="27" fillId="3" borderId="14" xfId="90" applyNumberFormat="1" applyFont="1" applyFill="1" applyBorder="1" applyAlignment="1" applyProtection="1">
      <alignment horizontal="right" vertical="center"/>
      <protection hidden="1"/>
    </xf>
    <xf numFmtId="3" fontId="27" fillId="3" borderId="15" xfId="90" applyNumberFormat="1" applyFont="1" applyFill="1" applyBorder="1" applyAlignment="1" applyProtection="1">
      <alignment horizontal="right" vertical="center"/>
      <protection hidden="1"/>
    </xf>
    <xf numFmtId="0" fontId="30" fillId="3" borderId="9" xfId="90" applyFont="1" applyFill="1" applyBorder="1" applyAlignment="1">
      <alignment vertical="center" wrapText="1"/>
    </xf>
    <xf numFmtId="3" fontId="30" fillId="3" borderId="13" xfId="90" applyNumberFormat="1" applyFont="1" applyFill="1" applyBorder="1" applyAlignment="1" applyProtection="1">
      <alignment horizontal="right" vertical="center"/>
      <protection hidden="1"/>
    </xf>
    <xf numFmtId="1" fontId="30" fillId="3" borderId="13" xfId="90" applyNumberFormat="1" applyFont="1" applyFill="1" applyBorder="1" applyAlignment="1">
      <alignment horizontal="right" vertical="center"/>
    </xf>
    <xf numFmtId="1" fontId="30" fillId="3" borderId="14" xfId="90" applyNumberFormat="1" applyFont="1" applyFill="1" applyBorder="1" applyAlignment="1">
      <alignment horizontal="right" vertical="center"/>
    </xf>
    <xf numFmtId="1" fontId="30" fillId="3" borderId="15" xfId="90" applyNumberFormat="1" applyFont="1" applyFill="1" applyBorder="1" applyAlignment="1">
      <alignment horizontal="right" vertical="center"/>
    </xf>
    <xf numFmtId="0" fontId="112" fillId="3" borderId="44" xfId="96" applyFont="1" applyFill="1" applyBorder="1" applyAlignment="1">
      <alignment horizontal="right" vertical="center" wrapText="1"/>
    </xf>
    <xf numFmtId="0" fontId="27" fillId="3" borderId="46" xfId="96" applyFont="1" applyFill="1" applyBorder="1" applyAlignment="1">
      <alignment horizontal="right" vertical="center" wrapText="1"/>
    </xf>
    <xf numFmtId="0" fontId="27" fillId="3" borderId="47" xfId="96" applyFont="1" applyFill="1" applyBorder="1" applyAlignment="1">
      <alignment horizontal="right" vertical="center" wrapText="1"/>
    </xf>
    <xf numFmtId="0" fontId="30" fillId="3" borderId="9" xfId="96" applyFont="1" applyFill="1" applyBorder="1"/>
    <xf numFmtId="0" fontId="27" fillId="3" borderId="14" xfId="96" applyFont="1" applyFill="1" applyBorder="1" applyAlignment="1">
      <alignment horizontal="right" vertical="center"/>
    </xf>
    <xf numFmtId="0" fontId="27" fillId="3" borderId="15" xfId="96" applyFont="1" applyFill="1" applyBorder="1" applyAlignment="1">
      <alignment horizontal="right" vertical="center"/>
    </xf>
    <xf numFmtId="0" fontId="112" fillId="3" borderId="28" xfId="96" applyFont="1" applyFill="1" applyBorder="1" applyAlignment="1">
      <alignment horizontal="center" vertical="center"/>
    </xf>
    <xf numFmtId="0" fontId="27" fillId="3" borderId="28" xfId="96" applyFont="1" applyFill="1" applyBorder="1" applyAlignment="1">
      <alignment horizontal="center" vertical="top" wrapText="1"/>
    </xf>
    <xf numFmtId="0" fontId="30" fillId="3" borderId="9" xfId="96" applyFont="1" applyFill="1" applyBorder="1" applyAlignment="1">
      <alignment horizontal="center" wrapText="1"/>
    </xf>
    <xf numFmtId="0" fontId="114" fillId="9" borderId="14" xfId="96" applyFont="1" applyFill="1" applyBorder="1" applyAlignment="1">
      <alignment horizontal="left" vertical="center"/>
    </xf>
    <xf numFmtId="0" fontId="114" fillId="9" borderId="23" xfId="96" applyFont="1" applyFill="1" applyBorder="1" applyAlignment="1">
      <alignment horizontal="left" vertical="center"/>
    </xf>
    <xf numFmtId="0" fontId="114" fillId="9" borderId="15" xfId="96" applyFont="1" applyFill="1" applyBorder="1" applyAlignment="1">
      <alignment horizontal="left" vertical="center"/>
    </xf>
    <xf numFmtId="0" fontId="114" fillId="9" borderId="28" xfId="96" applyFont="1" applyFill="1" applyBorder="1" applyAlignment="1">
      <alignment horizontal="left" vertical="center"/>
    </xf>
    <xf numFmtId="9" fontId="9" fillId="11" borderId="53" xfId="93" applyFont="1" applyFill="1" applyBorder="1" applyAlignment="1" applyProtection="1">
      <alignment horizontal="right" vertical="center"/>
      <protection hidden="1"/>
    </xf>
    <xf numFmtId="9" fontId="9" fillId="11" borderId="54" xfId="93" applyFont="1" applyFill="1" applyBorder="1" applyAlignment="1" applyProtection="1">
      <alignment horizontal="right" vertical="center"/>
      <protection hidden="1"/>
    </xf>
    <xf numFmtId="166" fontId="9" fillId="11" borderId="31" xfId="90" applyNumberFormat="1" applyFont="1" applyFill="1" applyBorder="1" applyAlignment="1" applyProtection="1">
      <alignment horizontal="right" vertical="center"/>
      <protection hidden="1"/>
    </xf>
    <xf numFmtId="166" fontId="9" fillId="11" borderId="0" xfId="90" applyNumberFormat="1" applyFont="1" applyFill="1" applyAlignment="1" applyProtection="1">
      <alignment horizontal="right" vertical="center"/>
      <protection hidden="1"/>
    </xf>
    <xf numFmtId="9" fontId="9" fillId="0" borderId="55" xfId="93" applyFont="1" applyFill="1" applyBorder="1" applyAlignment="1" applyProtection="1">
      <alignment horizontal="right" vertical="center"/>
      <protection hidden="1"/>
    </xf>
    <xf numFmtId="9" fontId="9" fillId="0" borderId="56" xfId="93" applyFont="1" applyFill="1" applyBorder="1" applyAlignment="1" applyProtection="1">
      <alignment horizontal="right" vertical="center"/>
      <protection hidden="1"/>
    </xf>
    <xf numFmtId="9" fontId="9" fillId="11" borderId="32" xfId="93" applyFont="1" applyFill="1" applyBorder="1" applyAlignment="1" applyProtection="1">
      <alignment horizontal="right" vertical="center"/>
      <protection hidden="1"/>
    </xf>
    <xf numFmtId="9" fontId="9" fillId="11" borderId="33" xfId="93" applyFont="1" applyFill="1" applyBorder="1" applyAlignment="1" applyProtection="1">
      <alignment horizontal="right" vertical="center"/>
      <protection hidden="1"/>
    </xf>
    <xf numFmtId="166" fontId="9" fillId="11" borderId="32" xfId="90" applyNumberFormat="1" applyFont="1" applyFill="1" applyBorder="1" applyAlignment="1" applyProtection="1">
      <alignment horizontal="right" vertical="center"/>
      <protection hidden="1"/>
    </xf>
    <xf numFmtId="166" fontId="9" fillId="11" borderId="29" xfId="90" applyNumberFormat="1" applyFont="1" applyFill="1" applyBorder="1" applyAlignment="1" applyProtection="1">
      <alignment horizontal="right" vertical="center"/>
      <protection hidden="1"/>
    </xf>
    <xf numFmtId="9" fontId="6" fillId="0" borderId="53" xfId="91" applyFont="1" applyFill="1" applyBorder="1" applyAlignment="1" applyProtection="1">
      <alignment horizontal="right" vertical="center"/>
      <protection hidden="1"/>
    </xf>
    <xf numFmtId="9" fontId="6" fillId="0" borderId="54" xfId="91" applyFont="1" applyFill="1" applyBorder="1" applyAlignment="1" applyProtection="1">
      <alignment horizontal="right" vertical="center"/>
      <protection hidden="1"/>
    </xf>
    <xf numFmtId="167" fontId="6" fillId="0" borderId="57" xfId="90" applyNumberFormat="1" applyFont="1" applyBorder="1" applyAlignment="1" applyProtection="1">
      <alignment horizontal="right" vertical="center"/>
      <protection hidden="1"/>
    </xf>
    <xf numFmtId="167" fontId="6" fillId="0" borderId="57" xfId="90" applyNumberFormat="1" applyFont="1" applyBorder="1" applyAlignment="1" applyProtection="1">
      <alignment horizontal="right" vertical="center"/>
      <protection locked="0"/>
    </xf>
    <xf numFmtId="167" fontId="6" fillId="0" borderId="57" xfId="92" applyNumberFormat="1" applyFont="1" applyBorder="1" applyAlignment="1">
      <alignment vertical="center"/>
    </xf>
    <xf numFmtId="0" fontId="6" fillId="0" borderId="57" xfId="92" applyFont="1" applyBorder="1" applyAlignment="1">
      <alignment vertical="center"/>
    </xf>
    <xf numFmtId="0" fontId="9" fillId="0" borderId="53" xfId="90" applyFont="1" applyBorder="1" applyAlignment="1" applyProtection="1">
      <alignment horizontal="right" vertical="center" wrapText="1"/>
      <protection hidden="1"/>
    </xf>
    <xf numFmtId="0" fontId="9" fillId="0" borderId="54" xfId="90" applyFont="1" applyBorder="1" applyAlignment="1" applyProtection="1">
      <alignment horizontal="right" vertical="center" wrapText="1"/>
      <protection hidden="1"/>
    </xf>
    <xf numFmtId="2" fontId="9" fillId="0" borderId="57" xfId="90" applyNumberFormat="1" applyFont="1" applyBorder="1" applyAlignment="1" applyProtection="1">
      <alignment horizontal="right" vertical="center" wrapText="1"/>
      <protection hidden="1"/>
    </xf>
    <xf numFmtId="0" fontId="9" fillId="0" borderId="57" xfId="90" applyFont="1" applyBorder="1" applyAlignment="1" applyProtection="1">
      <alignment horizontal="left" vertical="center" wrapText="1"/>
      <protection hidden="1"/>
    </xf>
    <xf numFmtId="9" fontId="6" fillId="0" borderId="53" xfId="91" quotePrefix="1" applyFont="1" applyFill="1" applyBorder="1" applyAlignment="1" applyProtection="1">
      <alignment horizontal="right" vertical="center"/>
      <protection hidden="1"/>
    </xf>
    <xf numFmtId="9" fontId="6" fillId="0" borderId="54" xfId="91" quotePrefix="1" applyFont="1" applyFill="1" applyBorder="1" applyAlignment="1" applyProtection="1">
      <alignment horizontal="right" vertical="center"/>
      <protection hidden="1"/>
    </xf>
    <xf numFmtId="9" fontId="6" fillId="0" borderId="55" xfId="91" applyFont="1" applyFill="1" applyBorder="1" applyAlignment="1" applyProtection="1">
      <alignment horizontal="right" vertical="center"/>
      <protection hidden="1"/>
    </xf>
    <xf numFmtId="9" fontId="6" fillId="0" borderId="56" xfId="91" applyFont="1" applyFill="1" applyBorder="1" applyAlignment="1" applyProtection="1">
      <alignment horizontal="right" vertical="center"/>
      <protection hidden="1"/>
    </xf>
    <xf numFmtId="1" fontId="6" fillId="0" borderId="55" xfId="91" applyNumberFormat="1" applyFont="1" applyFill="1" applyBorder="1" applyAlignment="1" applyProtection="1">
      <alignment horizontal="right" vertical="center"/>
      <protection hidden="1"/>
    </xf>
    <xf numFmtId="1" fontId="6" fillId="0" borderId="56" xfId="91" applyNumberFormat="1" applyFont="1" applyFill="1" applyBorder="1" applyAlignment="1" applyProtection="1">
      <alignment horizontal="right" vertical="center"/>
      <protection hidden="1"/>
    </xf>
    <xf numFmtId="9" fontId="9" fillId="7" borderId="55" xfId="93" applyFont="1" applyFill="1" applyBorder="1" applyAlignment="1" applyProtection="1">
      <alignment horizontal="right" vertical="center"/>
      <protection hidden="1"/>
    </xf>
    <xf numFmtId="9" fontId="9" fillId="7" borderId="56" xfId="93" applyFont="1" applyFill="1" applyBorder="1" applyAlignment="1" applyProtection="1">
      <alignment horizontal="right" vertical="center"/>
      <protection hidden="1"/>
    </xf>
    <xf numFmtId="9" fontId="9" fillId="0" borderId="56" xfId="91" applyFont="1" applyFill="1" applyBorder="1" applyAlignment="1" applyProtection="1">
      <alignment horizontal="right" vertical="center"/>
      <protection hidden="1"/>
    </xf>
    <xf numFmtId="9" fontId="6" fillId="0" borderId="55" xfId="91" quotePrefix="1" applyFont="1" applyFill="1" applyBorder="1" applyAlignment="1" applyProtection="1">
      <alignment horizontal="right" vertical="center"/>
      <protection hidden="1"/>
    </xf>
    <xf numFmtId="0" fontId="9" fillId="0" borderId="55" xfId="90" applyFont="1" applyBorder="1" applyAlignment="1" applyProtection="1">
      <alignment vertical="center"/>
      <protection hidden="1"/>
    </xf>
    <xf numFmtId="0" fontId="9" fillId="0" borderId="56" xfId="90" applyFont="1" applyBorder="1" applyAlignment="1" applyProtection="1">
      <alignment vertical="center"/>
      <protection hidden="1"/>
    </xf>
    <xf numFmtId="0" fontId="3" fillId="0" borderId="60" xfId="72" applyFont="1" applyBorder="1" applyAlignment="1">
      <alignment vertical="center"/>
    </xf>
    <xf numFmtId="9" fontId="9" fillId="0" borderId="61" xfId="91" applyFont="1" applyFill="1" applyBorder="1" applyAlignment="1" applyProtection="1">
      <alignment horizontal="right" vertical="center"/>
      <protection hidden="1"/>
    </xf>
    <xf numFmtId="9" fontId="9" fillId="0" borderId="62" xfId="91" applyFont="1" applyFill="1" applyBorder="1" applyAlignment="1" applyProtection="1">
      <alignment horizontal="right" vertical="center"/>
      <protection hidden="1"/>
    </xf>
    <xf numFmtId="9" fontId="9" fillId="0" borderId="63" xfId="91" applyFont="1" applyFill="1" applyBorder="1" applyAlignment="1" applyProtection="1">
      <alignment horizontal="right" vertical="center"/>
      <protection hidden="1"/>
    </xf>
    <xf numFmtId="9" fontId="6" fillId="0" borderId="62" xfId="91" applyFont="1" applyFill="1" applyBorder="1" applyAlignment="1" applyProtection="1">
      <alignment horizontal="right" vertical="center"/>
      <protection hidden="1"/>
    </xf>
    <xf numFmtId="9" fontId="6" fillId="0" borderId="63" xfId="91" applyFont="1" applyFill="1" applyBorder="1" applyAlignment="1" applyProtection="1">
      <alignment horizontal="right" vertical="center"/>
      <protection hidden="1"/>
    </xf>
    <xf numFmtId="0" fontId="9" fillId="0" borderId="64" xfId="90" applyFont="1" applyBorder="1" applyAlignment="1" applyProtection="1">
      <alignment horizontal="right" vertical="center" wrapText="1"/>
      <protection hidden="1"/>
    </xf>
    <xf numFmtId="0" fontId="9" fillId="0" borderId="52" xfId="90" applyFont="1" applyBorder="1" applyAlignment="1" applyProtection="1">
      <alignment horizontal="right" vertical="center" wrapText="1"/>
      <protection hidden="1"/>
    </xf>
    <xf numFmtId="9" fontId="9" fillId="0" borderId="60" xfId="91" quotePrefix="1" applyFont="1" applyFill="1" applyBorder="1" applyAlignment="1" applyProtection="1">
      <alignment horizontal="right" vertical="center"/>
      <protection hidden="1"/>
    </xf>
    <xf numFmtId="9" fontId="9" fillId="0" borderId="60" xfId="91" applyFont="1" applyFill="1" applyBorder="1" applyAlignment="1" applyProtection="1">
      <alignment horizontal="right" vertical="center"/>
      <protection hidden="1"/>
    </xf>
    <xf numFmtId="9" fontId="9" fillId="0" borderId="65" xfId="91" applyFont="1" applyFill="1" applyBorder="1" applyAlignment="1" applyProtection="1">
      <alignment horizontal="right" vertical="center"/>
      <protection hidden="1"/>
    </xf>
    <xf numFmtId="9" fontId="9" fillId="0" borderId="65" xfId="91" quotePrefix="1" applyFont="1" applyFill="1" applyBorder="1" applyAlignment="1" applyProtection="1">
      <alignment horizontal="right" vertical="center"/>
      <protection hidden="1"/>
    </xf>
    <xf numFmtId="9" fontId="9" fillId="0" borderId="66" xfId="91" applyFont="1" applyFill="1" applyBorder="1" applyAlignment="1" applyProtection="1">
      <alignment horizontal="right" vertical="center"/>
      <protection hidden="1"/>
    </xf>
    <xf numFmtId="9" fontId="9" fillId="0" borderId="67" xfId="91" quotePrefix="1" applyFont="1" applyFill="1" applyBorder="1" applyAlignment="1" applyProtection="1">
      <alignment horizontal="right" vertical="center"/>
      <protection hidden="1"/>
    </xf>
    <xf numFmtId="9" fontId="9" fillId="0" borderId="68" xfId="91" applyFont="1" applyFill="1" applyBorder="1" applyAlignment="1" applyProtection="1">
      <alignment horizontal="right" vertical="center"/>
      <protection hidden="1"/>
    </xf>
    <xf numFmtId="9" fontId="9" fillId="0" borderId="67" xfId="91" applyFont="1" applyFill="1" applyBorder="1" applyAlignment="1" applyProtection="1">
      <alignment horizontal="right" vertical="center"/>
      <protection hidden="1"/>
    </xf>
    <xf numFmtId="0" fontId="9" fillId="0" borderId="69" xfId="90" applyFont="1" applyBorder="1" applyAlignment="1" applyProtection="1">
      <alignment horizontal="right" vertical="center" wrapText="1"/>
      <protection hidden="1"/>
    </xf>
    <xf numFmtId="0" fontId="9" fillId="0" borderId="70" xfId="90" applyFont="1" applyBorder="1" applyAlignment="1" applyProtection="1">
      <alignment horizontal="right" vertical="center" wrapText="1"/>
      <protection hidden="1"/>
    </xf>
    <xf numFmtId="0" fontId="9" fillId="0" borderId="62" xfId="90" applyFont="1" applyBorder="1" applyAlignment="1" applyProtection="1">
      <alignment vertical="center"/>
      <protection hidden="1"/>
    </xf>
    <xf numFmtId="0" fontId="9" fillId="0" borderId="63" xfId="90" applyFont="1" applyBorder="1" applyAlignment="1" applyProtection="1">
      <alignment vertical="center"/>
      <protection hidden="1"/>
    </xf>
    <xf numFmtId="0" fontId="6" fillId="0" borderId="69" xfId="90" applyFont="1" applyBorder="1" applyAlignment="1" applyProtection="1">
      <alignment horizontal="right" vertical="center" wrapText="1"/>
      <protection hidden="1"/>
    </xf>
    <xf numFmtId="0" fontId="6" fillId="0" borderId="70" xfId="90" applyFont="1" applyBorder="1" applyAlignment="1" applyProtection="1">
      <alignment horizontal="right" vertical="center" wrapText="1"/>
      <protection hidden="1"/>
    </xf>
    <xf numFmtId="9" fontId="6" fillId="0" borderId="62" xfId="91" quotePrefix="1" applyFont="1" applyFill="1" applyBorder="1" applyAlignment="1" applyProtection="1">
      <alignment horizontal="right" vertical="center"/>
      <protection hidden="1"/>
    </xf>
    <xf numFmtId="9" fontId="6" fillId="0" borderId="73" xfId="93" applyFont="1" applyFill="1" applyBorder="1" applyAlignment="1" applyProtection="1">
      <alignment horizontal="right" vertical="center"/>
      <protection hidden="1"/>
    </xf>
    <xf numFmtId="9" fontId="6" fillId="0" borderId="74" xfId="93" applyFont="1" applyFill="1" applyBorder="1" applyAlignment="1" applyProtection="1">
      <alignment horizontal="right" vertical="center"/>
      <protection hidden="1"/>
    </xf>
    <xf numFmtId="9" fontId="6" fillId="0" borderId="75" xfId="93" applyFont="1" applyFill="1" applyBorder="1" applyAlignment="1" applyProtection="1">
      <alignment horizontal="right" vertical="center"/>
      <protection hidden="1"/>
    </xf>
    <xf numFmtId="9" fontId="6" fillId="0" borderId="76" xfId="93" applyFont="1" applyFill="1" applyBorder="1" applyAlignment="1" applyProtection="1">
      <alignment horizontal="right" vertical="center"/>
      <protection hidden="1"/>
    </xf>
    <xf numFmtId="0" fontId="9" fillId="0" borderId="73" xfId="90" applyFont="1" applyBorder="1" applyAlignment="1" applyProtection="1">
      <alignment horizontal="right" vertical="center" wrapText="1"/>
      <protection hidden="1"/>
    </xf>
    <xf numFmtId="0" fontId="9" fillId="0" borderId="74" xfId="90" applyFont="1" applyBorder="1" applyAlignment="1" applyProtection="1">
      <alignment horizontal="right" vertical="center" wrapText="1"/>
      <protection hidden="1"/>
    </xf>
    <xf numFmtId="2" fontId="9" fillId="0" borderId="77" xfId="90" applyNumberFormat="1" applyFont="1" applyBorder="1" applyAlignment="1" applyProtection="1">
      <alignment horizontal="right" vertical="center" wrapText="1"/>
      <protection hidden="1"/>
    </xf>
    <xf numFmtId="0" fontId="9" fillId="0" borderId="77" xfId="90" applyFont="1" applyBorder="1" applyAlignment="1" applyProtection="1">
      <alignment horizontal="left" vertical="center" wrapText="1"/>
      <protection hidden="1"/>
    </xf>
    <xf numFmtId="9" fontId="6" fillId="0" borderId="73" xfId="91" applyFont="1" applyFill="1" applyBorder="1" applyAlignment="1" applyProtection="1">
      <alignment horizontal="right" vertical="center"/>
      <protection hidden="1"/>
    </xf>
    <xf numFmtId="9" fontId="6" fillId="0" borderId="74" xfId="91" applyFont="1" applyFill="1" applyBorder="1" applyAlignment="1" applyProtection="1">
      <alignment horizontal="right" vertical="center"/>
      <protection hidden="1"/>
    </xf>
    <xf numFmtId="9" fontId="6" fillId="0" borderId="75" xfId="91" applyFont="1" applyFill="1" applyBorder="1" applyAlignment="1" applyProtection="1">
      <alignment horizontal="right" vertical="center"/>
      <protection hidden="1"/>
    </xf>
    <xf numFmtId="9" fontId="6" fillId="0" borderId="76" xfId="91" applyFont="1" applyFill="1" applyBorder="1" applyAlignment="1" applyProtection="1">
      <alignment horizontal="right" vertical="center"/>
      <protection hidden="1"/>
    </xf>
    <xf numFmtId="9" fontId="9" fillId="0" borderId="75" xfId="93" applyFont="1" applyFill="1" applyBorder="1" applyAlignment="1" applyProtection="1">
      <alignment horizontal="right" vertical="center"/>
      <protection hidden="1"/>
    </xf>
    <xf numFmtId="9" fontId="9" fillId="0" borderId="76" xfId="93" applyFont="1" applyFill="1" applyBorder="1" applyAlignment="1" applyProtection="1">
      <alignment horizontal="right" vertical="center"/>
      <protection hidden="1"/>
    </xf>
    <xf numFmtId="9" fontId="9" fillId="7" borderId="75" xfId="93" applyFont="1" applyFill="1" applyBorder="1" applyAlignment="1" applyProtection="1">
      <alignment horizontal="right" vertical="center"/>
      <protection hidden="1"/>
    </xf>
    <xf numFmtId="9" fontId="9" fillId="7" borderId="76" xfId="93" applyFont="1" applyFill="1" applyBorder="1" applyAlignment="1" applyProtection="1">
      <alignment horizontal="right" vertical="center"/>
      <protection hidden="1"/>
    </xf>
    <xf numFmtId="0" fontId="9" fillId="0" borderId="75" xfId="90" applyFont="1" applyBorder="1" applyAlignment="1" applyProtection="1">
      <alignment vertical="center"/>
      <protection hidden="1"/>
    </xf>
    <xf numFmtId="0" fontId="9" fillId="0" borderId="76" xfId="90" applyFont="1" applyBorder="1" applyAlignment="1" applyProtection="1">
      <alignment vertical="center"/>
      <protection hidden="1"/>
    </xf>
    <xf numFmtId="0" fontId="6" fillId="0" borderId="80" xfId="90" applyFont="1" applyBorder="1" applyAlignment="1" applyProtection="1">
      <alignment horizontal="right" vertical="center" wrapText="1"/>
      <protection hidden="1"/>
    </xf>
    <xf numFmtId="0" fontId="6" fillId="0" borderId="81" xfId="90" applyFont="1" applyBorder="1" applyAlignment="1" applyProtection="1">
      <alignment horizontal="right" vertical="center" wrapText="1"/>
      <protection hidden="1"/>
    </xf>
    <xf numFmtId="9" fontId="6" fillId="0" borderId="82" xfId="91" quotePrefix="1" applyFont="1" applyFill="1" applyBorder="1" applyAlignment="1" applyProtection="1">
      <alignment horizontal="right" vertical="center"/>
      <protection hidden="1"/>
    </xf>
    <xf numFmtId="9" fontId="6" fillId="0" borderId="82" xfId="91" applyFont="1" applyFill="1" applyBorder="1" applyAlignment="1" applyProtection="1">
      <alignment horizontal="right" vertical="center"/>
      <protection hidden="1"/>
    </xf>
    <xf numFmtId="9" fontId="6" fillId="0" borderId="83" xfId="91" applyFont="1" applyFill="1" applyBorder="1" applyAlignment="1" applyProtection="1">
      <alignment horizontal="right" vertical="center"/>
      <protection hidden="1"/>
    </xf>
    <xf numFmtId="0" fontId="9" fillId="0" borderId="80" xfId="90" applyFont="1" applyBorder="1" applyAlignment="1" applyProtection="1">
      <alignment horizontal="right" vertical="center" wrapText="1"/>
      <protection hidden="1"/>
    </xf>
    <xf numFmtId="0" fontId="9" fillId="0" borderId="81" xfId="90" applyFont="1" applyBorder="1" applyAlignment="1" applyProtection="1">
      <alignment horizontal="right" vertical="center" wrapText="1"/>
      <protection hidden="1"/>
    </xf>
    <xf numFmtId="2" fontId="9" fillId="0" borderId="84" xfId="90" applyNumberFormat="1" applyFont="1" applyBorder="1" applyAlignment="1" applyProtection="1">
      <alignment horizontal="right" vertical="center" wrapText="1"/>
      <protection hidden="1"/>
    </xf>
    <xf numFmtId="0" fontId="9" fillId="0" borderId="84" xfId="90" applyFont="1" applyBorder="1" applyAlignment="1" applyProtection="1">
      <alignment horizontal="left" vertical="center" wrapText="1"/>
      <protection hidden="1"/>
    </xf>
    <xf numFmtId="0" fontId="9" fillId="0" borderId="82" xfId="90" applyFont="1" applyBorder="1" applyAlignment="1" applyProtection="1">
      <alignment vertical="center"/>
      <protection hidden="1"/>
    </xf>
    <xf numFmtId="0" fontId="9" fillId="0" borderId="83" xfId="90" applyFont="1" applyBorder="1" applyAlignment="1" applyProtection="1">
      <alignment vertical="center"/>
      <protection hidden="1"/>
    </xf>
    <xf numFmtId="1" fontId="6" fillId="0" borderId="29" xfId="92" applyNumberFormat="1" applyFont="1" applyBorder="1" applyAlignment="1">
      <alignment horizontal="right" vertical="center"/>
    </xf>
    <xf numFmtId="0" fontId="147" fillId="0" borderId="0" xfId="72" applyFont="1" applyAlignment="1">
      <alignment vertical="center"/>
    </xf>
    <xf numFmtId="9" fontId="6" fillId="0" borderId="87" xfId="91" applyFont="1" applyFill="1" applyBorder="1" applyAlignment="1" applyProtection="1">
      <alignment horizontal="right" vertical="center"/>
      <protection hidden="1"/>
    </xf>
    <xf numFmtId="9" fontId="6" fillId="0" borderId="88" xfId="91" applyFont="1" applyFill="1" applyBorder="1" applyAlignment="1" applyProtection="1">
      <alignment horizontal="right" vertical="center"/>
      <protection hidden="1"/>
    </xf>
    <xf numFmtId="9" fontId="6" fillId="0" borderId="89" xfId="91" applyFont="1" applyFill="1" applyBorder="1" applyAlignment="1" applyProtection="1">
      <alignment horizontal="right" vertical="center"/>
      <protection hidden="1"/>
    </xf>
    <xf numFmtId="9" fontId="6" fillId="0" borderId="90" xfId="91" applyFont="1" applyFill="1" applyBorder="1" applyAlignment="1" applyProtection="1">
      <alignment horizontal="right" vertical="center"/>
      <protection hidden="1"/>
    </xf>
    <xf numFmtId="0" fontId="9" fillId="0" borderId="87" xfId="90" applyFont="1" applyBorder="1" applyAlignment="1" applyProtection="1">
      <alignment horizontal="right" vertical="center" wrapText="1"/>
      <protection hidden="1"/>
    </xf>
    <xf numFmtId="0" fontId="9" fillId="0" borderId="88" xfId="90" applyFont="1" applyBorder="1" applyAlignment="1" applyProtection="1">
      <alignment horizontal="right" vertical="center" wrapText="1"/>
      <protection hidden="1"/>
    </xf>
    <xf numFmtId="2" fontId="9" fillId="0" borderId="91" xfId="90" applyNumberFormat="1" applyFont="1" applyBorder="1" applyAlignment="1" applyProtection="1">
      <alignment horizontal="right" vertical="center" wrapText="1"/>
      <protection hidden="1"/>
    </xf>
    <xf numFmtId="0" fontId="9" fillId="0" borderId="91" xfId="90" applyFont="1" applyBorder="1" applyAlignment="1" applyProtection="1">
      <alignment horizontal="left" vertical="center" wrapText="1"/>
      <protection hidden="1"/>
    </xf>
    <xf numFmtId="0" fontId="92" fillId="0" borderId="90" xfId="90" applyFont="1" applyBorder="1" applyAlignment="1" applyProtection="1">
      <alignment horizontal="left" vertical="center"/>
      <protection hidden="1"/>
    </xf>
    <xf numFmtId="9" fontId="6" fillId="0" borderId="88" xfId="93" applyFont="1" applyFill="1" applyBorder="1" applyAlignment="1" applyProtection="1">
      <alignment horizontal="right" vertical="center"/>
      <protection hidden="1"/>
    </xf>
    <xf numFmtId="9" fontId="9" fillId="0" borderId="89" xfId="93" applyFont="1" applyFill="1" applyBorder="1" applyAlignment="1" applyProtection="1">
      <alignment horizontal="right" vertical="center"/>
      <protection hidden="1"/>
    </xf>
    <xf numFmtId="9" fontId="9" fillId="0" borderId="90" xfId="93" applyFont="1" applyFill="1" applyBorder="1" applyAlignment="1" applyProtection="1">
      <alignment horizontal="right" vertical="center"/>
      <protection hidden="1"/>
    </xf>
    <xf numFmtId="9" fontId="9" fillId="7" borderId="89" xfId="93" applyFont="1" applyFill="1" applyBorder="1" applyAlignment="1" applyProtection="1">
      <alignment horizontal="right" vertical="center"/>
      <protection hidden="1"/>
    </xf>
    <xf numFmtId="9" fontId="9" fillId="7" borderId="90" xfId="93" applyFont="1" applyFill="1" applyBorder="1" applyAlignment="1" applyProtection="1">
      <alignment horizontal="right" vertical="center"/>
      <protection hidden="1"/>
    </xf>
    <xf numFmtId="0" fontId="9" fillId="0" borderId="89" xfId="90" applyFont="1" applyBorder="1" applyAlignment="1" applyProtection="1">
      <alignment vertical="center"/>
      <protection hidden="1"/>
    </xf>
    <xf numFmtId="0" fontId="9" fillId="0" borderId="90" xfId="90" applyFont="1" applyBorder="1" applyAlignment="1" applyProtection="1">
      <alignment vertical="center"/>
      <protection hidden="1"/>
    </xf>
    <xf numFmtId="3" fontId="1" fillId="0" borderId="0" xfId="72" applyNumberFormat="1" applyFont="1" applyAlignment="1">
      <alignment horizontal="right" vertical="center"/>
    </xf>
    <xf numFmtId="1" fontId="1" fillId="0" borderId="0" xfId="72" applyNumberFormat="1" applyFont="1" applyAlignment="1">
      <alignment horizontal="right" vertical="center"/>
    </xf>
    <xf numFmtId="1" fontId="19" fillId="0" borderId="0" xfId="72" applyNumberFormat="1" applyFont="1" applyAlignment="1">
      <alignment horizontal="right" vertical="center"/>
    </xf>
    <xf numFmtId="1" fontId="19" fillId="12" borderId="0" xfId="72" applyNumberFormat="1" applyFont="1" applyFill="1" applyAlignment="1">
      <alignment horizontal="right" vertical="center"/>
    </xf>
    <xf numFmtId="0" fontId="19" fillId="12" borderId="0" xfId="72" applyFont="1" applyFill="1" applyAlignment="1">
      <alignment horizontal="left" vertical="center"/>
    </xf>
    <xf numFmtId="1" fontId="1" fillId="0" borderId="35" xfId="72" applyNumberFormat="1" applyFont="1" applyBorder="1" applyAlignment="1">
      <alignment horizontal="right" vertical="center"/>
    </xf>
    <xf numFmtId="0" fontId="19" fillId="0" borderId="0" xfId="72" applyFont="1" applyAlignment="1">
      <alignment horizontal="center" vertical="center"/>
    </xf>
    <xf numFmtId="0" fontId="19" fillId="0" borderId="0" xfId="72" applyFont="1" applyAlignment="1">
      <alignment horizontal="right" wrapText="1"/>
    </xf>
    <xf numFmtId="0" fontId="19" fillId="0" borderId="40" xfId="72" applyFont="1" applyBorder="1" applyAlignment="1">
      <alignment horizontal="left" vertical="center"/>
    </xf>
    <xf numFmtId="0" fontId="1" fillId="0" borderId="0" xfId="72" applyFont="1" applyAlignment="1">
      <alignment vertical="center"/>
    </xf>
    <xf numFmtId="9" fontId="6" fillId="0" borderId="94" xfId="91" applyFont="1" applyFill="1" applyBorder="1" applyAlignment="1" applyProtection="1">
      <alignment horizontal="right" vertical="center"/>
      <protection hidden="1"/>
    </xf>
    <xf numFmtId="9" fontId="6" fillId="0" borderId="95" xfId="91" applyFont="1" applyFill="1" applyBorder="1" applyAlignment="1" applyProtection="1">
      <alignment horizontal="right" vertical="center"/>
      <protection hidden="1"/>
    </xf>
    <xf numFmtId="0" fontId="9" fillId="0" borderId="94" xfId="90" applyFont="1" applyBorder="1" applyAlignment="1" applyProtection="1">
      <alignment horizontal="right" vertical="center" wrapText="1"/>
      <protection hidden="1"/>
    </xf>
    <xf numFmtId="0" fontId="9" fillId="0" borderId="95" xfId="90" applyFont="1" applyBorder="1" applyAlignment="1" applyProtection="1">
      <alignment horizontal="right" vertical="center" wrapText="1"/>
      <protection hidden="1"/>
    </xf>
    <xf numFmtId="2" fontId="9" fillId="0" borderId="96" xfId="90" applyNumberFormat="1" applyFont="1" applyBorder="1" applyAlignment="1" applyProtection="1">
      <alignment horizontal="right" vertical="center" wrapText="1"/>
      <protection hidden="1"/>
    </xf>
    <xf numFmtId="0" fontId="9" fillId="0" borderId="96" xfId="90" applyFont="1" applyBorder="1" applyAlignment="1" applyProtection="1">
      <alignment horizontal="left" vertical="center" wrapText="1"/>
      <protection hidden="1"/>
    </xf>
    <xf numFmtId="9" fontId="6" fillId="0" borderId="26" xfId="91" quotePrefix="1" applyFont="1" applyFill="1" applyBorder="1" applyAlignment="1" applyProtection="1">
      <alignment horizontal="right" vertical="center"/>
      <protection hidden="1"/>
    </xf>
    <xf numFmtId="9" fontId="6" fillId="0" borderId="0" xfId="91" quotePrefix="1" applyFont="1" applyFill="1" applyBorder="1" applyAlignment="1" applyProtection="1">
      <alignment horizontal="right" vertical="center"/>
      <protection hidden="1"/>
    </xf>
    <xf numFmtId="9" fontId="6" fillId="0" borderId="0" xfId="91" applyFont="1" applyFill="1" applyBorder="1" applyAlignment="1" applyProtection="1">
      <alignment horizontal="right" vertical="center"/>
      <protection hidden="1"/>
    </xf>
    <xf numFmtId="9" fontId="6" fillId="0" borderId="29" xfId="91" quotePrefix="1" applyFont="1" applyFill="1" applyBorder="1" applyAlignment="1" applyProtection="1">
      <alignment horizontal="right" vertical="center"/>
      <protection hidden="1"/>
    </xf>
    <xf numFmtId="9" fontId="6" fillId="0" borderId="94" xfId="91" quotePrefix="1" applyFont="1" applyFill="1" applyBorder="1" applyAlignment="1" applyProtection="1">
      <alignment horizontal="right" vertical="center"/>
      <protection hidden="1"/>
    </xf>
    <xf numFmtId="9" fontId="6" fillId="0" borderId="99" xfId="91" applyFont="1" applyFill="1" applyBorder="1" applyAlignment="1" applyProtection="1">
      <alignment horizontal="right" vertical="center"/>
      <protection hidden="1"/>
    </xf>
    <xf numFmtId="9" fontId="6" fillId="0" borderId="100" xfId="91" applyFont="1" applyFill="1" applyBorder="1" applyAlignment="1" applyProtection="1">
      <alignment horizontal="right" vertical="center"/>
      <protection hidden="1"/>
    </xf>
    <xf numFmtId="1" fontId="6" fillId="0" borderId="99" xfId="91" applyNumberFormat="1" applyFont="1" applyFill="1" applyBorder="1" applyAlignment="1" applyProtection="1">
      <alignment horizontal="right" vertical="center"/>
      <protection hidden="1"/>
    </xf>
    <xf numFmtId="9" fontId="9" fillId="0" borderId="99" xfId="93" applyFont="1" applyFill="1" applyBorder="1" applyAlignment="1" applyProtection="1">
      <alignment horizontal="right" vertical="center"/>
      <protection hidden="1"/>
    </xf>
    <xf numFmtId="9" fontId="9" fillId="0" borderId="100" xfId="93" applyFont="1" applyFill="1" applyBorder="1" applyAlignment="1" applyProtection="1">
      <alignment horizontal="right" vertical="center"/>
      <protection hidden="1"/>
    </xf>
    <xf numFmtId="9" fontId="9" fillId="7" borderId="99" xfId="93" applyFont="1" applyFill="1" applyBorder="1" applyAlignment="1" applyProtection="1">
      <alignment horizontal="right" vertical="center"/>
      <protection hidden="1"/>
    </xf>
    <xf numFmtId="9" fontId="9" fillId="7" borderId="100" xfId="93" applyFont="1" applyFill="1" applyBorder="1" applyAlignment="1" applyProtection="1">
      <alignment horizontal="right" vertical="center"/>
      <protection hidden="1"/>
    </xf>
    <xf numFmtId="9" fontId="6" fillId="0" borderId="99" xfId="91" quotePrefix="1" applyFont="1" applyFill="1" applyBorder="1" applyAlignment="1" applyProtection="1">
      <alignment horizontal="right" vertical="center"/>
      <protection hidden="1"/>
    </xf>
    <xf numFmtId="0" fontId="9" fillId="0" borderId="99" xfId="90" applyFont="1" applyBorder="1" applyAlignment="1" applyProtection="1">
      <alignment vertical="center"/>
      <protection hidden="1"/>
    </xf>
    <xf numFmtId="0" fontId="9" fillId="0" borderId="100" xfId="90" applyFont="1" applyBorder="1" applyAlignment="1" applyProtection="1">
      <alignment vertical="center"/>
      <protection hidden="1"/>
    </xf>
    <xf numFmtId="9" fontId="6" fillId="0" borderId="39" xfId="91" quotePrefix="1" applyFont="1" applyFill="1" applyBorder="1" applyAlignment="1" applyProtection="1">
      <alignment horizontal="right" vertical="center"/>
      <protection hidden="1"/>
    </xf>
    <xf numFmtId="9" fontId="6" fillId="0" borderId="101" xfId="91" applyFont="1" applyFill="1" applyBorder="1" applyAlignment="1" applyProtection="1">
      <alignment horizontal="right" vertical="center"/>
      <protection hidden="1"/>
    </xf>
    <xf numFmtId="9" fontId="6" fillId="0" borderId="102" xfId="91" applyFont="1" applyFill="1" applyBorder="1" applyAlignment="1" applyProtection="1">
      <alignment horizontal="right" vertical="center"/>
      <protection hidden="1"/>
    </xf>
    <xf numFmtId="9" fontId="6" fillId="0" borderId="103" xfId="91" applyFont="1" applyFill="1" applyBorder="1" applyAlignment="1" applyProtection="1">
      <alignment horizontal="right" vertical="center"/>
      <protection hidden="1"/>
    </xf>
    <xf numFmtId="9" fontId="6" fillId="0" borderId="104" xfId="91" applyFont="1" applyFill="1" applyBorder="1" applyAlignment="1" applyProtection="1">
      <alignment horizontal="right" vertical="center"/>
      <protection hidden="1"/>
    </xf>
    <xf numFmtId="9" fontId="9" fillId="0" borderId="0" xfId="93" applyFont="1" applyFill="1" applyBorder="1" applyAlignment="1" applyProtection="1">
      <alignment horizontal="right" vertical="center"/>
      <protection hidden="1"/>
    </xf>
    <xf numFmtId="9" fontId="9" fillId="0" borderId="103" xfId="93" applyFont="1" applyFill="1" applyBorder="1" applyAlignment="1" applyProtection="1">
      <alignment horizontal="right" vertical="center"/>
      <protection hidden="1"/>
    </xf>
    <xf numFmtId="9" fontId="9" fillId="0" borderId="104" xfId="93" applyFont="1" applyFill="1" applyBorder="1" applyAlignment="1" applyProtection="1">
      <alignment horizontal="right" vertical="center"/>
      <protection hidden="1"/>
    </xf>
    <xf numFmtId="9" fontId="9" fillId="7" borderId="103" xfId="93" applyFont="1" applyFill="1" applyBorder="1" applyAlignment="1" applyProtection="1">
      <alignment horizontal="right" vertical="center"/>
      <protection hidden="1"/>
    </xf>
    <xf numFmtId="9" fontId="9" fillId="7" borderId="104" xfId="93" applyFont="1" applyFill="1" applyBorder="1" applyAlignment="1" applyProtection="1">
      <alignment horizontal="right" vertical="center"/>
      <protection hidden="1"/>
    </xf>
    <xf numFmtId="0" fontId="9" fillId="0" borderId="39" xfId="90" applyFont="1" applyBorder="1" applyAlignment="1" applyProtection="1">
      <alignment horizontal="right" vertical="center" wrapText="1"/>
      <protection hidden="1"/>
    </xf>
    <xf numFmtId="0" fontId="9" fillId="0" borderId="101" xfId="90" applyFont="1" applyBorder="1" applyAlignment="1" applyProtection="1">
      <alignment horizontal="right" vertical="center" wrapText="1"/>
      <protection hidden="1"/>
    </xf>
    <xf numFmtId="0" fontId="9" fillId="0" borderId="102" xfId="90" applyFont="1" applyBorder="1" applyAlignment="1" applyProtection="1">
      <alignment horizontal="right" vertical="center" wrapText="1"/>
      <protection hidden="1"/>
    </xf>
    <xf numFmtId="2" fontId="9" fillId="0" borderId="105" xfId="90" applyNumberFormat="1" applyFont="1" applyBorder="1" applyAlignment="1" applyProtection="1">
      <alignment horizontal="right" vertical="center" wrapText="1"/>
      <protection hidden="1"/>
    </xf>
    <xf numFmtId="0" fontId="9" fillId="0" borderId="105" xfId="90" applyFont="1" applyBorder="1" applyAlignment="1" applyProtection="1">
      <alignment horizontal="left" vertical="center" wrapText="1"/>
      <protection hidden="1"/>
    </xf>
    <xf numFmtId="0" fontId="9" fillId="0" borderId="103" xfId="90" applyFont="1" applyBorder="1" applyAlignment="1" applyProtection="1">
      <alignment vertical="center"/>
      <protection hidden="1"/>
    </xf>
    <xf numFmtId="0" fontId="9" fillId="0" borderId="104" xfId="90" applyFont="1" applyBorder="1" applyAlignment="1" applyProtection="1">
      <alignment vertical="center"/>
      <protection hidden="1"/>
    </xf>
    <xf numFmtId="0" fontId="92" fillId="0" borderId="26" xfId="90" applyFont="1" applyBorder="1" applyAlignment="1" applyProtection="1">
      <alignment vertical="center"/>
      <protection hidden="1"/>
    </xf>
    <xf numFmtId="9" fontId="6" fillId="0" borderId="108" xfId="91" applyFont="1" applyFill="1" applyBorder="1" applyAlignment="1" applyProtection="1">
      <alignment horizontal="right" vertical="center"/>
      <protection hidden="1"/>
    </xf>
    <xf numFmtId="9" fontId="6" fillId="0" borderId="109" xfId="91" applyFont="1" applyFill="1" applyBorder="1" applyAlignment="1" applyProtection="1">
      <alignment horizontal="right" vertical="center"/>
      <protection hidden="1"/>
    </xf>
    <xf numFmtId="9" fontId="6" fillId="0" borderId="110" xfId="91" applyFont="1" applyFill="1" applyBorder="1" applyAlignment="1" applyProtection="1">
      <alignment horizontal="right" vertical="center"/>
      <protection hidden="1"/>
    </xf>
    <xf numFmtId="9" fontId="6" fillId="0" borderId="111" xfId="91" applyFont="1" applyFill="1" applyBorder="1" applyAlignment="1" applyProtection="1">
      <alignment horizontal="right" vertical="center"/>
      <protection hidden="1"/>
    </xf>
    <xf numFmtId="9" fontId="9" fillId="0" borderId="110" xfId="93" applyFont="1" applyFill="1" applyBorder="1" applyAlignment="1" applyProtection="1">
      <alignment horizontal="right" vertical="center"/>
      <protection hidden="1"/>
    </xf>
    <xf numFmtId="9" fontId="9" fillId="0" borderId="111" xfId="93" applyFont="1" applyFill="1" applyBorder="1" applyAlignment="1" applyProtection="1">
      <alignment horizontal="right" vertical="center"/>
      <protection hidden="1"/>
    </xf>
    <xf numFmtId="9" fontId="9" fillId="7" borderId="110" xfId="93" applyFont="1" applyFill="1" applyBorder="1" applyAlignment="1" applyProtection="1">
      <alignment horizontal="right" vertical="center"/>
      <protection hidden="1"/>
    </xf>
    <xf numFmtId="9" fontId="9" fillId="7" borderId="111" xfId="93" applyFont="1" applyFill="1" applyBorder="1" applyAlignment="1" applyProtection="1">
      <alignment horizontal="right" vertical="center"/>
      <protection hidden="1"/>
    </xf>
    <xf numFmtId="0" fontId="9" fillId="0" borderId="108" xfId="90" applyFont="1" applyBorder="1" applyAlignment="1" applyProtection="1">
      <alignment horizontal="right" vertical="center" wrapText="1"/>
      <protection hidden="1"/>
    </xf>
    <xf numFmtId="0" fontId="9" fillId="0" borderId="109" xfId="90" applyFont="1" applyBorder="1" applyAlignment="1" applyProtection="1">
      <alignment horizontal="right" vertical="center" wrapText="1"/>
      <protection hidden="1"/>
    </xf>
    <xf numFmtId="2" fontId="9" fillId="0" borderId="112" xfId="90" applyNumberFormat="1" applyFont="1" applyBorder="1" applyAlignment="1" applyProtection="1">
      <alignment horizontal="right" vertical="center" wrapText="1"/>
      <protection hidden="1"/>
    </xf>
    <xf numFmtId="0" fontId="9" fillId="0" borderId="112" xfId="90" applyFont="1" applyBorder="1" applyAlignment="1" applyProtection="1">
      <alignment horizontal="left" vertical="center" wrapText="1"/>
      <protection hidden="1"/>
    </xf>
    <xf numFmtId="0" fontId="9" fillId="0" borderId="110" xfId="90" applyFont="1" applyBorder="1" applyAlignment="1" applyProtection="1">
      <alignment vertical="center"/>
      <protection hidden="1"/>
    </xf>
    <xf numFmtId="0" fontId="9" fillId="0" borderId="111" xfId="90" applyFont="1" applyBorder="1" applyAlignment="1" applyProtection="1">
      <alignment vertical="center"/>
      <protection hidden="1"/>
    </xf>
    <xf numFmtId="0" fontId="3" fillId="0" borderId="31" xfId="72" applyFont="1" applyBorder="1" applyAlignment="1">
      <alignment vertical="center"/>
    </xf>
    <xf numFmtId="2" fontId="9" fillId="0" borderId="115" xfId="90" applyNumberFormat="1" applyFont="1" applyBorder="1" applyAlignment="1" applyProtection="1">
      <alignment horizontal="right" vertical="center" wrapText="1"/>
      <protection hidden="1"/>
    </xf>
    <xf numFmtId="0" fontId="9" fillId="0" borderId="115" xfId="90" applyFont="1" applyBorder="1" applyAlignment="1" applyProtection="1">
      <alignment horizontal="left" vertical="center" wrapText="1"/>
      <protection hidden="1"/>
    </xf>
    <xf numFmtId="0" fontId="9" fillId="0" borderId="0" xfId="90" applyFont="1" applyAlignment="1" applyProtection="1">
      <alignment vertical="center" wrapText="1"/>
      <protection hidden="1"/>
    </xf>
    <xf numFmtId="9" fontId="9" fillId="0" borderId="29" xfId="93" applyFont="1" applyFill="1" applyBorder="1" applyAlignment="1" applyProtection="1">
      <alignment horizontal="right" vertical="center"/>
      <protection hidden="1"/>
    </xf>
    <xf numFmtId="9" fontId="9" fillId="0" borderId="116" xfId="93" applyFont="1" applyFill="1" applyBorder="1" applyAlignment="1" applyProtection="1">
      <alignment horizontal="right" vertical="center"/>
      <protection hidden="1"/>
    </xf>
    <xf numFmtId="0" fontId="9" fillId="0" borderId="117" xfId="90" applyFont="1" applyBorder="1" applyAlignment="1" applyProtection="1">
      <alignment vertical="center"/>
      <protection hidden="1"/>
    </xf>
    <xf numFmtId="9" fontId="6" fillId="0" borderId="120" xfId="91" applyFont="1" applyFill="1" applyBorder="1" applyAlignment="1" applyProtection="1">
      <alignment horizontal="right" vertical="center"/>
      <protection hidden="1"/>
    </xf>
    <xf numFmtId="9" fontId="6" fillId="0" borderId="121" xfId="91" applyFont="1" applyFill="1" applyBorder="1" applyAlignment="1" applyProtection="1">
      <alignment horizontal="right" vertical="center"/>
      <protection hidden="1"/>
    </xf>
    <xf numFmtId="0" fontId="9" fillId="0" borderId="118" xfId="90" applyFont="1" applyBorder="1" applyAlignment="1" applyProtection="1">
      <alignment horizontal="right" vertical="center" wrapText="1"/>
      <protection hidden="1"/>
    </xf>
    <xf numFmtId="0" fontId="9" fillId="0" borderId="119" xfId="90" applyFont="1" applyBorder="1" applyAlignment="1" applyProtection="1">
      <alignment horizontal="right" vertical="center" wrapText="1"/>
      <protection hidden="1"/>
    </xf>
    <xf numFmtId="2" fontId="9" fillId="0" borderId="122" xfId="90" applyNumberFormat="1" applyFont="1" applyBorder="1" applyAlignment="1" applyProtection="1">
      <alignment horizontal="right" vertical="center" wrapText="1"/>
      <protection hidden="1"/>
    </xf>
    <xf numFmtId="0" fontId="9" fillId="0" borderId="122" xfId="90" applyFont="1" applyBorder="1" applyAlignment="1" applyProtection="1">
      <alignment horizontal="left" vertical="center" wrapText="1"/>
      <protection hidden="1"/>
    </xf>
    <xf numFmtId="0" fontId="9" fillId="0" borderId="120" xfId="90" applyFont="1" applyBorder="1" applyAlignment="1" applyProtection="1">
      <alignment vertical="center"/>
      <protection hidden="1"/>
    </xf>
    <xf numFmtId="0" fontId="9" fillId="0" borderId="121" xfId="90" applyFont="1" applyBorder="1" applyAlignment="1" applyProtection="1">
      <alignment vertical="center"/>
      <protection hidden="1"/>
    </xf>
    <xf numFmtId="0" fontId="42" fillId="0" borderId="29" xfId="90" applyFont="1" applyBorder="1" applyAlignment="1" applyProtection="1">
      <alignment vertical="center"/>
      <protection hidden="1"/>
    </xf>
    <xf numFmtId="49" fontId="44" fillId="0" borderId="52" xfId="90" applyNumberFormat="1" applyFont="1" applyBorder="1" applyAlignment="1" applyProtection="1">
      <alignment horizontal="right" wrapText="1"/>
      <protection hidden="1"/>
    </xf>
    <xf numFmtId="2" fontId="9" fillId="0" borderId="52" xfId="90" applyNumberFormat="1" applyFont="1" applyBorder="1" applyAlignment="1" applyProtection="1">
      <alignment horizontal="left" vertical="top" wrapText="1"/>
      <protection hidden="1"/>
    </xf>
    <xf numFmtId="0" fontId="6" fillId="0" borderId="0" xfId="72" applyFont="1" applyAlignment="1" applyProtection="1">
      <alignment horizontal="left" vertical="center"/>
      <protection hidden="1"/>
    </xf>
    <xf numFmtId="0" fontId="42" fillId="0" borderId="0" xfId="90" applyFont="1" applyAlignment="1" applyProtection="1">
      <alignment vertical="center"/>
      <protection hidden="1"/>
    </xf>
    <xf numFmtId="3" fontId="9" fillId="13" borderId="0" xfId="90" applyNumberFormat="1" applyFont="1" applyFill="1" applyAlignment="1" applyProtection="1">
      <alignment horizontal="right" vertical="center"/>
      <protection hidden="1"/>
    </xf>
    <xf numFmtId="0" fontId="9" fillId="13" borderId="0" xfId="90" applyFont="1" applyFill="1" applyAlignment="1" applyProtection="1">
      <alignment vertical="center"/>
      <protection hidden="1"/>
    </xf>
    <xf numFmtId="2" fontId="9" fillId="0" borderId="26" xfId="90" applyNumberFormat="1" applyFont="1" applyBorder="1" applyAlignment="1" applyProtection="1">
      <alignment horizontal="right" vertical="center" wrapText="1"/>
      <protection hidden="1"/>
    </xf>
    <xf numFmtId="2" fontId="9" fillId="0" borderId="125" xfId="90" applyNumberFormat="1" applyFont="1" applyBorder="1" applyAlignment="1" applyProtection="1">
      <alignment horizontal="right" vertical="center" wrapText="1"/>
      <protection hidden="1"/>
    </xf>
    <xf numFmtId="0" fontId="9" fillId="0" borderId="125" xfId="90" applyFont="1" applyBorder="1" applyAlignment="1" applyProtection="1">
      <alignment horizontal="left" vertical="center" wrapText="1"/>
      <protection hidden="1"/>
    </xf>
    <xf numFmtId="3" fontId="6" fillId="2" borderId="9" xfId="95" applyNumberFormat="1" applyFont="1" applyFill="1" applyBorder="1" applyAlignment="1">
      <alignment horizontal="center" vertical="center"/>
    </xf>
    <xf numFmtId="3" fontId="6" fillId="2" borderId="12" xfId="95" applyNumberFormat="1" applyFont="1" applyFill="1" applyBorder="1" applyAlignment="1">
      <alignment horizontal="center" vertical="center"/>
    </xf>
    <xf numFmtId="3" fontId="6" fillId="2" borderId="10" xfId="95" applyNumberFormat="1" applyFont="1" applyFill="1" applyBorder="1" applyAlignment="1">
      <alignment horizontal="center" vertical="center"/>
    </xf>
    <xf numFmtId="0" fontId="6" fillId="2" borderId="10" xfId="95" applyFont="1" applyFill="1" applyBorder="1" applyAlignment="1">
      <alignment horizontal="center" vertical="center"/>
    </xf>
    <xf numFmtId="3" fontId="1" fillId="0" borderId="7" xfId="95" applyNumberFormat="1" applyFont="1" applyBorder="1" applyAlignment="1">
      <alignment horizontal="center" vertical="center"/>
    </xf>
    <xf numFmtId="3" fontId="1" fillId="0" borderId="13" xfId="95" applyNumberFormat="1" applyFont="1" applyBorder="1" applyAlignment="1">
      <alignment horizontal="center"/>
    </xf>
    <xf numFmtId="3" fontId="1" fillId="0" borderId="0" xfId="95" applyNumberFormat="1" applyFont="1" applyAlignment="1">
      <alignment horizontal="center"/>
    </xf>
    <xf numFmtId="3" fontId="1" fillId="0" borderId="13" xfId="95" applyNumberFormat="1" applyFont="1" applyBorder="1" applyAlignment="1">
      <alignment horizontal="center" vertical="center"/>
    </xf>
    <xf numFmtId="3" fontId="1" fillId="0" borderId="0" xfId="95" applyNumberFormat="1" applyFont="1" applyAlignment="1">
      <alignment horizontal="center" vertical="center"/>
    </xf>
    <xf numFmtId="0" fontId="19" fillId="0" borderId="44" xfId="95" applyFont="1" applyBorder="1" applyAlignment="1">
      <alignment horizontal="center" vertical="center"/>
    </xf>
    <xf numFmtId="0" fontId="19" fillId="0" borderId="46" xfId="95" applyFont="1" applyBorder="1" applyAlignment="1">
      <alignment horizontal="center" vertical="center"/>
    </xf>
    <xf numFmtId="0" fontId="19" fillId="0" borderId="45" xfId="95" applyFont="1" applyBorder="1" applyAlignment="1">
      <alignment horizontal="center" vertical="center"/>
    </xf>
    <xf numFmtId="0" fontId="19" fillId="0" borderId="47" xfId="95" applyFont="1" applyBorder="1" applyAlignment="1">
      <alignment horizontal="center" vertical="center"/>
    </xf>
    <xf numFmtId="0" fontId="19" fillId="0" borderId="11" xfId="0" applyFont="1" applyBorder="1" applyAlignment="1">
      <alignment horizontal="center"/>
    </xf>
    <xf numFmtId="0" fontId="92" fillId="0" borderId="0" xfId="95" applyFont="1"/>
    <xf numFmtId="0" fontId="138" fillId="0" borderId="0" xfId="95" applyFont="1" applyAlignment="1">
      <alignment horizontal="right"/>
    </xf>
    <xf numFmtId="0" fontId="29" fillId="0" borderId="20" xfId="95" applyFont="1" applyBorder="1" applyAlignment="1">
      <alignment horizontal="right"/>
    </xf>
    <xf numFmtId="3" fontId="27" fillId="0" borderId="20" xfId="95" applyNumberFormat="1" applyFont="1" applyBorder="1" applyAlignment="1">
      <alignment horizontal="right"/>
    </xf>
    <xf numFmtId="3" fontId="140" fillId="0" borderId="0" xfId="95" applyNumberFormat="1" applyFont="1" applyAlignment="1">
      <alignment horizontal="right"/>
    </xf>
    <xf numFmtId="0" fontId="27" fillId="0" borderId="0" xfId="95" applyFont="1" applyAlignment="1">
      <alignment horizontal="right" wrapText="1"/>
    </xf>
    <xf numFmtId="3" fontId="92" fillId="0" borderId="0" xfId="95" applyNumberFormat="1" applyFont="1"/>
    <xf numFmtId="0" fontId="138" fillId="0" borderId="0" xfId="95" applyFont="1"/>
    <xf numFmtId="3" fontId="140" fillId="0" borderId="0" xfId="95" applyNumberFormat="1" applyFont="1"/>
    <xf numFmtId="3" fontId="126" fillId="0" borderId="0" xfId="95" applyNumberFormat="1" applyFont="1" applyAlignment="1">
      <alignment horizontal="right"/>
    </xf>
    <xf numFmtId="166" fontId="6" fillId="0" borderId="0" xfId="5" applyNumberFormat="1" applyFont="1" applyAlignment="1" applyProtection="1">
      <alignment horizontal="right"/>
      <protection locked="0"/>
    </xf>
    <xf numFmtId="166" fontId="6" fillId="0" borderId="0" xfId="95" applyNumberFormat="1" applyFont="1"/>
    <xf numFmtId="166" fontId="0" fillId="0" borderId="0" xfId="0" quotePrefix="1" applyNumberFormat="1" applyAlignment="1">
      <alignment horizontal="left"/>
    </xf>
    <xf numFmtId="166" fontId="122" fillId="0" borderId="0" xfId="0" quotePrefix="1" applyNumberFormat="1" applyFont="1" applyAlignment="1">
      <alignment horizontal="left"/>
    </xf>
    <xf numFmtId="166" fontId="122" fillId="0" borderId="0" xfId="0" quotePrefix="1" applyNumberFormat="1" applyFont="1" applyAlignment="1">
      <alignment horizontal="right"/>
    </xf>
    <xf numFmtId="0" fontId="19" fillId="0" borderId="20" xfId="95" applyFont="1" applyBorder="1" applyAlignment="1">
      <alignment horizontal="right"/>
    </xf>
    <xf numFmtId="0" fontId="9" fillId="0" borderId="0" xfId="95" applyFont="1" applyAlignment="1">
      <alignment horizontal="center" wrapText="1"/>
    </xf>
    <xf numFmtId="166" fontId="11" fillId="0" borderId="0" xfId="33" applyNumberFormat="1" applyFont="1" applyAlignment="1">
      <alignment horizontal="left"/>
    </xf>
    <xf numFmtId="3" fontId="1" fillId="0" borderId="0" xfId="95" applyNumberFormat="1" applyFont="1" applyAlignment="1">
      <alignment horizontal="right" vertical="center"/>
    </xf>
    <xf numFmtId="167" fontId="9" fillId="0" borderId="23" xfId="95" applyNumberFormat="1" applyFont="1" applyBorder="1" applyAlignment="1">
      <alignment horizontal="right" vertical="center"/>
    </xf>
    <xf numFmtId="167" fontId="9" fillId="0" borderId="44" xfId="95" applyNumberFormat="1" applyFont="1" applyBorder="1" applyAlignment="1">
      <alignment horizontal="right" vertical="center"/>
    </xf>
    <xf numFmtId="3" fontId="9" fillId="0" borderId="0" xfId="34" applyNumberFormat="1" applyFont="1" applyAlignment="1">
      <alignment horizontal="left"/>
    </xf>
    <xf numFmtId="3" fontId="19" fillId="0" borderId="0" xfId="34" applyNumberFormat="1" applyFont="1"/>
    <xf numFmtId="0" fontId="19" fillId="2" borderId="0" xfId="95" applyFont="1" applyFill="1" applyAlignment="1">
      <alignment vertical="center"/>
    </xf>
    <xf numFmtId="0" fontId="1" fillId="0" borderId="3" xfId="95" applyFont="1" applyBorder="1" applyAlignment="1">
      <alignment vertical="center"/>
    </xf>
    <xf numFmtId="0" fontId="1" fillId="0" borderId="0" xfId="95" applyFont="1" applyAlignment="1">
      <alignment vertical="center" wrapText="1"/>
    </xf>
    <xf numFmtId="0" fontId="1" fillId="0" borderId="0" xfId="95" applyFont="1" applyAlignment="1">
      <alignment horizontal="right" indent="1"/>
    </xf>
    <xf numFmtId="1" fontId="83" fillId="0" borderId="0" xfId="0" applyNumberFormat="1" applyFont="1"/>
    <xf numFmtId="0" fontId="19" fillId="0" borderId="0" xfId="95" applyFont="1" applyAlignment="1">
      <alignment vertical="center"/>
    </xf>
    <xf numFmtId="3" fontId="92" fillId="0" borderId="0" xfId="36" applyNumberFormat="1" applyFont="1" applyAlignment="1">
      <alignment horizontal="left"/>
    </xf>
    <xf numFmtId="167" fontId="6" fillId="0" borderId="0" xfId="5" applyNumberFormat="1" applyFont="1" applyFill="1" applyAlignment="1">
      <alignment horizontal="right" vertical="center"/>
    </xf>
    <xf numFmtId="3" fontId="6" fillId="0" borderId="0" xfId="4" applyNumberFormat="1" applyFont="1" applyFill="1" applyAlignment="1">
      <alignment horizontal="right" vertical="center"/>
    </xf>
    <xf numFmtId="0" fontId="9" fillId="0" borderId="0" xfId="90" applyFont="1" applyBorder="1" applyAlignment="1" applyProtection="1">
      <alignment horizontal="right" vertical="center" wrapText="1"/>
      <protection hidden="1"/>
    </xf>
    <xf numFmtId="167" fontId="6" fillId="0" borderId="0" xfId="90" applyNumberFormat="1" applyFont="1" applyBorder="1" applyAlignment="1" applyProtection="1">
      <alignment horizontal="right" vertical="center" wrapText="1"/>
      <protection hidden="1"/>
    </xf>
    <xf numFmtId="0" fontId="12" fillId="0" borderId="0" xfId="72" applyBorder="1" applyAlignment="1">
      <alignment vertical="center"/>
    </xf>
    <xf numFmtId="9" fontId="9" fillId="7" borderId="0" xfId="93" applyFont="1" applyFill="1" applyBorder="1" applyAlignment="1" applyProtection="1">
      <alignment horizontal="right" vertical="center"/>
      <protection hidden="1"/>
    </xf>
    <xf numFmtId="0" fontId="19" fillId="0" borderId="0" xfId="0" applyFont="1"/>
    <xf numFmtId="183" fontId="22" fillId="0" borderId="0" xfId="98" applyNumberFormat="1" applyFont="1"/>
    <xf numFmtId="3" fontId="22" fillId="0" borderId="0" xfId="0" applyNumberFormat="1" applyFont="1" applyAlignment="1">
      <alignment vertical="center"/>
    </xf>
    <xf numFmtId="1" fontId="22" fillId="0" borderId="0" xfId="0" applyNumberFormat="1" applyFont="1" applyAlignment="1">
      <alignment vertical="center"/>
    </xf>
    <xf numFmtId="165" fontId="22" fillId="0" borderId="0" xfId="0" applyNumberFormat="1" applyFont="1" applyAlignment="1">
      <alignment vertical="center"/>
    </xf>
    <xf numFmtId="165" fontId="0" fillId="0" borderId="0" xfId="0" applyNumberFormat="1"/>
    <xf numFmtId="3" fontId="120" fillId="0" borderId="0" xfId="0" applyNumberFormat="1" applyFont="1" applyAlignment="1">
      <alignment vertical="center"/>
    </xf>
    <xf numFmtId="9" fontId="6" fillId="0" borderId="0" xfId="0" applyNumberFormat="1" applyFont="1" applyAlignment="1">
      <alignment horizontal="right" vertical="center" wrapText="1" readingOrder="1"/>
    </xf>
    <xf numFmtId="9" fontId="6" fillId="3" borderId="10" xfId="0" applyNumberFormat="1" applyFont="1" applyFill="1" applyBorder="1" applyAlignment="1">
      <alignment vertical="center" wrapText="1" readingOrder="1"/>
    </xf>
    <xf numFmtId="0" fontId="30" fillId="3" borderId="0" xfId="5" applyFont="1" applyFill="1" applyAlignment="1">
      <alignment horizontal="left" vertical="center"/>
    </xf>
    <xf numFmtId="0" fontId="34" fillId="0" borderId="0" xfId="4" applyFont="1"/>
    <xf numFmtId="0" fontId="92" fillId="0" borderId="0" xfId="90" applyFont="1" applyAlignment="1" applyProtection="1">
      <alignment horizontal="left" vertical="center"/>
      <protection hidden="1"/>
    </xf>
    <xf numFmtId="9" fontId="6" fillId="0" borderId="0" xfId="0" applyNumberFormat="1" applyFont="1" applyFill="1" applyAlignment="1">
      <alignment horizontal="right" vertical="center" wrapText="1" readingOrder="1"/>
    </xf>
    <xf numFmtId="0" fontId="0" fillId="0" borderId="0" xfId="0" applyFill="1"/>
    <xf numFmtId="9" fontId="11" fillId="0" borderId="0" xfId="0" applyNumberFormat="1" applyFont="1" applyFill="1" applyAlignment="1">
      <alignment horizontal="right" vertical="center" wrapText="1" readingOrder="1"/>
    </xf>
    <xf numFmtId="0" fontId="34" fillId="0" borderId="0" xfId="4" applyFont="1" applyAlignment="1">
      <alignment vertical="center"/>
    </xf>
    <xf numFmtId="167" fontId="6" fillId="0" borderId="0" xfId="4" applyNumberFormat="1" applyFont="1" applyFill="1" applyAlignment="1">
      <alignment horizontal="right" vertical="center"/>
    </xf>
    <xf numFmtId="0" fontId="32" fillId="0" borderId="0" xfId="90" applyFont="1" applyAlignment="1" applyProtection="1">
      <alignment vertical="center"/>
      <protection hidden="1"/>
    </xf>
    <xf numFmtId="3" fontId="93" fillId="0" borderId="0" xfId="90" applyNumberFormat="1" applyFont="1" applyBorder="1" applyAlignment="1" applyProtection="1">
      <alignment vertical="center"/>
      <protection hidden="1"/>
    </xf>
    <xf numFmtId="0" fontId="92" fillId="0" borderId="0" xfId="90" applyFont="1" applyBorder="1" applyAlignment="1" applyProtection="1">
      <alignment vertical="center"/>
      <protection hidden="1"/>
    </xf>
    <xf numFmtId="0" fontId="92" fillId="0" borderId="0" xfId="90" applyFont="1" applyBorder="1" applyAlignment="1" applyProtection="1">
      <alignment horizontal="left" vertical="center"/>
      <protection hidden="1"/>
    </xf>
    <xf numFmtId="0" fontId="9" fillId="0" borderId="0" xfId="90" applyFont="1" applyBorder="1" applyAlignment="1" applyProtection="1">
      <alignment horizontal="left" vertical="center" wrapText="1"/>
      <protection hidden="1"/>
    </xf>
    <xf numFmtId="2" fontId="9" fillId="0" borderId="0" xfId="90" applyNumberFormat="1" applyFont="1" applyBorder="1" applyAlignment="1" applyProtection="1">
      <alignment horizontal="right" vertical="center" wrapText="1"/>
      <protection hidden="1"/>
    </xf>
    <xf numFmtId="3" fontId="6" fillId="0" borderId="0" xfId="90" applyNumberFormat="1" applyFont="1" applyBorder="1" applyAlignment="1" applyProtection="1">
      <alignment horizontal="left" vertical="center"/>
      <protection hidden="1"/>
    </xf>
    <xf numFmtId="3" fontId="6" fillId="0" borderId="0" xfId="90" applyNumberFormat="1" applyFont="1" applyBorder="1" applyAlignment="1" applyProtection="1">
      <alignment horizontal="right" vertical="center"/>
      <protection hidden="1"/>
    </xf>
    <xf numFmtId="0" fontId="6" fillId="0" borderId="0" xfId="90" applyFont="1" applyBorder="1" applyAlignment="1" applyProtection="1">
      <alignment vertical="center"/>
      <protection hidden="1"/>
    </xf>
    <xf numFmtId="0" fontId="6" fillId="0" borderId="0" xfId="90" applyFont="1" applyBorder="1" applyAlignment="1" applyProtection="1">
      <alignment horizontal="right" vertical="center"/>
      <protection hidden="1"/>
    </xf>
    <xf numFmtId="1" fontId="6" fillId="0" borderId="0" xfId="90" applyNumberFormat="1" applyFont="1" applyBorder="1" applyAlignment="1" applyProtection="1">
      <alignment horizontal="right" vertical="center"/>
      <protection hidden="1"/>
    </xf>
    <xf numFmtId="0" fontId="3" fillId="0" borderId="0" xfId="72" applyFont="1" applyBorder="1" applyAlignment="1">
      <alignment vertical="center"/>
    </xf>
    <xf numFmtId="3" fontId="9" fillId="0" borderId="0" xfId="90" applyNumberFormat="1" applyFont="1" applyBorder="1" applyAlignment="1" applyProtection="1">
      <alignment horizontal="left" vertical="center"/>
      <protection hidden="1"/>
    </xf>
    <xf numFmtId="3" fontId="9" fillId="0" borderId="0" xfId="90" applyNumberFormat="1" applyFont="1" applyBorder="1" applyAlignment="1" applyProtection="1">
      <alignment horizontal="right" vertical="center"/>
      <protection hidden="1"/>
    </xf>
    <xf numFmtId="166" fontId="6" fillId="0" borderId="0" xfId="90" applyNumberFormat="1" applyFont="1" applyBorder="1" applyAlignment="1" applyProtection="1">
      <alignment horizontal="right" vertical="center"/>
      <protection hidden="1"/>
    </xf>
    <xf numFmtId="0" fontId="6" fillId="0" borderId="0" xfId="92" applyFont="1" applyBorder="1" applyAlignment="1">
      <alignment vertical="center"/>
    </xf>
    <xf numFmtId="0" fontId="1" fillId="0" borderId="126" xfId="0" applyFont="1" applyBorder="1"/>
    <xf numFmtId="167" fontId="6" fillId="0" borderId="0" xfId="92" applyNumberFormat="1" applyFont="1" applyBorder="1" applyAlignment="1">
      <alignment horizontal="right" vertical="center"/>
    </xf>
    <xf numFmtId="167" fontId="6" fillId="0" borderId="126" xfId="90" applyNumberFormat="1" applyFont="1" applyBorder="1" applyAlignment="1" applyProtection="1">
      <alignment horizontal="right" vertical="center" wrapText="1"/>
      <protection hidden="1"/>
    </xf>
    <xf numFmtId="167" fontId="6" fillId="0" borderId="31" xfId="92" applyNumberFormat="1" applyFont="1" applyBorder="1" applyAlignment="1">
      <alignment horizontal="right" vertical="center"/>
    </xf>
    <xf numFmtId="9" fontId="6" fillId="0" borderId="127" xfId="90" applyNumberFormat="1" applyFont="1" applyBorder="1" applyAlignment="1" applyProtection="1">
      <alignment horizontal="right" vertical="center" wrapText="1"/>
      <protection hidden="1"/>
    </xf>
    <xf numFmtId="0" fontId="9" fillId="0" borderId="126" xfId="90" applyFont="1" applyBorder="1" applyAlignment="1" applyProtection="1">
      <alignment horizontal="right" vertical="center" wrapText="1"/>
      <protection hidden="1"/>
    </xf>
    <xf numFmtId="0" fontId="9" fillId="0" borderId="129" xfId="90" applyFont="1" applyBorder="1" applyAlignment="1" applyProtection="1">
      <alignment horizontal="right" vertical="center" wrapText="1"/>
      <protection hidden="1"/>
    </xf>
    <xf numFmtId="0" fontId="9" fillId="0" borderId="130" xfId="90" applyFont="1" applyBorder="1" applyAlignment="1" applyProtection="1">
      <alignment horizontal="right" vertical="center" wrapText="1"/>
      <protection hidden="1"/>
    </xf>
    <xf numFmtId="9" fontId="6" fillId="0" borderId="131" xfId="91" applyFont="1" applyFill="1" applyBorder="1" applyAlignment="1" applyProtection="1">
      <alignment horizontal="right" vertical="center"/>
      <protection hidden="1"/>
    </xf>
    <xf numFmtId="9" fontId="6" fillId="0" borderId="128" xfId="91" applyFont="1" applyFill="1" applyBorder="1" applyAlignment="1" applyProtection="1">
      <alignment horizontal="right" vertical="center"/>
      <protection hidden="1"/>
    </xf>
    <xf numFmtId="0" fontId="9" fillId="0" borderId="96" xfId="90" applyFont="1" applyBorder="1" applyAlignment="1" applyProtection="1">
      <alignment horizontal="right" vertical="center" wrapText="1"/>
      <protection hidden="1"/>
    </xf>
    <xf numFmtId="9" fontId="6" fillId="0" borderId="130" xfId="90" applyNumberFormat="1" applyFont="1" applyBorder="1" applyAlignment="1" applyProtection="1">
      <alignment horizontal="right" vertical="center" wrapText="1"/>
      <protection hidden="1"/>
    </xf>
    <xf numFmtId="0" fontId="9" fillId="0" borderId="131" xfId="90" applyFont="1" applyBorder="1" applyAlignment="1" applyProtection="1">
      <alignment vertical="center"/>
      <protection hidden="1"/>
    </xf>
    <xf numFmtId="0" fontId="146" fillId="0" borderId="132" xfId="90" applyFont="1" applyBorder="1" applyAlignment="1" applyProtection="1">
      <alignment horizontal="left" vertical="center"/>
      <protection hidden="1"/>
    </xf>
    <xf numFmtId="0" fontId="92" fillId="0" borderId="133" xfId="90" applyFont="1" applyBorder="1" applyAlignment="1" applyProtection="1">
      <alignment horizontal="left" vertical="center"/>
      <protection hidden="1"/>
    </xf>
    <xf numFmtId="0" fontId="9" fillId="0" borderId="134" xfId="90" applyFont="1" applyBorder="1" applyAlignment="1" applyProtection="1">
      <alignment horizontal="right" vertical="center" wrapText="1"/>
      <protection hidden="1"/>
    </xf>
    <xf numFmtId="0" fontId="1" fillId="0" borderId="0" xfId="95" applyFont="1" applyFill="1"/>
    <xf numFmtId="3" fontId="1" fillId="0" borderId="0" xfId="95" applyNumberFormat="1" applyFont="1" applyFill="1"/>
    <xf numFmtId="3" fontId="6" fillId="0" borderId="0" xfId="95" applyNumberFormat="1" applyFont="1" applyFill="1"/>
    <xf numFmtId="3" fontId="19" fillId="0" borderId="0" xfId="95" applyNumberFormat="1" applyFont="1" applyFill="1"/>
    <xf numFmtId="3" fontId="54" fillId="0" borderId="0" xfId="95" applyNumberFormat="1" applyFont="1" applyFill="1"/>
    <xf numFmtId="3" fontId="9" fillId="0" borderId="0" xfId="95" applyNumberFormat="1" applyFont="1" applyFill="1"/>
    <xf numFmtId="3" fontId="11" fillId="0" borderId="0" xfId="95" applyNumberFormat="1" applyFont="1" applyFill="1"/>
    <xf numFmtId="3" fontId="0" fillId="0" borderId="0" xfId="0" applyNumberFormat="1" applyFill="1"/>
    <xf numFmtId="3" fontId="1" fillId="2" borderId="0" xfId="95" applyNumberFormat="1" applyFont="1" applyFill="1"/>
    <xf numFmtId="0" fontId="1" fillId="0" borderId="0" xfId="95" applyFont="1" applyFill="1" applyAlignment="1">
      <alignment horizontal="left" vertical="center"/>
    </xf>
    <xf numFmtId="0" fontId="6" fillId="3" borderId="0" xfId="5" applyFont="1" applyFill="1" applyAlignment="1" applyProtection="1">
      <alignment horizontal="left"/>
      <protection locked="0"/>
    </xf>
    <xf numFmtId="3" fontId="1" fillId="0" borderId="10" xfId="0" applyNumberFormat="1" applyFont="1" applyBorder="1" applyAlignment="1">
      <alignment horizontal="center" wrapText="1"/>
    </xf>
    <xf numFmtId="0" fontId="49" fillId="0" borderId="0" xfId="27" applyFont="1" applyAlignment="1">
      <alignment horizontal="center"/>
    </xf>
    <xf numFmtId="166" fontId="0" fillId="0" borderId="0" xfId="85" applyNumberFormat="1" applyFont="1" applyAlignment="1"/>
    <xf numFmtId="166" fontId="0" fillId="0" borderId="0" xfId="0" applyNumberFormat="1" applyAlignment="1">
      <alignment horizontal="center" vertical="center"/>
    </xf>
    <xf numFmtId="166" fontId="0" fillId="0" borderId="0" xfId="85" applyNumberFormat="1" applyFont="1" applyAlignment="1">
      <alignment horizontal="center" vertical="center"/>
    </xf>
    <xf numFmtId="167" fontId="1" fillId="0" borderId="0" xfId="27" applyNumberFormat="1" applyFont="1"/>
    <xf numFmtId="167" fontId="6" fillId="0" borderId="0" xfId="4" applyNumberFormat="1" applyFont="1" applyBorder="1" applyAlignment="1">
      <alignment horizontal="right" vertical="center"/>
    </xf>
    <xf numFmtId="0" fontId="6" fillId="0" borderId="0" xfId="4" applyFont="1" applyBorder="1" applyAlignment="1">
      <alignment horizontal="left" vertical="center"/>
    </xf>
    <xf numFmtId="167" fontId="6" fillId="0" borderId="0" xfId="4" applyNumberFormat="1" applyFont="1" applyFill="1" applyBorder="1" applyAlignment="1">
      <alignment horizontal="right" vertical="center"/>
    </xf>
    <xf numFmtId="3" fontId="30" fillId="3" borderId="0" xfId="13" applyNumberFormat="1" applyFont="1" applyFill="1" applyAlignment="1">
      <alignment horizontal="right" vertical="center"/>
    </xf>
    <xf numFmtId="3" fontId="30" fillId="3" borderId="0" xfId="13" applyNumberFormat="1" applyFont="1" applyFill="1" applyAlignment="1">
      <alignment horizontal="left" vertical="center"/>
    </xf>
    <xf numFmtId="0" fontId="30" fillId="3" borderId="0" xfId="13" applyFont="1" applyFill="1" applyAlignment="1">
      <alignment vertical="center" wrapText="1"/>
    </xf>
    <xf numFmtId="0" fontId="27" fillId="3" borderId="10" xfId="13" applyFont="1" applyFill="1" applyBorder="1" applyAlignment="1">
      <alignment horizontal="left" vertical="center"/>
    </xf>
    <xf numFmtId="0" fontId="30" fillId="3" borderId="0" xfId="13" applyFont="1" applyFill="1" applyAlignment="1">
      <alignment vertical="center"/>
    </xf>
    <xf numFmtId="0" fontId="30" fillId="3" borderId="0" xfId="41" applyFont="1" applyFill="1" applyAlignment="1">
      <alignment vertical="center"/>
    </xf>
    <xf numFmtId="3" fontId="30" fillId="3" borderId="23" xfId="13" applyNumberFormat="1" applyFont="1" applyFill="1" applyBorder="1" applyAlignment="1">
      <alignment horizontal="right" vertical="center" wrapText="1"/>
    </xf>
    <xf numFmtId="0" fontId="27" fillId="3" borderId="23" xfId="13" applyFont="1" applyFill="1" applyBorder="1" applyAlignment="1">
      <alignment vertical="center"/>
    </xf>
    <xf numFmtId="0" fontId="30" fillId="3" borderId="23" xfId="41" applyFont="1" applyFill="1" applyBorder="1" applyAlignment="1">
      <alignment vertical="center"/>
    </xf>
    <xf numFmtId="0" fontId="37" fillId="3" borderId="45" xfId="72" applyFont="1" applyFill="1" applyBorder="1" applyAlignment="1">
      <alignment vertical="center"/>
    </xf>
    <xf numFmtId="0" fontId="27" fillId="3" borderId="45" xfId="13" applyFont="1" applyFill="1" applyBorder="1" applyAlignment="1">
      <alignment horizontal="left" vertical="center"/>
    </xf>
    <xf numFmtId="0" fontId="30" fillId="3" borderId="10" xfId="13" applyFont="1" applyFill="1" applyBorder="1" applyAlignment="1">
      <alignment vertical="center"/>
    </xf>
    <xf numFmtId="0" fontId="27" fillId="3" borderId="0" xfId="13" applyFont="1" applyFill="1" applyAlignment="1">
      <alignment vertical="center"/>
    </xf>
    <xf numFmtId="3" fontId="27" fillId="3" borderId="23" xfId="13" applyNumberFormat="1" applyFont="1" applyFill="1" applyBorder="1" applyAlignment="1">
      <alignment vertical="center"/>
    </xf>
    <xf numFmtId="0" fontId="27" fillId="3" borderId="23" xfId="13" applyFont="1" applyFill="1" applyBorder="1" applyAlignment="1">
      <alignment horizontal="left" vertical="center"/>
    </xf>
    <xf numFmtId="3" fontId="27" fillId="3" borderId="23" xfId="13" applyNumberFormat="1" applyFont="1" applyFill="1" applyBorder="1" applyAlignment="1">
      <alignment horizontal="right" vertical="center"/>
    </xf>
    <xf numFmtId="0" fontId="30" fillId="3" borderId="0" xfId="13" applyFont="1" applyFill="1" applyAlignment="1">
      <alignment horizontal="left" vertical="center"/>
    </xf>
    <xf numFmtId="3" fontId="30" fillId="3" borderId="23" xfId="13" applyNumberFormat="1" applyFont="1" applyFill="1" applyBorder="1" applyAlignment="1">
      <alignment horizontal="right" vertical="center"/>
    </xf>
    <xf numFmtId="3" fontId="27" fillId="3" borderId="0" xfId="13" applyNumberFormat="1" applyFont="1" applyFill="1" applyAlignment="1">
      <alignment horizontal="right" vertical="center"/>
    </xf>
    <xf numFmtId="0" fontId="27" fillId="3" borderId="0" xfId="13" applyFont="1" applyFill="1" applyAlignment="1">
      <alignment horizontal="left" vertical="center"/>
    </xf>
    <xf numFmtId="3" fontId="64" fillId="3" borderId="23" xfId="13" applyNumberFormat="1" applyFont="1" applyFill="1" applyBorder="1" applyAlignment="1">
      <alignment horizontal="right"/>
    </xf>
    <xf numFmtId="0" fontId="64" fillId="3" borderId="0" xfId="13" applyFont="1" applyFill="1" applyAlignment="1"/>
    <xf numFmtId="0" fontId="64" fillId="3" borderId="0" xfId="13" applyFont="1" applyFill="1" applyAlignment="1">
      <alignment horizontal="right"/>
    </xf>
    <xf numFmtId="0" fontId="30" fillId="3" borderId="0" xfId="13" applyFont="1" applyFill="1" applyAlignment="1"/>
    <xf numFmtId="0" fontId="27" fillId="3" borderId="0" xfId="13" applyFont="1" applyFill="1" applyAlignment="1"/>
    <xf numFmtId="0" fontId="64" fillId="3" borderId="23" xfId="13" applyFont="1" applyFill="1" applyBorder="1" applyAlignment="1"/>
    <xf numFmtId="0" fontId="64" fillId="3" borderId="23" xfId="13" applyFont="1" applyFill="1" applyBorder="1" applyAlignment="1">
      <alignment horizontal="right"/>
    </xf>
    <xf numFmtId="0" fontId="30" fillId="3" borderId="23" xfId="13" applyFont="1" applyFill="1" applyBorder="1" applyAlignment="1"/>
    <xf numFmtId="0" fontId="27" fillId="3" borderId="23" xfId="13" applyFont="1" applyFill="1" applyBorder="1" applyAlignment="1"/>
    <xf numFmtId="3" fontId="27" fillId="3" borderId="0" xfId="13" applyNumberFormat="1" applyFont="1" applyFill="1" applyAlignment="1">
      <alignment vertical="center"/>
    </xf>
    <xf numFmtId="3" fontId="107" fillId="3" borderId="0" xfId="13" applyNumberFormat="1" applyFont="1" applyFill="1" applyAlignment="1">
      <alignment horizontal="right" vertical="center"/>
    </xf>
    <xf numFmtId="3" fontId="30" fillId="3" borderId="0" xfId="13" applyNumberFormat="1" applyFont="1" applyFill="1" applyAlignment="1">
      <alignment vertical="center"/>
    </xf>
    <xf numFmtId="3" fontId="30" fillId="3" borderId="23" xfId="13" applyNumberFormat="1" applyFont="1" applyFill="1" applyBorder="1" applyAlignment="1">
      <alignment vertical="center"/>
    </xf>
    <xf numFmtId="0" fontId="24" fillId="3" borderId="45" xfId="72" applyFont="1" applyFill="1" applyBorder="1" applyAlignment="1">
      <alignment vertical="center"/>
    </xf>
    <xf numFmtId="0" fontId="30" fillId="3" borderId="45" xfId="13" applyFont="1" applyFill="1" applyBorder="1" applyAlignment="1">
      <alignment vertical="center"/>
    </xf>
    <xf numFmtId="0" fontId="30" fillId="3" borderId="45" xfId="13" applyFont="1" applyFill="1" applyBorder="1" applyAlignment="1">
      <alignment horizontal="left" vertical="center"/>
    </xf>
    <xf numFmtId="16" fontId="30" fillId="3" borderId="10" xfId="13" quotePrefix="1" applyNumberFormat="1" applyFont="1" applyFill="1" applyBorder="1" applyAlignment="1">
      <alignment horizontal="right" vertical="center"/>
    </xf>
    <xf numFmtId="16" fontId="30" fillId="3" borderId="0" xfId="13" quotePrefix="1" applyNumberFormat="1" applyFont="1" applyFill="1" applyAlignment="1">
      <alignment horizontal="right" vertical="center"/>
    </xf>
    <xf numFmtId="0" fontId="30" fillId="3" borderId="0" xfId="13" applyFont="1" applyFill="1" applyAlignment="1">
      <alignment horizontal="center" vertical="center"/>
    </xf>
    <xf numFmtId="0" fontId="82" fillId="3" borderId="0" xfId="63" applyFont="1" applyFill="1" applyAlignment="1">
      <alignment horizontal="left" vertical="center" indent="1"/>
    </xf>
    <xf numFmtId="16" fontId="151" fillId="3" borderId="23" xfId="13" quotePrefix="1" applyNumberFormat="1" applyFont="1" applyFill="1" applyBorder="1" applyAlignment="1">
      <alignment horizontal="right" vertical="center"/>
    </xf>
    <xf numFmtId="1" fontId="151" fillId="3" borderId="10" xfId="13" quotePrefix="1" applyNumberFormat="1" applyFont="1" applyFill="1" applyBorder="1" applyAlignment="1">
      <alignment horizontal="right" vertical="center"/>
    </xf>
    <xf numFmtId="0" fontId="151" fillId="3" borderId="45" xfId="13" applyFont="1" applyFill="1" applyBorder="1" applyAlignment="1">
      <alignment horizontal="right" vertical="center"/>
    </xf>
    <xf numFmtId="0" fontId="151" fillId="3" borderId="10" xfId="13" applyFont="1" applyFill="1" applyBorder="1" applyAlignment="1">
      <alignment horizontal="right" vertical="center"/>
    </xf>
    <xf numFmtId="16" fontId="151" fillId="3" borderId="0" xfId="13" quotePrefix="1" applyNumberFormat="1" applyFont="1" applyFill="1" applyAlignment="1">
      <alignment horizontal="right"/>
    </xf>
    <xf numFmtId="1" fontId="151" fillId="3" borderId="10" xfId="13" quotePrefix="1" applyNumberFormat="1" applyFont="1" applyFill="1" applyBorder="1" applyAlignment="1">
      <alignment horizontal="right"/>
    </xf>
    <xf numFmtId="0" fontId="117" fillId="3" borderId="0" xfId="13" applyFont="1" applyFill="1" applyAlignment="1"/>
    <xf numFmtId="0" fontId="153" fillId="3" borderId="0" xfId="13" applyFont="1" applyFill="1" applyAlignment="1">
      <alignment horizontal="center" vertical="center"/>
    </xf>
    <xf numFmtId="0" fontId="153" fillId="3" borderId="0" xfId="13" applyFont="1" applyFill="1" applyAlignment="1">
      <alignment vertical="center"/>
    </xf>
    <xf numFmtId="0" fontId="153" fillId="3" borderId="0" xfId="13" applyFont="1" applyFill="1" applyAlignment="1">
      <alignment horizontal="right" vertical="center"/>
    </xf>
    <xf numFmtId="1" fontId="111" fillId="3" borderId="0" xfId="13" quotePrefix="1" applyNumberFormat="1" applyFont="1" applyFill="1" applyAlignment="1">
      <alignment horizontal="left" vertical="center"/>
    </xf>
    <xf numFmtId="16" fontId="153" fillId="3" borderId="0" xfId="13" quotePrefix="1" applyNumberFormat="1" applyFont="1" applyFill="1" applyAlignment="1">
      <alignment horizontal="right" vertical="center"/>
    </xf>
    <xf numFmtId="0" fontId="117" fillId="3" borderId="10" xfId="13" applyFont="1" applyFill="1" applyBorder="1" applyAlignment="1">
      <alignment horizontal="left" vertical="center"/>
    </xf>
    <xf numFmtId="0" fontId="153" fillId="3" borderId="10" xfId="13" applyFont="1" applyFill="1" applyBorder="1" applyAlignment="1">
      <alignment horizontal="left" vertical="center"/>
    </xf>
    <xf numFmtId="0" fontId="153" fillId="3" borderId="10" xfId="13" applyFont="1" applyFill="1" applyBorder="1" applyAlignment="1">
      <alignment horizontal="right" vertical="center"/>
    </xf>
    <xf numFmtId="0" fontId="153" fillId="3" borderId="0" xfId="13" applyFont="1" applyFill="1" applyAlignment="1"/>
    <xf numFmtId="0" fontId="153" fillId="3" borderId="10" xfId="13" applyFont="1" applyFill="1" applyBorder="1" applyAlignment="1"/>
    <xf numFmtId="3" fontId="153" fillId="3" borderId="23" xfId="13" applyNumberFormat="1" applyFont="1" applyFill="1" applyBorder="1" applyAlignment="1">
      <alignment horizontal="right" vertical="top"/>
    </xf>
    <xf numFmtId="3" fontId="153" fillId="3" borderId="0" xfId="13" applyNumberFormat="1" applyFont="1" applyFill="1" applyAlignment="1">
      <alignment horizontal="right" vertical="top"/>
    </xf>
    <xf numFmtId="3" fontId="153" fillId="3" borderId="10" xfId="13" applyNumberFormat="1" applyFont="1" applyFill="1" applyBorder="1" applyAlignment="1">
      <alignment horizontal="right" vertical="top"/>
    </xf>
    <xf numFmtId="3" fontId="153" fillId="3" borderId="23" xfId="13" applyNumberFormat="1" applyFont="1" applyFill="1" applyBorder="1" applyAlignment="1">
      <alignment horizontal="right" vertical="top" wrapText="1"/>
    </xf>
    <xf numFmtId="3" fontId="153" fillId="3" borderId="0" xfId="13" applyNumberFormat="1" applyFont="1" applyFill="1" applyAlignment="1">
      <alignment horizontal="right" vertical="top" wrapText="1"/>
    </xf>
    <xf numFmtId="3" fontId="153" fillId="3" borderId="10" xfId="13" applyNumberFormat="1" applyFont="1" applyFill="1" applyBorder="1" applyAlignment="1">
      <alignment horizontal="right" vertical="top" wrapText="1"/>
    </xf>
    <xf numFmtId="0" fontId="153" fillId="3" borderId="0" xfId="13" applyFont="1" applyFill="1" applyAlignment="1">
      <alignment horizontal="right" vertical="center" wrapText="1"/>
    </xf>
    <xf numFmtId="0" fontId="153" fillId="3" borderId="23" xfId="13" applyFont="1" applyFill="1" applyBorder="1" applyAlignment="1">
      <alignment horizontal="left" vertical="top"/>
    </xf>
    <xf numFmtId="0" fontId="153" fillId="3" borderId="0" xfId="13" applyFont="1" applyFill="1" applyAlignment="1">
      <alignment horizontal="left" vertical="top"/>
    </xf>
    <xf numFmtId="1" fontId="27" fillId="3" borderId="0" xfId="13" quotePrefix="1" applyNumberFormat="1" applyFont="1" applyFill="1" applyAlignment="1">
      <alignment horizontal="left" vertical="center"/>
    </xf>
    <xf numFmtId="0" fontId="30" fillId="3" borderId="0" xfId="13" applyFont="1" applyFill="1" applyAlignment="1">
      <alignment horizontal="left" vertical="center"/>
    </xf>
    <xf numFmtId="0" fontId="30" fillId="3" borderId="23" xfId="13" applyFont="1" applyFill="1" applyBorder="1" applyAlignment="1">
      <alignment horizontal="left" vertical="center"/>
    </xf>
    <xf numFmtId="0" fontId="0" fillId="0" borderId="0" xfId="0" applyAlignment="1">
      <alignment vertical="center"/>
    </xf>
    <xf numFmtId="3" fontId="19" fillId="2" borderId="0" xfId="67" applyNumberFormat="1" applyFont="1" applyFill="1" applyAlignment="1"/>
    <xf numFmtId="1" fontId="19" fillId="2" borderId="0" xfId="67" applyNumberFormat="1" applyFont="1" applyFill="1" applyAlignment="1"/>
    <xf numFmtId="1" fontId="1" fillId="0" borderId="0" xfId="67" applyNumberFormat="1" applyFont="1" applyAlignment="1"/>
    <xf numFmtId="1" fontId="1" fillId="0" borderId="4" xfId="67" applyNumberFormat="1" applyFont="1" applyBorder="1" applyAlignment="1"/>
    <xf numFmtId="1" fontId="1" fillId="0" borderId="3" xfId="67" applyNumberFormat="1" applyFont="1" applyBorder="1" applyAlignment="1"/>
    <xf numFmtId="0" fontId="1" fillId="0" borderId="0" xfId="67" applyFont="1" applyAlignment="1"/>
    <xf numFmtId="3" fontId="6" fillId="0" borderId="0" xfId="67" applyNumberFormat="1" applyFont="1" applyAlignment="1"/>
    <xf numFmtId="0" fontId="19" fillId="0" borderId="3" xfId="67" applyFont="1" applyBorder="1" applyAlignment="1">
      <alignment horizontal="right"/>
    </xf>
    <xf numFmtId="3" fontId="19" fillId="2" borderId="0" xfId="67" applyNumberFormat="1" applyFont="1" applyFill="1" applyAlignment="1">
      <alignment horizontal="right"/>
    </xf>
    <xf numFmtId="1" fontId="19" fillId="2" borderId="0" xfId="67" applyNumberFormat="1" applyFont="1" applyFill="1" applyAlignment="1">
      <alignment horizontal="right"/>
    </xf>
    <xf numFmtId="3" fontId="1" fillId="0" borderId="0" xfId="67" applyNumberFormat="1" applyFont="1" applyAlignment="1">
      <alignment horizontal="right"/>
    </xf>
    <xf numFmtId="1" fontId="1" fillId="0" borderId="0" xfId="67" applyNumberFormat="1" applyFont="1" applyAlignment="1">
      <alignment horizontal="right"/>
    </xf>
    <xf numFmtId="3" fontId="1" fillId="0" borderId="4" xfId="67" applyNumberFormat="1" applyFont="1" applyBorder="1" applyAlignment="1">
      <alignment horizontal="right"/>
    </xf>
    <xf numFmtId="1" fontId="1" fillId="0" borderId="3" xfId="67" applyNumberFormat="1" applyFont="1" applyBorder="1" applyAlignment="1">
      <alignment horizontal="right"/>
    </xf>
    <xf numFmtId="1" fontId="1" fillId="0" borderId="4" xfId="67" applyNumberFormat="1" applyFont="1" applyBorder="1" applyAlignment="1">
      <alignment horizontal="right"/>
    </xf>
    <xf numFmtId="1" fontId="9" fillId="2" borderId="0" xfId="67" applyNumberFormat="1" applyFont="1" applyFill="1" applyAlignment="1">
      <alignment horizontal="right"/>
    </xf>
    <xf numFmtId="0" fontId="30" fillId="3" borderId="0" xfId="5" applyFont="1" applyFill="1" applyBorder="1" applyAlignment="1">
      <alignment horizontal="left"/>
    </xf>
    <xf numFmtId="0" fontId="37" fillId="3" borderId="45" xfId="0" applyFont="1" applyFill="1" applyBorder="1" applyAlignment="1">
      <alignment vertical="center"/>
    </xf>
    <xf numFmtId="0" fontId="158" fillId="0" borderId="0" xfId="0" applyFont="1" applyAlignment="1">
      <alignment vertical="center"/>
    </xf>
    <xf numFmtId="9" fontId="6" fillId="0" borderId="135" xfId="91" applyFont="1" applyFill="1" applyBorder="1" applyAlignment="1" applyProtection="1">
      <alignment horizontal="right" vertical="center"/>
      <protection hidden="1"/>
    </xf>
    <xf numFmtId="9" fontId="9" fillId="7" borderId="128" xfId="93" applyFont="1" applyFill="1" applyBorder="1" applyAlignment="1" applyProtection="1">
      <alignment horizontal="right" vertical="center"/>
      <protection hidden="1"/>
    </xf>
    <xf numFmtId="9" fontId="9" fillId="7" borderId="136" xfId="93" applyFont="1" applyFill="1" applyBorder="1" applyAlignment="1" applyProtection="1">
      <alignment horizontal="right" vertical="center"/>
      <protection hidden="1"/>
    </xf>
    <xf numFmtId="3" fontId="117" fillId="2" borderId="45" xfId="13" applyNumberFormat="1" applyFont="1" applyFill="1" applyBorder="1" applyAlignment="1">
      <alignment horizontal="right" vertical="top"/>
    </xf>
    <xf numFmtId="3" fontId="117" fillId="2" borderId="45" xfId="13" applyNumberFormat="1" applyFont="1" applyFill="1" applyBorder="1" applyAlignment="1">
      <alignment horizontal="right" vertical="top" wrapText="1"/>
    </xf>
    <xf numFmtId="3" fontId="117" fillId="2" borderId="45" xfId="13" applyNumberFormat="1" applyFont="1" applyFill="1" applyBorder="1" applyAlignment="1">
      <alignment horizontal="right" vertical="center"/>
    </xf>
    <xf numFmtId="3" fontId="117" fillId="2" borderId="45" xfId="13" applyNumberFormat="1" applyFont="1" applyFill="1" applyBorder="1" applyAlignment="1">
      <alignment horizontal="right" vertical="center" wrapText="1"/>
    </xf>
    <xf numFmtId="3" fontId="27" fillId="2" borderId="0" xfId="13" applyNumberFormat="1" applyFont="1" applyFill="1" applyAlignment="1">
      <alignment vertical="center"/>
    </xf>
    <xf numFmtId="3" fontId="27" fillId="2" borderId="0" xfId="13" applyNumberFormat="1" applyFont="1" applyFill="1" applyAlignment="1">
      <alignment horizontal="right" vertical="center"/>
    </xf>
    <xf numFmtId="3" fontId="27" fillId="2" borderId="10" xfId="13" applyNumberFormat="1" applyFont="1" applyFill="1" applyBorder="1" applyAlignment="1">
      <alignment vertical="center"/>
    </xf>
    <xf numFmtId="3" fontId="27" fillId="2" borderId="10" xfId="13" applyNumberFormat="1" applyFont="1" applyFill="1" applyBorder="1" applyAlignment="1">
      <alignment horizontal="right" vertical="center"/>
    </xf>
    <xf numFmtId="3" fontId="27" fillId="2" borderId="23" xfId="13" applyNumberFormat="1" applyFont="1" applyFill="1" applyBorder="1" applyAlignment="1">
      <alignment vertical="center"/>
    </xf>
    <xf numFmtId="3" fontId="27" fillId="2" borderId="23" xfId="13" applyNumberFormat="1" applyFont="1" applyFill="1" applyBorder="1" applyAlignment="1">
      <alignment horizontal="right" vertical="center"/>
    </xf>
    <xf numFmtId="0" fontId="27" fillId="2" borderId="45" xfId="13" applyFont="1" applyFill="1" applyBorder="1" applyAlignment="1">
      <alignment horizontal="left" vertical="center"/>
    </xf>
    <xf numFmtId="0" fontId="37" fillId="2" borderId="45" xfId="72" applyFont="1" applyFill="1" applyBorder="1" applyAlignment="1">
      <alignment vertical="center"/>
    </xf>
    <xf numFmtId="0" fontId="27" fillId="2" borderId="10" xfId="13" applyFont="1" applyFill="1" applyBorder="1" applyAlignment="1">
      <alignment vertical="center"/>
    </xf>
    <xf numFmtId="0" fontId="27" fillId="2" borderId="23" xfId="13" applyFont="1" applyFill="1" applyBorder="1" applyAlignment="1">
      <alignment horizontal="left" vertical="center"/>
    </xf>
    <xf numFmtId="3" fontId="30" fillId="2" borderId="23" xfId="13" applyNumberFormat="1" applyFont="1" applyFill="1" applyBorder="1" applyAlignment="1">
      <alignment horizontal="right" vertical="center"/>
    </xf>
    <xf numFmtId="0" fontId="30" fillId="2" borderId="0" xfId="13" applyFont="1" applyFill="1" applyAlignment="1">
      <alignment vertical="center"/>
    </xf>
    <xf numFmtId="3" fontId="30" fillId="2" borderId="0" xfId="13" applyNumberFormat="1" applyFont="1" applyFill="1" applyAlignment="1">
      <alignment horizontal="right" vertical="center"/>
    </xf>
    <xf numFmtId="0" fontId="30" fillId="2" borderId="10" xfId="13" applyFont="1" applyFill="1" applyBorder="1" applyAlignment="1">
      <alignment vertical="center"/>
    </xf>
    <xf numFmtId="3" fontId="30" fillId="2" borderId="10" xfId="13" applyNumberFormat="1" applyFont="1" applyFill="1" applyBorder="1" applyAlignment="1">
      <alignment horizontal="right" vertical="center"/>
    </xf>
    <xf numFmtId="0" fontId="27" fillId="2" borderId="10" xfId="13" applyFont="1" applyFill="1" applyBorder="1" applyAlignment="1">
      <alignment horizontal="left" vertical="center"/>
    </xf>
    <xf numFmtId="3" fontId="30" fillId="3" borderId="8" xfId="90" applyNumberFormat="1" applyFont="1" applyFill="1" applyBorder="1" applyAlignment="1" applyProtection="1">
      <alignment horizontal="right"/>
      <protection hidden="1"/>
    </xf>
    <xf numFmtId="3" fontId="30" fillId="3" borderId="13" xfId="96" applyNumberFormat="1" applyFont="1" applyFill="1" applyBorder="1" applyAlignment="1">
      <alignment horizontal="right"/>
    </xf>
    <xf numFmtId="9" fontId="107" fillId="3" borderId="7" xfId="97" applyFont="1" applyFill="1" applyBorder="1" applyAlignment="1" applyProtection="1">
      <alignment horizontal="right"/>
    </xf>
    <xf numFmtId="3" fontId="30" fillId="3" borderId="8" xfId="96" applyNumberFormat="1" applyFont="1" applyFill="1" applyBorder="1" applyAlignment="1">
      <alignment horizontal="right"/>
    </xf>
    <xf numFmtId="9" fontId="107" fillId="3" borderId="7" xfId="94" applyFont="1" applyFill="1" applyBorder="1" applyAlignment="1" applyProtection="1">
      <alignment horizontal="right"/>
    </xf>
    <xf numFmtId="3" fontId="30" fillId="3" borderId="11" xfId="90" applyNumberFormat="1" applyFont="1" applyFill="1" applyBorder="1" applyAlignment="1">
      <alignment horizontal="right"/>
    </xf>
    <xf numFmtId="3" fontId="30" fillId="3" borderId="12" xfId="90" applyNumberFormat="1" applyFont="1" applyFill="1" applyBorder="1" applyAlignment="1">
      <alignment horizontal="right"/>
    </xf>
    <xf numFmtId="9" fontId="107" fillId="3" borderId="9" xfId="94" applyFont="1" applyFill="1" applyBorder="1" applyAlignment="1" applyProtection="1">
      <alignment horizontal="right"/>
    </xf>
    <xf numFmtId="9" fontId="107" fillId="3" borderId="9" xfId="97" applyFont="1" applyFill="1" applyBorder="1" applyAlignment="1" applyProtection="1">
      <alignment horizontal="right"/>
    </xf>
    <xf numFmtId="3" fontId="30" fillId="3" borderId="15" xfId="90" applyNumberFormat="1" applyFont="1" applyFill="1" applyBorder="1" applyAlignment="1" applyProtection="1">
      <alignment horizontal="right" vertical="top"/>
      <protection hidden="1"/>
    </xf>
    <xf numFmtId="3" fontId="30" fillId="3" borderId="14" xfId="96" applyNumberFormat="1" applyFont="1" applyFill="1" applyBorder="1" applyAlignment="1">
      <alignment horizontal="right" vertical="top"/>
    </xf>
    <xf numFmtId="3" fontId="30" fillId="3" borderId="15" xfId="96" applyNumberFormat="1" applyFont="1" applyFill="1" applyBorder="1" applyAlignment="1">
      <alignment horizontal="right" vertical="top"/>
    </xf>
    <xf numFmtId="9" fontId="107" fillId="3" borderId="7" xfId="97" applyFont="1" applyFill="1" applyBorder="1" applyAlignment="1" applyProtection="1">
      <alignment horizontal="right" vertical="top"/>
    </xf>
    <xf numFmtId="3" fontId="27" fillId="3" borderId="8" xfId="90" applyNumberFormat="1" applyFont="1" applyFill="1" applyBorder="1" applyAlignment="1" applyProtection="1">
      <alignment horizontal="right"/>
      <protection hidden="1"/>
    </xf>
    <xf numFmtId="3" fontId="27" fillId="3" borderId="13" xfId="90" applyNumberFormat="1" applyFont="1" applyFill="1" applyBorder="1" applyAlignment="1" applyProtection="1">
      <alignment horizontal="right"/>
      <protection hidden="1"/>
    </xf>
    <xf numFmtId="9" fontId="27" fillId="3" borderId="7" xfId="94" applyFont="1" applyFill="1" applyBorder="1" applyAlignment="1" applyProtection="1">
      <alignment horizontal="right"/>
      <protection hidden="1"/>
    </xf>
    <xf numFmtId="3" fontId="27" fillId="3" borderId="47" xfId="90" applyNumberFormat="1" applyFont="1" applyFill="1" applyBorder="1" applyAlignment="1" applyProtection="1">
      <alignment horizontal="right"/>
      <protection hidden="1"/>
    </xf>
    <xf numFmtId="3" fontId="27" fillId="3" borderId="46" xfId="90" applyNumberFormat="1" applyFont="1" applyFill="1" applyBorder="1" applyAlignment="1" applyProtection="1">
      <alignment horizontal="right"/>
      <protection hidden="1"/>
    </xf>
    <xf numFmtId="9" fontId="27" fillId="3" borderId="44" xfId="94" applyFont="1" applyFill="1" applyBorder="1" applyAlignment="1" applyProtection="1">
      <alignment horizontal="right"/>
      <protection hidden="1"/>
    </xf>
    <xf numFmtId="3" fontId="30" fillId="3" borderId="15" xfId="90" applyNumberFormat="1" applyFont="1" applyFill="1" applyBorder="1" applyAlignment="1">
      <alignment horizontal="right" vertical="top"/>
    </xf>
    <xf numFmtId="9" fontId="107" fillId="3" borderId="28" xfId="94" applyFont="1" applyFill="1" applyBorder="1" applyAlignment="1" applyProtection="1">
      <alignment horizontal="right" vertical="top"/>
    </xf>
    <xf numFmtId="1" fontId="30" fillId="3" borderId="15" xfId="96" applyNumberFormat="1" applyFont="1" applyFill="1" applyBorder="1" applyAlignment="1">
      <alignment horizontal="right" vertical="top"/>
    </xf>
    <xf numFmtId="1" fontId="30" fillId="3" borderId="14" xfId="96" applyNumberFormat="1" applyFont="1" applyFill="1" applyBorder="1" applyAlignment="1">
      <alignment horizontal="right" vertical="top"/>
    </xf>
    <xf numFmtId="9" fontId="107" fillId="3" borderId="28" xfId="97" applyFont="1" applyFill="1" applyBorder="1" applyAlignment="1" applyProtection="1">
      <alignment horizontal="right" vertical="top"/>
    </xf>
    <xf numFmtId="1" fontId="30" fillId="3" borderId="8" xfId="90" applyNumberFormat="1" applyFont="1" applyFill="1" applyBorder="1" applyAlignment="1">
      <alignment horizontal="right"/>
    </xf>
    <xf numFmtId="1" fontId="30" fillId="3" borderId="13" xfId="96" applyNumberFormat="1" applyFont="1" applyFill="1" applyBorder="1" applyAlignment="1">
      <alignment horizontal="right"/>
    </xf>
    <xf numFmtId="1" fontId="30" fillId="3" borderId="8" xfId="96" applyNumberFormat="1" applyFont="1" applyFill="1" applyBorder="1" applyAlignment="1">
      <alignment horizontal="right"/>
    </xf>
    <xf numFmtId="1" fontId="109" fillId="3" borderId="8" xfId="96" applyNumberFormat="1" applyFont="1" applyFill="1" applyBorder="1" applyAlignment="1">
      <alignment horizontal="right"/>
    </xf>
    <xf numFmtId="1" fontId="109" fillId="3" borderId="13" xfId="96" applyNumberFormat="1" applyFont="1" applyFill="1" applyBorder="1" applyAlignment="1">
      <alignment horizontal="right"/>
    </xf>
    <xf numFmtId="3" fontId="30" fillId="3" borderId="13" xfId="90" applyNumberFormat="1" applyFont="1" applyFill="1" applyBorder="1" applyAlignment="1">
      <alignment horizontal="right"/>
    </xf>
    <xf numFmtId="3" fontId="30" fillId="3" borderId="8" xfId="90" applyNumberFormat="1" applyFont="1" applyFill="1" applyBorder="1" applyAlignment="1">
      <alignment horizontal="right"/>
    </xf>
    <xf numFmtId="166" fontId="27" fillId="3" borderId="15" xfId="90" applyNumberFormat="1" applyFont="1" applyFill="1" applyBorder="1" applyAlignment="1" applyProtection="1">
      <alignment horizontal="right"/>
      <protection hidden="1"/>
    </xf>
    <xf numFmtId="166" fontId="27" fillId="3" borderId="14" xfId="90" applyNumberFormat="1" applyFont="1" applyFill="1" applyBorder="1" applyAlignment="1" applyProtection="1">
      <alignment horizontal="right"/>
      <protection hidden="1"/>
    </xf>
    <xf numFmtId="9" fontId="27" fillId="3" borderId="28" xfId="94" applyFont="1" applyFill="1" applyBorder="1" applyAlignment="1" applyProtection="1">
      <alignment horizontal="right"/>
      <protection hidden="1"/>
    </xf>
    <xf numFmtId="166" fontId="27" fillId="3" borderId="11" xfId="90" applyNumberFormat="1" applyFont="1" applyFill="1" applyBorder="1" applyAlignment="1" applyProtection="1">
      <alignment horizontal="right"/>
      <protection hidden="1"/>
    </xf>
    <xf numFmtId="166" fontId="27" fillId="3" borderId="12" xfId="90" applyNumberFormat="1" applyFont="1" applyFill="1" applyBorder="1" applyAlignment="1" applyProtection="1">
      <alignment horizontal="right"/>
      <protection hidden="1"/>
    </xf>
    <xf numFmtId="9" fontId="27" fillId="3" borderId="9" xfId="94" applyFont="1" applyFill="1" applyBorder="1" applyAlignment="1" applyProtection="1">
      <alignment horizontal="right"/>
      <protection hidden="1"/>
    </xf>
    <xf numFmtId="3" fontId="6" fillId="0" borderId="29" xfId="90" applyNumberFormat="1" applyFont="1" applyBorder="1" applyAlignment="1" applyProtection="1">
      <alignment horizontal="right"/>
      <protection hidden="1"/>
    </xf>
    <xf numFmtId="3" fontId="6" fillId="0" borderId="0" xfId="90" applyNumberFormat="1" applyFont="1" applyAlignment="1" applyProtection="1">
      <alignment horizontal="right"/>
      <protection hidden="1"/>
    </xf>
    <xf numFmtId="1" fontId="6" fillId="0" borderId="57" xfId="92" applyNumberFormat="1" applyFont="1" applyBorder="1" applyAlignment="1">
      <alignment vertical="top"/>
    </xf>
    <xf numFmtId="3" fontId="9" fillId="7" borderId="29" xfId="90" applyNumberFormat="1" applyFont="1" applyFill="1" applyBorder="1" applyAlignment="1" applyProtection="1">
      <alignment horizontal="right"/>
      <protection hidden="1"/>
    </xf>
    <xf numFmtId="167" fontId="6" fillId="0" borderId="29" xfId="92" applyNumberFormat="1" applyFont="1" applyBorder="1" applyAlignment="1">
      <alignment vertical="top"/>
    </xf>
    <xf numFmtId="167" fontId="6" fillId="0" borderId="0" xfId="92" applyNumberFormat="1" applyFont="1" applyAlignment="1">
      <alignment vertical="top"/>
    </xf>
    <xf numFmtId="167" fontId="6" fillId="0" borderId="0" xfId="90" applyNumberFormat="1" applyFont="1" applyAlignment="1" applyProtection="1">
      <alignment horizontal="right"/>
      <protection locked="0"/>
    </xf>
    <xf numFmtId="167" fontId="6" fillId="0" borderId="0" xfId="90" applyNumberFormat="1" applyFont="1" applyAlignment="1" applyProtection="1">
      <alignment horizontal="right"/>
      <protection hidden="1"/>
    </xf>
    <xf numFmtId="167" fontId="6" fillId="0" borderId="57" xfId="92" applyNumberFormat="1" applyFont="1" applyBorder="1" applyAlignment="1">
      <alignment vertical="top"/>
    </xf>
    <xf numFmtId="167" fontId="6" fillId="0" borderId="57" xfId="90" applyNumberFormat="1" applyFont="1" applyBorder="1" applyAlignment="1" applyProtection="1">
      <alignment horizontal="right"/>
      <protection locked="0"/>
    </xf>
    <xf numFmtId="167" fontId="6" fillId="0" borderId="57" xfId="90" applyNumberFormat="1" applyFont="1" applyBorder="1" applyAlignment="1" applyProtection="1">
      <alignment horizontal="right"/>
      <protection hidden="1"/>
    </xf>
    <xf numFmtId="167" fontId="9" fillId="11" borderId="29" xfId="90" applyNumberFormat="1" applyFont="1" applyFill="1" applyBorder="1" applyAlignment="1" applyProtection="1">
      <alignment horizontal="right"/>
      <protection hidden="1"/>
    </xf>
    <xf numFmtId="166" fontId="9" fillId="11" borderId="29" xfId="90" applyNumberFormat="1" applyFont="1" applyFill="1" applyBorder="1" applyAlignment="1" applyProtection="1">
      <alignment horizontal="right"/>
      <protection hidden="1"/>
    </xf>
    <xf numFmtId="3" fontId="6" fillId="0" borderId="0" xfId="92" applyNumberFormat="1" applyFont="1" applyAlignment="1">
      <alignment vertical="top"/>
    </xf>
    <xf numFmtId="3" fontId="6" fillId="0" borderId="57" xfId="92" applyNumberFormat="1" applyFont="1" applyBorder="1" applyAlignment="1">
      <alignment horizontal="right" vertical="top"/>
    </xf>
    <xf numFmtId="3" fontId="6" fillId="0" borderId="57" xfId="90" applyNumberFormat="1" applyFont="1" applyBorder="1" applyAlignment="1" applyProtection="1">
      <alignment horizontal="right"/>
      <protection locked="0"/>
    </xf>
    <xf numFmtId="3" fontId="6" fillId="0" borderId="57" xfId="90" applyNumberFormat="1" applyFont="1" applyBorder="1" applyAlignment="1" applyProtection="1">
      <alignment horizontal="right"/>
      <protection hidden="1"/>
    </xf>
    <xf numFmtId="3" fontId="9" fillId="11" borderId="29" xfId="90" applyNumberFormat="1" applyFont="1" applyFill="1" applyBorder="1" applyAlignment="1" applyProtection="1">
      <alignment horizontal="right"/>
      <protection hidden="1"/>
    </xf>
    <xf numFmtId="3" fontId="9" fillId="7" borderId="0" xfId="90" applyNumberFormat="1" applyFont="1" applyFill="1" applyAlignment="1" applyProtection="1">
      <alignment horizontal="right"/>
      <protection hidden="1"/>
    </xf>
    <xf numFmtId="166" fontId="9" fillId="7" borderId="0" xfId="90" applyNumberFormat="1" applyFont="1" applyFill="1" applyAlignment="1" applyProtection="1">
      <alignment horizontal="right"/>
      <protection hidden="1"/>
    </xf>
    <xf numFmtId="166" fontId="9" fillId="7" borderId="29" xfId="90" applyNumberFormat="1" applyFont="1" applyFill="1" applyBorder="1" applyAlignment="1" applyProtection="1">
      <alignment horizontal="right"/>
      <protection hidden="1"/>
    </xf>
    <xf numFmtId="166" fontId="6" fillId="0" borderId="0" xfId="92" applyNumberFormat="1" applyFont="1" applyAlignment="1">
      <alignment vertical="top"/>
    </xf>
    <xf numFmtId="166" fontId="6" fillId="0" borderId="0" xfId="92" applyNumberFormat="1" applyFont="1" applyAlignment="1">
      <alignment horizontal="right" vertical="top"/>
    </xf>
    <xf numFmtId="0" fontId="3" fillId="0" borderId="0" xfId="72" applyFont="1"/>
    <xf numFmtId="3" fontId="6" fillId="0" borderId="0" xfId="72" applyNumberFormat="1" applyFont="1" applyAlignment="1">
      <alignment horizontal="right" wrapText="1" readingOrder="1"/>
    </xf>
    <xf numFmtId="3" fontId="6" fillId="0" borderId="35" xfId="72" applyNumberFormat="1" applyFont="1" applyBorder="1" applyAlignment="1">
      <alignment horizontal="right" wrapText="1" readingOrder="1"/>
    </xf>
    <xf numFmtId="0" fontId="3" fillId="0" borderId="137" xfId="72" applyFont="1" applyBorder="1"/>
    <xf numFmtId="0" fontId="9" fillId="0" borderId="36" xfId="72" applyFont="1" applyBorder="1" applyAlignment="1">
      <alignment horizontal="center" vertical="center" wrapText="1" readingOrder="1"/>
    </xf>
    <xf numFmtId="0" fontId="9" fillId="0" borderId="41" xfId="72" applyFont="1" applyBorder="1" applyAlignment="1">
      <alignment horizontal="center" vertical="center" wrapText="1" readingOrder="1"/>
    </xf>
    <xf numFmtId="2" fontId="9" fillId="0" borderId="41" xfId="72" applyNumberFormat="1" applyFont="1" applyBorder="1" applyAlignment="1">
      <alignment horizontal="center" vertical="center" wrapText="1" readingOrder="1"/>
    </xf>
    <xf numFmtId="0" fontId="9" fillId="0" borderId="42" xfId="72" applyFont="1" applyBorder="1" applyAlignment="1">
      <alignment horizontal="left" vertical="center" wrapText="1" indent="1" readingOrder="1"/>
    </xf>
    <xf numFmtId="0" fontId="54" fillId="0" borderId="37" xfId="72" applyFont="1" applyBorder="1" applyAlignment="1">
      <alignment horizontal="left" vertical="center" wrapText="1" indent="1" readingOrder="1"/>
    </xf>
    <xf numFmtId="0" fontId="92" fillId="0" borderId="0" xfId="90" applyFont="1" applyProtection="1">
      <protection hidden="1"/>
    </xf>
    <xf numFmtId="2" fontId="9" fillId="0" borderId="137" xfId="72" applyNumberFormat="1" applyFont="1" applyBorder="1" applyAlignment="1">
      <alignment horizontal="center" vertical="center" wrapText="1" readingOrder="1"/>
    </xf>
    <xf numFmtId="166" fontId="4" fillId="0" borderId="0" xfId="72" applyNumberFormat="1" applyFont="1"/>
    <xf numFmtId="3" fontId="11" fillId="0" borderId="0" xfId="72" applyNumberFormat="1" applyFont="1" applyAlignment="1">
      <alignment horizontal="right"/>
    </xf>
    <xf numFmtId="0" fontId="6" fillId="0" borderId="0" xfId="72" applyFont="1" applyAlignment="1">
      <alignment wrapText="1" readingOrder="1"/>
    </xf>
    <xf numFmtId="2" fontId="9" fillId="0" borderId="140" xfId="72" applyNumberFormat="1" applyFont="1" applyBorder="1" applyAlignment="1">
      <alignment horizontal="center" vertical="center" wrapText="1" readingOrder="1"/>
    </xf>
    <xf numFmtId="0" fontId="9" fillId="0" borderId="141" xfId="72" applyFont="1" applyBorder="1" applyAlignment="1">
      <alignment horizontal="center" vertical="center" wrapText="1" readingOrder="1"/>
    </xf>
    <xf numFmtId="0" fontId="9" fillId="0" borderId="140" xfId="72" applyFont="1" applyBorder="1" applyAlignment="1">
      <alignment horizontal="center" vertical="center" wrapText="1" readingOrder="1"/>
    </xf>
    <xf numFmtId="0" fontId="9" fillId="0" borderId="142" xfId="72" applyFont="1" applyBorder="1" applyAlignment="1">
      <alignment horizontal="center" vertical="center" readingOrder="1"/>
    </xf>
    <xf numFmtId="0" fontId="9" fillId="0" borderId="143" xfId="72" applyFont="1" applyBorder="1" applyAlignment="1">
      <alignment horizontal="center" vertical="center" readingOrder="1"/>
    </xf>
    <xf numFmtId="0" fontId="9" fillId="0" borderId="144" xfId="72" applyFont="1" applyBorder="1" applyAlignment="1">
      <alignment horizontal="center" vertical="center" wrapText="1" readingOrder="1"/>
    </xf>
    <xf numFmtId="0" fontId="9" fillId="0" borderId="145" xfId="72" applyFont="1" applyBorder="1" applyAlignment="1">
      <alignment horizontal="center" vertical="center" wrapText="1" readingOrder="1"/>
    </xf>
    <xf numFmtId="0" fontId="92" fillId="0" borderId="37" xfId="90" applyFont="1" applyBorder="1" applyProtection="1">
      <protection hidden="1"/>
    </xf>
    <xf numFmtId="0" fontId="6" fillId="0" borderId="0" xfId="4" applyFont="1" applyAlignment="1">
      <alignment horizontal="left" vertical="center" wrapText="1"/>
    </xf>
    <xf numFmtId="3" fontId="6" fillId="0" borderId="0" xfId="5" applyNumberFormat="1" applyFont="1" applyFill="1" applyAlignment="1" applyProtection="1">
      <alignment horizontal="right"/>
      <protection locked="0"/>
    </xf>
    <xf numFmtId="0" fontId="1" fillId="0" borderId="3" xfId="4" applyFont="1" applyFill="1" applyBorder="1" applyAlignment="1">
      <alignment horizontal="left" vertical="center" wrapText="1"/>
    </xf>
    <xf numFmtId="0" fontId="1" fillId="0" borderId="0" xfId="4" applyFont="1" applyBorder="1"/>
    <xf numFmtId="0" fontId="11" fillId="0" borderId="0" xfId="4" applyFont="1" applyBorder="1"/>
    <xf numFmtId="1" fontId="1" fillId="0" borderId="0" xfId="4" applyNumberFormat="1" applyFont="1" applyFill="1" applyBorder="1" applyAlignment="1">
      <alignment horizontal="right" vertical="center"/>
    </xf>
    <xf numFmtId="167" fontId="1" fillId="0" borderId="3" xfId="4" applyNumberFormat="1" applyFont="1" applyFill="1" applyBorder="1" applyAlignment="1">
      <alignment horizontal="right"/>
    </xf>
    <xf numFmtId="0" fontId="19" fillId="2" borderId="0" xfId="4" applyFont="1" applyFill="1" applyAlignment="1">
      <alignment horizontal="left" vertical="top"/>
    </xf>
    <xf numFmtId="3" fontId="19" fillId="2" borderId="0" xfId="4" applyNumberFormat="1" applyFont="1" applyFill="1" applyAlignment="1">
      <alignment horizontal="right" vertical="top"/>
    </xf>
    <xf numFmtId="0" fontId="1" fillId="0" borderId="0" xfId="4" applyFont="1" applyBorder="1" applyAlignment="1">
      <alignment horizontal="right" vertical="center"/>
    </xf>
    <xf numFmtId="0" fontId="9" fillId="2" borderId="0" xfId="4" applyFont="1" applyFill="1" applyAlignment="1">
      <alignment horizontal="left" vertical="top"/>
    </xf>
    <xf numFmtId="3" fontId="9" fillId="2" borderId="0" xfId="4" applyNumberFormat="1" applyFont="1" applyFill="1" applyAlignment="1">
      <alignment horizontal="right" vertical="top"/>
    </xf>
    <xf numFmtId="0" fontId="30" fillId="3" borderId="23" xfId="13" applyFont="1" applyFill="1" applyBorder="1" applyAlignment="1"/>
    <xf numFmtId="0" fontId="17" fillId="0" borderId="0" xfId="43" applyFont="1" applyFill="1" applyAlignment="1">
      <alignment horizontal="left" vertical="center" indent="1"/>
    </xf>
    <xf numFmtId="0" fontId="15" fillId="0" borderId="0" xfId="43" applyFont="1" applyFill="1"/>
    <xf numFmtId="0" fontId="3" fillId="0" borderId="0" xfId="43" applyFill="1"/>
    <xf numFmtId="0" fontId="1" fillId="0" borderId="0" xfId="43" applyFont="1" applyFill="1"/>
    <xf numFmtId="0" fontId="17" fillId="0" borderId="3" xfId="43" applyFont="1" applyFill="1" applyBorder="1" applyAlignment="1">
      <alignment horizontal="left" vertical="center" indent="1"/>
    </xf>
    <xf numFmtId="0" fontId="19" fillId="0" borderId="3" xfId="0" applyFont="1" applyFill="1" applyBorder="1" applyAlignment="1">
      <alignment horizontal="center"/>
    </xf>
    <xf numFmtId="0" fontId="7" fillId="0" borderId="3" xfId="43" applyFont="1" applyFill="1" applyBorder="1" applyAlignment="1">
      <alignment horizontal="left" vertical="center" indent="1"/>
    </xf>
    <xf numFmtId="0" fontId="8" fillId="0" borderId="0" xfId="43" applyFont="1" applyFill="1" applyAlignment="1">
      <alignment horizontal="left" vertical="center" indent="1"/>
    </xf>
    <xf numFmtId="167" fontId="1" fillId="0" borderId="0" xfId="43" applyNumberFormat="1" applyFont="1" applyFill="1" applyAlignment="1">
      <alignment horizontal="right" vertical="center" indent="1"/>
    </xf>
    <xf numFmtId="9" fontId="1" fillId="0" borderId="0" xfId="43" applyNumberFormat="1" applyFont="1" applyFill="1" applyAlignment="1">
      <alignment horizontal="right" vertical="center" indent="1"/>
    </xf>
    <xf numFmtId="0" fontId="8" fillId="0" borderId="3" xfId="43" applyFont="1" applyFill="1" applyBorder="1" applyAlignment="1">
      <alignment horizontal="left" vertical="center" indent="1"/>
    </xf>
    <xf numFmtId="167" fontId="1" fillId="0" borderId="3" xfId="43" applyNumberFormat="1" applyFont="1" applyFill="1" applyBorder="1" applyAlignment="1">
      <alignment horizontal="right" vertical="center" indent="1"/>
    </xf>
    <xf numFmtId="9" fontId="1" fillId="0" borderId="3" xfId="43" applyNumberFormat="1" applyFont="1" applyFill="1" applyBorder="1" applyAlignment="1">
      <alignment horizontal="right" vertical="center" indent="1"/>
    </xf>
    <xf numFmtId="0" fontId="7" fillId="0" borderId="0" xfId="43" applyFont="1" applyFill="1" applyAlignment="1">
      <alignment horizontal="left" vertical="center" indent="1"/>
    </xf>
    <xf numFmtId="167" fontId="19" fillId="0" borderId="0" xfId="43" applyNumberFormat="1" applyFont="1" applyFill="1" applyAlignment="1">
      <alignment horizontal="right" vertical="center" indent="1"/>
    </xf>
    <xf numFmtId="9" fontId="19" fillId="0" borderId="0" xfId="43" applyNumberFormat="1" applyFont="1" applyFill="1" applyAlignment="1">
      <alignment horizontal="right" vertical="center" indent="1"/>
    </xf>
    <xf numFmtId="3" fontId="30" fillId="0" borderId="8" xfId="90" applyNumberFormat="1" applyFont="1" applyFill="1" applyBorder="1" applyAlignment="1">
      <alignment horizontal="right" vertical="center"/>
    </xf>
    <xf numFmtId="9" fontId="107" fillId="0" borderId="7" xfId="94" applyFont="1" applyFill="1" applyBorder="1" applyAlignment="1" applyProtection="1">
      <alignment horizontal="right" vertical="center"/>
    </xf>
    <xf numFmtId="3" fontId="30" fillId="0" borderId="13" xfId="90" applyNumberFormat="1" applyFont="1" applyFill="1" applyBorder="1" applyAlignment="1">
      <alignment horizontal="right" vertical="center"/>
    </xf>
    <xf numFmtId="3" fontId="30" fillId="0" borderId="8" xfId="90" applyNumberFormat="1" applyFont="1" applyFill="1" applyBorder="1" applyAlignment="1">
      <alignment horizontal="right"/>
    </xf>
    <xf numFmtId="3" fontId="30" fillId="0" borderId="13" xfId="90" applyNumberFormat="1" applyFont="1" applyFill="1" applyBorder="1" applyAlignment="1">
      <alignment horizontal="right"/>
    </xf>
    <xf numFmtId="9" fontId="107" fillId="0" borderId="7" xfId="94" applyFont="1" applyFill="1" applyBorder="1" applyAlignment="1" applyProtection="1">
      <alignment horizontal="right"/>
    </xf>
    <xf numFmtId="3" fontId="30" fillId="0" borderId="8" xfId="90" applyNumberFormat="1" applyFont="1" applyFill="1" applyBorder="1" applyAlignment="1" applyProtection="1">
      <alignment horizontal="right"/>
      <protection hidden="1"/>
    </xf>
    <xf numFmtId="9" fontId="107" fillId="0" borderId="7" xfId="97" applyFont="1" applyFill="1" applyBorder="1" applyAlignment="1" applyProtection="1">
      <alignment horizontal="right"/>
    </xf>
    <xf numFmtId="3" fontId="6" fillId="0" borderId="0" xfId="90" applyNumberFormat="1" applyFont="1" applyFill="1" applyAlignment="1" applyProtection="1">
      <alignment horizontal="right" vertical="center"/>
      <protection hidden="1"/>
    </xf>
    <xf numFmtId="3" fontId="6" fillId="0" borderId="31" xfId="90" applyNumberFormat="1" applyFont="1" applyFill="1" applyBorder="1" applyAlignment="1" applyProtection="1">
      <alignment horizontal="right" vertical="center"/>
      <protection hidden="1"/>
    </xf>
    <xf numFmtId="9" fontId="6" fillId="0" borderId="83" xfId="91" applyFont="1" applyFill="1" applyBorder="1" applyAlignment="1" applyProtection="1">
      <alignment horizontal="right"/>
      <protection hidden="1"/>
    </xf>
    <xf numFmtId="9" fontId="6" fillId="0" borderId="82" xfId="91" applyFont="1" applyFill="1" applyBorder="1" applyAlignment="1" applyProtection="1">
      <alignment horizontal="right"/>
      <protection hidden="1"/>
    </xf>
    <xf numFmtId="3" fontId="6" fillId="0" borderId="0" xfId="90" applyNumberFormat="1" applyFont="1" applyFill="1" applyAlignment="1" applyProtection="1">
      <alignment horizontal="right"/>
      <protection hidden="1"/>
    </xf>
    <xf numFmtId="3" fontId="6" fillId="0" borderId="31" xfId="90" applyNumberFormat="1" applyFont="1" applyFill="1" applyBorder="1" applyAlignment="1" applyProtection="1">
      <alignment horizontal="right"/>
      <protection hidden="1"/>
    </xf>
    <xf numFmtId="9" fontId="6" fillId="0" borderId="146" xfId="91" applyFont="1" applyFill="1" applyBorder="1" applyAlignment="1" applyProtection="1">
      <alignment horizontal="right"/>
      <protection hidden="1"/>
    </xf>
    <xf numFmtId="9" fontId="6" fillId="0" borderId="147" xfId="91" applyFont="1" applyFill="1" applyBorder="1" applyAlignment="1" applyProtection="1">
      <alignment horizontal="right"/>
      <protection hidden="1"/>
    </xf>
    <xf numFmtId="0" fontId="30" fillId="3" borderId="23" xfId="13" applyFont="1" applyFill="1" applyBorder="1" applyAlignment="1"/>
    <xf numFmtId="3" fontId="9" fillId="3" borderId="23" xfId="5" applyNumberFormat="1" applyFont="1" applyFill="1" applyBorder="1" applyAlignment="1" applyProtection="1">
      <alignment horizontal="right"/>
      <protection locked="0"/>
    </xf>
    <xf numFmtId="167" fontId="6" fillId="0" borderId="3" xfId="4" applyNumberFormat="1" applyFont="1" applyFill="1" applyBorder="1" applyAlignment="1">
      <alignment horizontal="left" vertical="center"/>
    </xf>
    <xf numFmtId="167" fontId="6" fillId="0" borderId="3" xfId="4" applyNumberFormat="1" applyFont="1" applyFill="1" applyBorder="1" applyAlignment="1">
      <alignment horizontal="right" vertical="center"/>
    </xf>
    <xf numFmtId="0" fontId="34" fillId="3" borderId="0" xfId="13" applyFont="1" applyFill="1" applyAlignment="1">
      <alignment horizontal="left"/>
    </xf>
    <xf numFmtId="0" fontId="159" fillId="0" borderId="0" xfId="0" applyFont="1"/>
    <xf numFmtId="0" fontId="6" fillId="3" borderId="0" xfId="13" applyFont="1" applyFill="1" applyAlignment="1">
      <alignment vertical="center"/>
    </xf>
    <xf numFmtId="1" fontId="9" fillId="3" borderId="0" xfId="13" quotePrefix="1" applyNumberFormat="1" applyFont="1" applyFill="1" applyAlignment="1">
      <alignment horizontal="left" vertical="center"/>
    </xf>
    <xf numFmtId="1" fontId="160" fillId="3" borderId="0" xfId="13" quotePrefix="1" applyNumberFormat="1" applyFont="1" applyFill="1" applyAlignment="1">
      <alignment horizontal="left" vertical="center"/>
    </xf>
    <xf numFmtId="16" fontId="6" fillId="3" borderId="0" xfId="13" quotePrefix="1" applyNumberFormat="1" applyFont="1" applyFill="1" applyAlignment="1">
      <alignment horizontal="right" vertical="center"/>
    </xf>
    <xf numFmtId="0" fontId="9" fillId="3" borderId="10" xfId="13" applyFont="1" applyFill="1" applyBorder="1" applyAlignment="1">
      <alignment horizontal="left" vertical="center"/>
    </xf>
    <xf numFmtId="0" fontId="6" fillId="3" borderId="10" xfId="13" applyFont="1" applyFill="1" applyBorder="1" applyAlignment="1">
      <alignment horizontal="left" vertical="center"/>
    </xf>
    <xf numFmtId="0" fontId="6" fillId="3" borderId="10" xfId="13" applyFont="1" applyFill="1" applyBorder="1" applyAlignment="1">
      <alignment vertical="center"/>
    </xf>
    <xf numFmtId="0" fontId="6" fillId="3" borderId="10" xfId="13" applyFont="1" applyFill="1" applyBorder="1" applyAlignment="1"/>
    <xf numFmtId="167" fontId="30" fillId="3" borderId="23" xfId="13" applyNumberFormat="1" applyFont="1" applyFill="1" applyBorder="1" applyAlignment="1"/>
    <xf numFmtId="3" fontId="30" fillId="3" borderId="23" xfId="13" applyNumberFormat="1" applyFont="1" applyFill="1" applyBorder="1" applyAlignment="1"/>
    <xf numFmtId="9" fontId="30" fillId="3" borderId="23" xfId="13" applyNumberFormat="1" applyFont="1" applyFill="1" applyBorder="1" applyAlignment="1"/>
    <xf numFmtId="167" fontId="30" fillId="3" borderId="0" xfId="13" applyNumberFormat="1" applyFont="1" applyFill="1" applyAlignment="1"/>
    <xf numFmtId="3" fontId="30" fillId="3" borderId="0" xfId="13" applyNumberFormat="1" applyFont="1" applyFill="1" applyAlignment="1"/>
    <xf numFmtId="0" fontId="30" fillId="3" borderId="0" xfId="13" applyFont="1" applyFill="1" applyAlignment="1">
      <alignment horizontal="left" wrapText="1"/>
    </xf>
    <xf numFmtId="0" fontId="30" fillId="3" borderId="10" xfId="13" applyFont="1" applyFill="1" applyBorder="1" applyAlignment="1"/>
    <xf numFmtId="167" fontId="30" fillId="3" borderId="10" xfId="13" applyNumberFormat="1" applyFont="1" applyFill="1" applyBorder="1" applyAlignment="1"/>
    <xf numFmtId="3" fontId="30" fillId="3" borderId="10" xfId="13" applyNumberFormat="1" applyFont="1" applyFill="1" applyBorder="1" applyAlignment="1"/>
    <xf numFmtId="0" fontId="30" fillId="3" borderId="0" xfId="13" applyFont="1" applyFill="1" applyAlignment="1">
      <alignment wrapText="1"/>
    </xf>
    <xf numFmtId="167" fontId="30" fillId="3" borderId="0" xfId="13" applyNumberFormat="1" applyFont="1" applyFill="1" applyAlignment="1">
      <alignment vertical="center"/>
    </xf>
    <xf numFmtId="167" fontId="30" fillId="3" borderId="10" xfId="13" applyNumberFormat="1" applyFont="1" applyFill="1" applyBorder="1" applyAlignment="1">
      <alignment vertical="center"/>
    </xf>
    <xf numFmtId="3" fontId="30" fillId="3" borderId="10" xfId="13" applyNumberFormat="1" applyFont="1" applyFill="1" applyBorder="1" applyAlignment="1">
      <alignment vertical="center"/>
    </xf>
    <xf numFmtId="0" fontId="30" fillId="3" borderId="23" xfId="13" applyFont="1" applyFill="1" applyBorder="1" applyAlignment="1">
      <alignment wrapText="1"/>
    </xf>
    <xf numFmtId="167" fontId="30" fillId="3" borderId="23" xfId="13" applyNumberFormat="1" applyFont="1" applyFill="1" applyBorder="1" applyAlignment="1">
      <alignment wrapText="1"/>
    </xf>
    <xf numFmtId="3" fontId="30" fillId="3" borderId="23" xfId="13" applyNumberFormat="1" applyFont="1" applyFill="1" applyBorder="1" applyAlignment="1">
      <alignment wrapText="1"/>
    </xf>
    <xf numFmtId="9" fontId="30" fillId="3" borderId="23" xfId="13" applyNumberFormat="1" applyFont="1" applyFill="1" applyBorder="1" applyAlignment="1">
      <alignment wrapText="1"/>
    </xf>
    <xf numFmtId="3" fontId="30" fillId="3" borderId="0" xfId="13" applyNumberFormat="1" applyFont="1" applyFill="1" applyAlignment="1">
      <alignment horizontal="right"/>
    </xf>
    <xf numFmtId="167" fontId="30" fillId="3" borderId="0" xfId="13" applyNumberFormat="1" applyFont="1" applyFill="1" applyAlignment="1">
      <alignment wrapText="1"/>
    </xf>
    <xf numFmtId="3" fontId="30" fillId="3" borderId="0" xfId="13" applyNumberFormat="1" applyFont="1" applyFill="1" applyAlignment="1">
      <alignment wrapText="1"/>
    </xf>
    <xf numFmtId="167" fontId="30" fillId="3" borderId="10" xfId="13" applyNumberFormat="1" applyFont="1" applyFill="1" applyBorder="1" applyAlignment="1">
      <alignment wrapText="1"/>
    </xf>
    <xf numFmtId="3" fontId="30" fillId="3" borderId="10" xfId="13" applyNumberFormat="1" applyFont="1" applyFill="1" applyBorder="1" applyAlignment="1">
      <alignment wrapText="1"/>
    </xf>
    <xf numFmtId="0" fontId="30" fillId="3" borderId="10" xfId="13" applyFont="1" applyFill="1" applyBorder="1" applyAlignment="1">
      <alignment wrapText="1"/>
    </xf>
    <xf numFmtId="0" fontId="30" fillId="3" borderId="45" xfId="13" applyFont="1" applyFill="1" applyBorder="1" applyAlignment="1">
      <alignment wrapText="1"/>
    </xf>
    <xf numFmtId="3" fontId="30" fillId="3" borderId="45" xfId="13" applyNumberFormat="1" applyFont="1" applyFill="1" applyBorder="1" applyAlignment="1">
      <alignment wrapText="1"/>
    </xf>
    <xf numFmtId="3" fontId="30" fillId="3" borderId="45" xfId="13" applyNumberFormat="1" applyFont="1" applyFill="1" applyBorder="1" applyAlignment="1">
      <alignment horizontal="right" wrapText="1"/>
    </xf>
    <xf numFmtId="0" fontId="27" fillId="2" borderId="45" xfId="13" applyFont="1" applyFill="1" applyBorder="1" applyAlignment="1">
      <alignment wrapText="1"/>
    </xf>
    <xf numFmtId="3" fontId="27" fillId="2" borderId="45" xfId="13" applyNumberFormat="1" applyFont="1" applyFill="1" applyBorder="1" applyAlignment="1">
      <alignment wrapText="1"/>
    </xf>
    <xf numFmtId="0" fontId="30" fillId="3" borderId="0" xfId="13" applyFont="1" applyFill="1" applyAlignment="1">
      <alignment horizontal="right" vertical="center"/>
    </xf>
    <xf numFmtId="0" fontId="30" fillId="0" borderId="0" xfId="0" applyFont="1"/>
    <xf numFmtId="0" fontId="30" fillId="3" borderId="10" xfId="13" applyFont="1" applyFill="1" applyBorder="1" applyAlignment="1">
      <alignment horizontal="right" vertical="center"/>
    </xf>
    <xf numFmtId="167" fontId="30" fillId="3" borderId="10" xfId="13" applyNumberFormat="1" applyFont="1" applyFill="1" applyBorder="1" applyAlignment="1">
      <alignment horizontal="right" wrapText="1"/>
    </xf>
    <xf numFmtId="16" fontId="153" fillId="3" borderId="0" xfId="13" quotePrefix="1" applyNumberFormat="1" applyFont="1" applyFill="1" applyBorder="1" applyAlignment="1">
      <alignment horizontal="center" vertical="center"/>
    </xf>
    <xf numFmtId="0" fontId="153" fillId="3" borderId="0" xfId="13" applyFont="1" applyFill="1" applyBorder="1" applyAlignment="1">
      <alignment horizontal="center" vertical="center"/>
    </xf>
    <xf numFmtId="0" fontId="118" fillId="3" borderId="0" xfId="13" applyFont="1" applyFill="1" applyAlignment="1">
      <alignment horizontal="right" vertical="center"/>
    </xf>
    <xf numFmtId="0" fontId="154" fillId="3" borderId="10" xfId="13" applyFont="1" applyFill="1" applyBorder="1" applyAlignment="1">
      <alignment horizontal="right" vertical="center"/>
    </xf>
    <xf numFmtId="0" fontId="153" fillId="3" borderId="0" xfId="13" applyFont="1" applyFill="1" applyBorder="1" applyAlignment="1">
      <alignment horizontal="right" vertical="center" wrapText="1"/>
    </xf>
    <xf numFmtId="0" fontId="153" fillId="3" borderId="0" xfId="13" applyFont="1" applyFill="1" applyBorder="1" applyAlignment="1">
      <alignment horizontal="right" vertical="center"/>
    </xf>
    <xf numFmtId="0" fontId="12" fillId="0" borderId="0" xfId="72" applyBorder="1"/>
    <xf numFmtId="0" fontId="30" fillId="3" borderId="0" xfId="13" applyFont="1" applyFill="1" applyBorder="1" applyAlignment="1">
      <alignment vertical="center"/>
    </xf>
    <xf numFmtId="0" fontId="101" fillId="0" borderId="0" xfId="72" applyFont="1" applyAlignment="1">
      <alignment vertical="center"/>
    </xf>
    <xf numFmtId="3" fontId="6" fillId="3" borderId="0" xfId="8" applyNumberFormat="1" applyFont="1" applyFill="1" applyBorder="1" applyAlignment="1" applyProtection="1">
      <alignment horizontal="right" vertical="center"/>
      <protection hidden="1"/>
    </xf>
    <xf numFmtId="0" fontId="6" fillId="0" borderId="0" xfId="90" applyFont="1" applyBorder="1" applyAlignment="1">
      <alignment vertical="center"/>
    </xf>
    <xf numFmtId="0" fontId="9" fillId="2" borderId="0" xfId="90" applyFont="1" applyFill="1" applyAlignment="1" applyProtection="1">
      <alignment vertical="center"/>
      <protection hidden="1"/>
    </xf>
    <xf numFmtId="166" fontId="9" fillId="2" borderId="0" xfId="90" applyNumberFormat="1" applyFont="1" applyFill="1" applyAlignment="1" applyProtection="1">
      <alignment horizontal="right" vertical="center"/>
      <protection hidden="1"/>
    </xf>
    <xf numFmtId="166" fontId="9" fillId="2" borderId="31" xfId="90" applyNumberFormat="1" applyFont="1" applyFill="1" applyBorder="1" applyAlignment="1" applyProtection="1">
      <alignment horizontal="right" vertical="center"/>
      <protection hidden="1"/>
    </xf>
    <xf numFmtId="9" fontId="6" fillId="2" borderId="119" xfId="94" applyFont="1" applyFill="1" applyBorder="1" applyAlignment="1" applyProtection="1">
      <alignment horizontal="right" vertical="center" wrapText="1"/>
      <protection hidden="1"/>
    </xf>
    <xf numFmtId="9" fontId="6" fillId="2" borderId="118" xfId="94" applyFont="1" applyFill="1" applyBorder="1" applyAlignment="1" applyProtection="1">
      <alignment horizontal="right" vertical="center" wrapText="1"/>
      <protection hidden="1"/>
    </xf>
    <xf numFmtId="3" fontId="9" fillId="2" borderId="0" xfId="90" applyNumberFormat="1" applyFont="1" applyFill="1" applyAlignment="1" applyProtection="1">
      <alignment horizontal="right" vertical="center"/>
      <protection hidden="1"/>
    </xf>
    <xf numFmtId="3" fontId="9" fillId="2" borderId="31" xfId="90" applyNumberFormat="1" applyFont="1" applyFill="1" applyBorder="1" applyAlignment="1" applyProtection="1">
      <alignment horizontal="right" vertical="center"/>
      <protection hidden="1"/>
    </xf>
    <xf numFmtId="0" fontId="32" fillId="0" borderId="0" xfId="4" applyFont="1" applyAlignment="1">
      <alignment horizontal="left" vertical="top" wrapText="1"/>
    </xf>
    <xf numFmtId="0" fontId="30" fillId="0" borderId="0" xfId="4" applyFont="1" applyAlignment="1">
      <alignment horizontal="left" wrapText="1"/>
    </xf>
    <xf numFmtId="0" fontId="0" fillId="0" borderId="0" xfId="0" applyAlignment="1">
      <alignment wrapText="1"/>
    </xf>
    <xf numFmtId="0" fontId="34" fillId="0" borderId="0" xfId="4" applyFont="1"/>
    <xf numFmtId="0" fontId="9" fillId="0" borderId="0" xfId="4" applyFont="1" applyAlignment="1">
      <alignment horizontal="left" vertical="top" wrapText="1"/>
    </xf>
    <xf numFmtId="0" fontId="6" fillId="0" borderId="0" xfId="4" applyFont="1" applyAlignment="1">
      <alignment horizontal="left" vertical="center" wrapText="1"/>
    </xf>
    <xf numFmtId="0" fontId="30" fillId="0" borderId="0" xfId="4" applyFont="1" applyAlignment="1">
      <alignment horizontal="left" vertical="center" wrapText="1"/>
    </xf>
    <xf numFmtId="0" fontId="27" fillId="3" borderId="15" xfId="96" applyFont="1" applyFill="1" applyBorder="1" applyAlignment="1">
      <alignment horizontal="center" vertical="center"/>
    </xf>
    <xf numFmtId="0" fontId="27" fillId="3" borderId="14" xfId="96" applyFont="1" applyFill="1" applyBorder="1" applyAlignment="1">
      <alignment horizontal="center" vertical="center"/>
    </xf>
    <xf numFmtId="0" fontId="105" fillId="3" borderId="23" xfId="90" applyFont="1" applyFill="1" applyBorder="1" applyAlignment="1">
      <alignment horizontal="left" vertical="center" wrapText="1"/>
    </xf>
    <xf numFmtId="0" fontId="93" fillId="3" borderId="23" xfId="90" applyFont="1" applyFill="1" applyBorder="1" applyAlignment="1">
      <alignment horizontal="left" vertical="center" wrapText="1"/>
    </xf>
    <xf numFmtId="0" fontId="105" fillId="3" borderId="0" xfId="90" applyFont="1" applyFill="1" applyAlignment="1">
      <alignment horizontal="left" wrapText="1"/>
    </xf>
    <xf numFmtId="0" fontId="93" fillId="3" borderId="0" xfId="90" applyFont="1" applyFill="1" applyAlignment="1">
      <alignment horizontal="left" wrapText="1"/>
    </xf>
    <xf numFmtId="0" fontId="93" fillId="3" borderId="0" xfId="96" applyFont="1" applyFill="1" applyAlignment="1">
      <alignment horizontal="left" wrapText="1"/>
    </xf>
    <xf numFmtId="0" fontId="93" fillId="3" borderId="0" xfId="96" applyFont="1" applyFill="1" applyAlignment="1">
      <alignment horizontal="left" vertical="top" wrapText="1"/>
    </xf>
    <xf numFmtId="0" fontId="27" fillId="3" borderId="0" xfId="96" applyFont="1" applyFill="1" applyAlignment="1">
      <alignment horizontal="center" vertical="center"/>
    </xf>
    <xf numFmtId="0" fontId="27" fillId="3" borderId="10" xfId="96" applyFont="1" applyFill="1" applyBorder="1" applyAlignment="1">
      <alignment horizontal="center" vertical="center"/>
    </xf>
    <xf numFmtId="0" fontId="27" fillId="3" borderId="47" xfId="96" applyFont="1" applyFill="1" applyBorder="1" applyAlignment="1">
      <alignment horizontal="center" vertical="center" wrapText="1"/>
    </xf>
    <xf numFmtId="0" fontId="30" fillId="3" borderId="45" xfId="96" applyFont="1" applyFill="1" applyBorder="1" applyAlignment="1">
      <alignment horizontal="center" vertical="center" wrapText="1"/>
    </xf>
    <xf numFmtId="0" fontId="30" fillId="3" borderId="46" xfId="96" applyFont="1" applyFill="1" applyBorder="1" applyAlignment="1">
      <alignment horizontal="center" vertical="center" wrapText="1"/>
    </xf>
    <xf numFmtId="0" fontId="27" fillId="3" borderId="47" xfId="96" applyFont="1" applyFill="1" applyBorder="1" applyAlignment="1">
      <alignment horizontal="center" vertical="center"/>
    </xf>
    <xf numFmtId="0" fontId="30" fillId="3" borderId="45" xfId="96" applyFont="1" applyFill="1" applyBorder="1" applyAlignment="1">
      <alignment horizontal="center" vertical="center"/>
    </xf>
    <xf numFmtId="0" fontId="30" fillId="3" borderId="46" xfId="96" applyFont="1" applyFill="1" applyBorder="1" applyAlignment="1">
      <alignment horizontal="center" vertical="center"/>
    </xf>
    <xf numFmtId="0" fontId="115" fillId="9" borderId="10" xfId="96" applyFont="1" applyFill="1" applyBorder="1" applyAlignment="1">
      <alignment horizontal="center" vertical="center"/>
    </xf>
    <xf numFmtId="0" fontId="27" fillId="3" borderId="11" xfId="96" applyFont="1" applyFill="1" applyBorder="1" applyAlignment="1">
      <alignment horizontal="center" wrapText="1"/>
    </xf>
    <xf numFmtId="0" fontId="30" fillId="3" borderId="10" xfId="96" applyFont="1" applyFill="1" applyBorder="1" applyAlignment="1">
      <alignment horizontal="center" wrapText="1"/>
    </xf>
    <xf numFmtId="0" fontId="30" fillId="3" borderId="12" xfId="96" applyFont="1" applyFill="1" applyBorder="1" applyAlignment="1">
      <alignment horizontal="center" wrapText="1"/>
    </xf>
    <xf numFmtId="0" fontId="27" fillId="3" borderId="11" xfId="96" applyFont="1" applyFill="1" applyBorder="1" applyAlignment="1">
      <alignment horizontal="center"/>
    </xf>
    <xf numFmtId="0" fontId="30" fillId="3" borderId="10" xfId="96" applyFont="1" applyFill="1" applyBorder="1" applyAlignment="1">
      <alignment horizontal="center"/>
    </xf>
    <xf numFmtId="0" fontId="30" fillId="3" borderId="12" xfId="96" applyFont="1" applyFill="1" applyBorder="1" applyAlignment="1">
      <alignment horizontal="center"/>
    </xf>
    <xf numFmtId="0" fontId="66" fillId="3" borderId="23" xfId="12" applyFont="1" applyFill="1" applyBorder="1" applyAlignment="1">
      <alignment horizontal="left" vertical="center"/>
    </xf>
    <xf numFmtId="0" fontId="30" fillId="3" borderId="23" xfId="12" quotePrefix="1" applyFont="1" applyFill="1" applyBorder="1" applyAlignment="1">
      <alignment horizontal="left" vertical="center"/>
    </xf>
    <xf numFmtId="0" fontId="102" fillId="3" borderId="23" xfId="0" applyFont="1" applyFill="1" applyBorder="1" applyAlignment="1">
      <alignment vertical="center"/>
    </xf>
    <xf numFmtId="0" fontId="0" fillId="3" borderId="23" xfId="0" applyFill="1" applyBorder="1" applyAlignment="1">
      <alignment vertical="center"/>
    </xf>
    <xf numFmtId="0" fontId="30" fillId="3" borderId="0" xfId="12" quotePrefix="1" applyFont="1" applyFill="1" applyAlignment="1">
      <alignment horizontal="left" vertical="center" wrapText="1"/>
    </xf>
    <xf numFmtId="0" fontId="102" fillId="0" borderId="0" xfId="0" applyFont="1" applyAlignment="1">
      <alignment wrapText="1"/>
    </xf>
    <xf numFmtId="0" fontId="30" fillId="3" borderId="0" xfId="12" quotePrefix="1" applyFont="1" applyFill="1" applyAlignment="1">
      <alignment horizontal="left" vertical="center"/>
    </xf>
    <xf numFmtId="3" fontId="101" fillId="0" borderId="0" xfId="90" applyNumberFormat="1" applyFont="1" applyAlignment="1" applyProtection="1">
      <alignment horizontal="left" vertical="center"/>
      <protection hidden="1"/>
    </xf>
    <xf numFmtId="3" fontId="93" fillId="0" borderId="0" xfId="90" applyNumberFormat="1" applyFont="1" applyAlignment="1" applyProtection="1">
      <alignment horizontal="left" vertical="center"/>
      <protection hidden="1"/>
    </xf>
    <xf numFmtId="3" fontId="93" fillId="0" borderId="29" xfId="90" applyNumberFormat="1" applyFont="1" applyBorder="1" applyAlignment="1" applyProtection="1">
      <alignment horizontal="left" vertical="center"/>
      <protection hidden="1"/>
    </xf>
    <xf numFmtId="0" fontId="92" fillId="0" borderId="0" xfId="90" applyFont="1" applyAlignment="1" applyProtection="1">
      <alignment horizontal="left" vertical="center"/>
      <protection hidden="1"/>
    </xf>
    <xf numFmtId="0" fontId="92" fillId="0" borderId="26" xfId="90" applyFont="1" applyBorder="1" applyAlignment="1" applyProtection="1">
      <alignment horizontal="left" vertical="center"/>
      <protection hidden="1"/>
    </xf>
    <xf numFmtId="0" fontId="146" fillId="0" borderId="59" xfId="90" applyFont="1" applyBorder="1" applyAlignment="1" applyProtection="1">
      <alignment horizontal="left" vertical="center"/>
      <protection hidden="1"/>
    </xf>
    <xf numFmtId="0" fontId="146" fillId="0" borderId="58" xfId="90" applyFont="1" applyBorder="1" applyAlignment="1" applyProtection="1">
      <alignment horizontal="left" vertical="center"/>
      <protection hidden="1"/>
    </xf>
    <xf numFmtId="0" fontId="9" fillId="0" borderId="56" xfId="90" applyFont="1" applyBorder="1" applyAlignment="1" applyProtection="1">
      <alignment horizontal="center" vertical="center" wrapText="1"/>
      <protection hidden="1"/>
    </xf>
    <xf numFmtId="0" fontId="9" fillId="0" borderId="55" xfId="90" applyFont="1" applyBorder="1" applyAlignment="1" applyProtection="1">
      <alignment horizontal="center" vertical="center" wrapText="1"/>
      <protection hidden="1"/>
    </xf>
    <xf numFmtId="0" fontId="9" fillId="0" borderId="0" xfId="90" applyFont="1" applyAlignment="1" applyProtection="1">
      <alignment horizontal="center" vertical="center" wrapText="1"/>
      <protection hidden="1"/>
    </xf>
    <xf numFmtId="0" fontId="9" fillId="0" borderId="39" xfId="90" applyFont="1" applyBorder="1" applyAlignment="1" applyProtection="1">
      <alignment horizontal="center" vertical="center" wrapText="1"/>
      <protection hidden="1"/>
    </xf>
    <xf numFmtId="0" fontId="9" fillId="0" borderId="62" xfId="90" applyFont="1" applyBorder="1" applyAlignment="1" applyProtection="1">
      <alignment horizontal="center" vertical="center" wrapText="1"/>
      <protection hidden="1"/>
    </xf>
    <xf numFmtId="0" fontId="92" fillId="0" borderId="31" xfId="90" applyFont="1" applyBorder="1" applyAlignment="1" applyProtection="1">
      <alignment horizontal="left" vertical="center"/>
      <protection hidden="1"/>
    </xf>
    <xf numFmtId="0" fontId="146" fillId="0" borderId="72" xfId="90" applyFont="1" applyBorder="1" applyAlignment="1" applyProtection="1">
      <alignment horizontal="left" vertical="center"/>
      <protection hidden="1"/>
    </xf>
    <xf numFmtId="0" fontId="146" fillId="0" borderId="71" xfId="90" applyFont="1" applyBorder="1" applyAlignment="1" applyProtection="1">
      <alignment horizontal="left" vertical="center"/>
      <protection hidden="1"/>
    </xf>
    <xf numFmtId="0" fontId="146" fillId="0" borderId="33" xfId="90" applyFont="1" applyBorder="1" applyAlignment="1" applyProtection="1">
      <alignment horizontal="left" vertical="center"/>
      <protection hidden="1"/>
    </xf>
    <xf numFmtId="0" fontId="146" fillId="0" borderId="79" xfId="90" applyFont="1" applyBorder="1" applyAlignment="1" applyProtection="1">
      <alignment horizontal="left" vertical="center"/>
      <protection hidden="1"/>
    </xf>
    <xf numFmtId="0" fontId="146" fillId="0" borderId="78" xfId="90" applyFont="1" applyBorder="1" applyAlignment="1" applyProtection="1">
      <alignment horizontal="left" vertical="center"/>
      <protection hidden="1"/>
    </xf>
    <xf numFmtId="0" fontId="9" fillId="0" borderId="76" xfId="90" applyFont="1" applyBorder="1" applyAlignment="1" applyProtection="1">
      <alignment horizontal="center" vertical="center" wrapText="1"/>
      <protection hidden="1"/>
    </xf>
    <xf numFmtId="0" fontId="9" fillId="0" borderId="75" xfId="90" applyFont="1" applyBorder="1" applyAlignment="1" applyProtection="1">
      <alignment horizontal="center" vertical="center" wrapText="1"/>
      <protection hidden="1"/>
    </xf>
    <xf numFmtId="0" fontId="9" fillId="0" borderId="82" xfId="90" applyFont="1" applyBorder="1" applyAlignment="1" applyProtection="1">
      <alignment horizontal="center" vertical="center" wrapText="1"/>
      <protection hidden="1"/>
    </xf>
    <xf numFmtId="0" fontId="146" fillId="0" borderId="86" xfId="90" applyFont="1" applyBorder="1" applyAlignment="1" applyProtection="1">
      <alignment horizontal="left" vertical="center"/>
      <protection hidden="1"/>
    </xf>
    <xf numFmtId="0" fontId="146" fillId="0" borderId="85" xfId="90" applyFont="1" applyBorder="1" applyAlignment="1" applyProtection="1">
      <alignment horizontal="left" vertical="center"/>
      <protection hidden="1"/>
    </xf>
    <xf numFmtId="0" fontId="99" fillId="0" borderId="0" xfId="90" applyFont="1" applyAlignment="1" applyProtection="1">
      <alignment horizontal="left" vertical="center"/>
      <protection hidden="1"/>
    </xf>
    <xf numFmtId="0" fontId="92" fillId="0" borderId="0" xfId="90" applyFont="1" applyBorder="1" applyAlignment="1" applyProtection="1">
      <alignment horizontal="left" vertical="center"/>
      <protection hidden="1"/>
    </xf>
    <xf numFmtId="0" fontId="146" fillId="0" borderId="0" xfId="90" applyFont="1" applyBorder="1" applyAlignment="1" applyProtection="1">
      <alignment horizontal="left" vertical="center"/>
      <protection hidden="1"/>
    </xf>
    <xf numFmtId="0" fontId="146" fillId="0" borderId="93" xfId="90" applyFont="1" applyBorder="1" applyAlignment="1" applyProtection="1">
      <alignment horizontal="left" vertical="center"/>
      <protection hidden="1"/>
    </xf>
    <xf numFmtId="0" fontId="146" fillId="0" borderId="92" xfId="90" applyFont="1" applyBorder="1" applyAlignment="1" applyProtection="1">
      <alignment horizontal="left" vertical="center"/>
      <protection hidden="1"/>
    </xf>
    <xf numFmtId="0" fontId="146" fillId="0" borderId="98" xfId="90" applyFont="1" applyBorder="1" applyAlignment="1" applyProtection="1">
      <alignment horizontal="left" vertical="center"/>
      <protection hidden="1"/>
    </xf>
    <xf numFmtId="0" fontId="146" fillId="0" borderId="97" xfId="90" applyFont="1" applyBorder="1" applyAlignment="1" applyProtection="1">
      <alignment horizontal="left" vertical="center"/>
      <protection hidden="1"/>
    </xf>
    <xf numFmtId="0" fontId="9" fillId="0" borderId="99" xfId="90" applyFont="1" applyBorder="1" applyAlignment="1" applyProtection="1">
      <alignment horizontal="center" vertical="center" wrapText="1"/>
      <protection hidden="1"/>
    </xf>
    <xf numFmtId="0" fontId="146" fillId="0" borderId="130" xfId="90" applyFont="1" applyBorder="1" applyAlignment="1" applyProtection="1">
      <alignment horizontal="left" vertical="center"/>
      <protection hidden="1"/>
    </xf>
    <xf numFmtId="0" fontId="146" fillId="0" borderId="107" xfId="90" applyFont="1" applyBorder="1" applyAlignment="1" applyProtection="1">
      <alignment horizontal="left" vertical="center"/>
      <protection hidden="1"/>
    </xf>
    <xf numFmtId="0" fontId="146" fillId="0" borderId="106" xfId="90" applyFont="1" applyBorder="1" applyAlignment="1" applyProtection="1">
      <alignment horizontal="left" vertical="center"/>
      <protection hidden="1"/>
    </xf>
    <xf numFmtId="0" fontId="92" fillId="0" borderId="39" xfId="90" applyFont="1" applyBorder="1" applyAlignment="1" applyProtection="1">
      <alignment horizontal="left" vertical="center"/>
      <protection hidden="1"/>
    </xf>
    <xf numFmtId="0" fontId="146" fillId="0" borderId="114" xfId="90" applyFont="1" applyBorder="1" applyAlignment="1" applyProtection="1">
      <alignment horizontal="left" vertical="center"/>
      <protection hidden="1"/>
    </xf>
    <xf numFmtId="0" fontId="146" fillId="0" borderId="113" xfId="90" applyFont="1" applyBorder="1" applyAlignment="1" applyProtection="1">
      <alignment horizontal="left" vertical="center"/>
      <protection hidden="1"/>
    </xf>
    <xf numFmtId="0" fontId="146" fillId="0" borderId="124" xfId="90" applyFont="1" applyBorder="1" applyAlignment="1" applyProtection="1">
      <alignment horizontal="left" vertical="center"/>
      <protection hidden="1"/>
    </xf>
    <xf numFmtId="0" fontId="146" fillId="0" borderId="123" xfId="90" applyFont="1" applyBorder="1" applyAlignment="1" applyProtection="1">
      <alignment horizontal="left" vertical="center"/>
      <protection hidden="1"/>
    </xf>
    <xf numFmtId="3" fontId="56" fillId="0" borderId="0" xfId="90" applyNumberFormat="1" applyFont="1" applyAlignment="1" applyProtection="1">
      <alignment horizontal="left" vertical="center" wrapText="1"/>
      <protection hidden="1"/>
    </xf>
    <xf numFmtId="0" fontId="56" fillId="0" borderId="0" xfId="90" applyFont="1" applyAlignment="1" applyProtection="1">
      <alignment horizontal="left" vertical="center" wrapText="1"/>
      <protection hidden="1"/>
    </xf>
    <xf numFmtId="0" fontId="9" fillId="0" borderId="115" xfId="90" applyFont="1" applyBorder="1" applyAlignment="1" applyProtection="1">
      <alignment horizontal="center" vertical="center" wrapText="1"/>
      <protection hidden="1"/>
    </xf>
    <xf numFmtId="0" fontId="92" fillId="0" borderId="0" xfId="90" applyFont="1" applyAlignment="1" applyProtection="1">
      <alignment horizontal="left"/>
      <protection hidden="1"/>
    </xf>
    <xf numFmtId="0" fontId="92" fillId="0" borderId="37" xfId="90" applyFont="1" applyBorder="1" applyAlignment="1" applyProtection="1">
      <alignment horizontal="left"/>
      <protection hidden="1"/>
    </xf>
    <xf numFmtId="0" fontId="9" fillId="0" borderId="139" xfId="72" applyFont="1" applyBorder="1" applyAlignment="1">
      <alignment horizontal="left" vertical="center" wrapText="1" readingOrder="1"/>
    </xf>
    <xf numFmtId="0" fontId="9" fillId="0" borderId="138" xfId="72" applyFont="1" applyBorder="1" applyAlignment="1">
      <alignment horizontal="left" vertical="center" wrapText="1" readingOrder="1"/>
    </xf>
    <xf numFmtId="0" fontId="6" fillId="0" borderId="0" xfId="72" applyFont="1" applyAlignment="1" applyProtection="1">
      <alignment horizontal="left" vertical="center"/>
      <protection hidden="1"/>
    </xf>
    <xf numFmtId="0" fontId="9" fillId="0" borderId="47" xfId="95"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3" fontId="27" fillId="0" borderId="0" xfId="95" applyNumberFormat="1" applyFont="1" applyAlignment="1">
      <alignment horizontal="right" wrapText="1"/>
    </xf>
    <xf numFmtId="3" fontId="58" fillId="0" borderId="20" xfId="95" applyNumberFormat="1" applyFont="1" applyBorder="1" applyAlignment="1">
      <alignment horizontal="right" wrapText="1"/>
    </xf>
    <xf numFmtId="3" fontId="29" fillId="0" borderId="0" xfId="95" applyNumberFormat="1" applyFont="1" applyAlignment="1">
      <alignment horizontal="right" wrapText="1"/>
    </xf>
    <xf numFmtId="0" fontId="3" fillId="0" borderId="20" xfId="95" applyBorder="1" applyAlignment="1">
      <alignment horizontal="right" wrapText="1"/>
    </xf>
    <xf numFmtId="0" fontId="58" fillId="0" borderId="20" xfId="95" applyFont="1" applyBorder="1" applyAlignment="1">
      <alignment horizontal="right"/>
    </xf>
    <xf numFmtId="3" fontId="1" fillId="0" borderId="0" xfId="95" applyNumberFormat="1" applyFont="1" applyAlignment="1">
      <alignment horizontal="left" wrapText="1"/>
    </xf>
    <xf numFmtId="3" fontId="1" fillId="0" borderId="0" xfId="95" applyNumberFormat="1" applyFont="1" applyFill="1" applyAlignment="1">
      <alignment horizontal="left" wrapText="1"/>
    </xf>
    <xf numFmtId="3" fontId="19" fillId="0" borderId="0" xfId="95" applyNumberFormat="1" applyFont="1" applyAlignment="1">
      <alignment horizontal="right" wrapText="1"/>
    </xf>
    <xf numFmtId="0" fontId="49" fillId="0" borderId="20" xfId="95" applyFont="1" applyBorder="1" applyAlignment="1">
      <alignment horizontal="right" wrapText="1"/>
    </xf>
    <xf numFmtId="3" fontId="9" fillId="0" borderId="0" xfId="95" applyNumberFormat="1" applyFont="1" applyAlignment="1">
      <alignment horizontal="right" wrapText="1"/>
    </xf>
    <xf numFmtId="3" fontId="9" fillId="0" borderId="20" xfId="95" applyNumberFormat="1" applyFont="1" applyBorder="1" applyAlignment="1">
      <alignment horizontal="right" wrapText="1"/>
    </xf>
    <xf numFmtId="0" fontId="19" fillId="0" borderId="0" xfId="95" applyFont="1" applyAlignment="1">
      <alignment horizontal="right" wrapText="1"/>
    </xf>
    <xf numFmtId="0" fontId="19" fillId="0" borderId="20" xfId="95" applyFont="1" applyBorder="1" applyAlignment="1">
      <alignment horizontal="right" wrapText="1"/>
    </xf>
    <xf numFmtId="3" fontId="84" fillId="0" borderId="20" xfId="95" applyNumberFormat="1" applyFont="1" applyBorder="1" applyAlignment="1">
      <alignment horizontal="right" wrapText="1"/>
    </xf>
    <xf numFmtId="0" fontId="1" fillId="0" borderId="0" xfId="95" applyFont="1" applyAlignment="1">
      <alignment horizontal="center"/>
    </xf>
    <xf numFmtId="0" fontId="0" fillId="0" borderId="0" xfId="0" applyAlignment="1">
      <alignment horizontal="center"/>
    </xf>
    <xf numFmtId="0" fontId="19" fillId="0" borderId="0" xfId="34" applyFont="1" applyAlignment="1">
      <alignment horizontal="right" wrapText="1"/>
    </xf>
    <xf numFmtId="0" fontId="86" fillId="0" borderId="0" xfId="0" applyFont="1" applyAlignment="1">
      <alignment horizontal="right" wrapText="1"/>
    </xf>
    <xf numFmtId="0" fontId="19" fillId="2" borderId="0" xfId="95" applyFont="1" applyFill="1" applyAlignment="1">
      <alignment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153" fillId="3" borderId="0" xfId="13" applyFont="1" applyFill="1" applyAlignment="1">
      <alignment horizontal="left" vertical="top"/>
    </xf>
    <xf numFmtId="0" fontId="153" fillId="3" borderId="23" xfId="13" applyFont="1" applyFill="1" applyBorder="1" applyAlignment="1">
      <alignment horizontal="left"/>
    </xf>
    <xf numFmtId="0" fontId="153" fillId="0" borderId="23" xfId="0" applyFont="1" applyBorder="1"/>
    <xf numFmtId="0" fontId="153" fillId="3" borderId="10" xfId="13" applyFont="1" applyFill="1" applyBorder="1" applyAlignment="1">
      <alignment horizontal="left" vertical="top"/>
    </xf>
    <xf numFmtId="0" fontId="117" fillId="2" borderId="45" xfId="13" applyFont="1" applyFill="1" applyBorder="1" applyAlignment="1">
      <alignment horizontal="left" vertical="top"/>
    </xf>
    <xf numFmtId="0" fontId="117" fillId="2" borderId="45" xfId="13" applyFont="1" applyFill="1" applyBorder="1" applyAlignment="1">
      <alignment horizontal="left" vertical="top" wrapText="1"/>
    </xf>
    <xf numFmtId="0" fontId="13" fillId="3" borderId="0" xfId="13" applyFont="1" applyFill="1" applyAlignment="1">
      <alignment horizontal="left"/>
    </xf>
    <xf numFmtId="0" fontId="157" fillId="0" borderId="0" xfId="0" applyFont="1" applyAlignment="1">
      <alignment horizontal="left"/>
    </xf>
    <xf numFmtId="0" fontId="24" fillId="0" borderId="23" xfId="0" applyFont="1" applyBorder="1"/>
    <xf numFmtId="0" fontId="153" fillId="3" borderId="23" xfId="13" applyFont="1" applyFill="1" applyBorder="1" applyAlignment="1">
      <alignment horizontal="left" vertical="top"/>
    </xf>
    <xf numFmtId="0" fontId="6" fillId="3" borderId="10" xfId="13" applyFont="1" applyFill="1" applyBorder="1" applyAlignment="1">
      <alignment horizontal="left" wrapText="1"/>
    </xf>
    <xf numFmtId="0" fontId="6" fillId="3" borderId="45" xfId="13" applyFont="1" applyFill="1" applyBorder="1" applyAlignment="1">
      <alignment horizontal="left" wrapText="1"/>
    </xf>
    <xf numFmtId="0" fontId="9" fillId="2" borderId="45" xfId="13" applyFont="1" applyFill="1" applyBorder="1" applyAlignment="1">
      <alignment horizontal="left" wrapText="1"/>
    </xf>
    <xf numFmtId="16" fontId="153" fillId="3" borderId="0" xfId="13" quotePrefix="1" applyNumberFormat="1" applyFont="1" applyFill="1" applyBorder="1" applyAlignment="1">
      <alignment horizontal="center" vertical="center"/>
    </xf>
    <xf numFmtId="0" fontId="153" fillId="3" borderId="0" xfId="13" applyFont="1" applyFill="1" applyBorder="1" applyAlignment="1">
      <alignment horizontal="center" vertical="center"/>
    </xf>
    <xf numFmtId="0" fontId="6" fillId="3" borderId="0" xfId="13" applyFont="1" applyFill="1" applyAlignment="1">
      <alignment horizontal="left" wrapText="1"/>
    </xf>
    <xf numFmtId="0" fontId="6" fillId="3" borderId="23" xfId="13" applyFont="1" applyFill="1" applyBorder="1" applyAlignment="1">
      <alignment horizontal="left" wrapText="1"/>
    </xf>
    <xf numFmtId="0" fontId="6" fillId="3" borderId="0" xfId="13" applyFont="1" applyFill="1" applyAlignment="1">
      <alignment horizontal="left"/>
    </xf>
    <xf numFmtId="0" fontId="6" fillId="3" borderId="23" xfId="13" applyFont="1" applyFill="1" applyBorder="1" applyAlignment="1"/>
    <xf numFmtId="0" fontId="6" fillId="0" borderId="23" xfId="0" applyFont="1" applyBorder="1"/>
    <xf numFmtId="0" fontId="117" fillId="2" borderId="45" xfId="13" applyFont="1" applyFill="1" applyBorder="1" applyAlignment="1">
      <alignment horizontal="left" wrapText="1"/>
    </xf>
    <xf numFmtId="0" fontId="152" fillId="0" borderId="0" xfId="0" applyFont="1"/>
    <xf numFmtId="0" fontId="6" fillId="3" borderId="23" xfId="13" applyFont="1" applyFill="1" applyBorder="1" applyAlignment="1">
      <alignment horizontal="left"/>
    </xf>
    <xf numFmtId="0" fontId="6" fillId="0" borderId="23" xfId="0" applyFont="1" applyBorder="1" applyAlignment="1">
      <alignment horizontal="left"/>
    </xf>
    <xf numFmtId="0" fontId="6" fillId="3" borderId="0" xfId="13" quotePrefix="1" applyFont="1" applyFill="1" applyAlignment="1">
      <alignment horizontal="left"/>
    </xf>
    <xf numFmtId="0" fontId="153" fillId="3" borderId="10" xfId="13" applyFont="1" applyFill="1" applyBorder="1" applyAlignment="1">
      <alignment horizontal="left" wrapText="1"/>
    </xf>
    <xf numFmtId="0" fontId="153" fillId="3" borderId="23" xfId="13" applyFont="1" applyFill="1" applyBorder="1" applyAlignment="1">
      <alignment horizontal="left" wrapText="1"/>
    </xf>
    <xf numFmtId="0" fontId="153" fillId="3" borderId="0" xfId="13" applyFont="1" applyFill="1" applyAlignment="1">
      <alignment horizontal="left"/>
    </xf>
    <xf numFmtId="0" fontId="153" fillId="3" borderId="0" xfId="13" applyFont="1" applyFill="1" applyAlignment="1">
      <alignment horizontal="left" wrapText="1"/>
    </xf>
    <xf numFmtId="0" fontId="153" fillId="3" borderId="45" xfId="13" applyFont="1" applyFill="1" applyBorder="1" applyAlignment="1">
      <alignment horizontal="left" wrapText="1"/>
    </xf>
    <xf numFmtId="0" fontId="153" fillId="3" borderId="23" xfId="13" quotePrefix="1" applyFont="1" applyFill="1" applyBorder="1" applyAlignment="1"/>
    <xf numFmtId="0" fontId="24" fillId="0" borderId="23" xfId="0" applyFont="1" applyBorder="1" applyAlignment="1">
      <alignment horizontal="left"/>
    </xf>
    <xf numFmtId="0" fontId="153" fillId="3" borderId="0" xfId="13" quotePrefix="1" applyFont="1" applyFill="1" applyAlignment="1">
      <alignment horizontal="left"/>
    </xf>
    <xf numFmtId="3" fontId="30" fillId="2" borderId="10" xfId="13" applyNumberFormat="1" applyFont="1" applyFill="1" applyBorder="1" applyAlignment="1">
      <alignment horizontal="left" vertical="center"/>
    </xf>
    <xf numFmtId="0" fontId="30" fillId="2" borderId="23" xfId="5" applyFont="1" applyFill="1" applyBorder="1" applyAlignment="1">
      <alignment horizontal="left"/>
    </xf>
    <xf numFmtId="0" fontId="27" fillId="2" borderId="10" xfId="13" applyFont="1" applyFill="1" applyBorder="1" applyAlignment="1">
      <alignment horizontal="left" vertical="center"/>
    </xf>
    <xf numFmtId="0" fontId="9" fillId="3" borderId="0" xfId="41" applyFont="1" applyFill="1" applyAlignment="1">
      <alignment horizontal="left"/>
    </xf>
    <xf numFmtId="0" fontId="30" fillId="2" borderId="23" xfId="13" applyFont="1" applyFill="1" applyBorder="1" applyAlignment="1">
      <alignment horizontal="left" vertical="center"/>
    </xf>
    <xf numFmtId="0" fontId="30" fillId="3" borderId="0" xfId="13" applyFont="1" applyFill="1" applyAlignment="1">
      <alignment horizontal="left" vertical="center"/>
    </xf>
    <xf numFmtId="0" fontId="30" fillId="2" borderId="0" xfId="13" applyFont="1" applyFill="1" applyAlignment="1">
      <alignment horizontal="left" vertical="center"/>
    </xf>
    <xf numFmtId="3" fontId="30" fillId="3" borderId="0" xfId="13" applyNumberFormat="1" applyFont="1" applyFill="1" applyAlignment="1">
      <alignment horizontal="left" vertical="center"/>
    </xf>
    <xf numFmtId="16" fontId="151" fillId="3" borderId="10" xfId="13" quotePrefix="1" applyNumberFormat="1" applyFont="1" applyFill="1" applyBorder="1" applyAlignment="1">
      <alignment horizontal="center" vertical="center"/>
    </xf>
    <xf numFmtId="0" fontId="30" fillId="3" borderId="0" xfId="41" applyFont="1" applyFill="1" applyAlignment="1">
      <alignment horizontal="left" vertical="center"/>
    </xf>
    <xf numFmtId="0" fontId="27" fillId="2" borderId="23" xfId="13" applyFont="1" applyFill="1" applyBorder="1" applyAlignment="1">
      <alignment horizontal="left" vertical="center"/>
    </xf>
    <xf numFmtId="0" fontId="30" fillId="3" borderId="23" xfId="13" applyFont="1" applyFill="1" applyBorder="1" applyAlignment="1">
      <alignment horizontal="left" vertical="center"/>
    </xf>
    <xf numFmtId="0" fontId="9" fillId="3" borderId="0" xfId="13" applyFont="1" applyFill="1" applyAlignment="1">
      <alignment horizontal="left"/>
    </xf>
    <xf numFmtId="0" fontId="30" fillId="3" borderId="23" xfId="13" applyFont="1" applyFill="1" applyBorder="1" applyAlignment="1"/>
    <xf numFmtId="0" fontId="24" fillId="0" borderId="23" xfId="72" applyFont="1" applyBorder="1"/>
    <xf numFmtId="0" fontId="152" fillId="0" borderId="10" xfId="72" applyFont="1" applyBorder="1" applyAlignment="1">
      <alignment vertical="center"/>
    </xf>
    <xf numFmtId="0" fontId="24" fillId="0" borderId="23" xfId="72" applyFont="1" applyBorder="1" applyAlignment="1">
      <alignment vertical="center"/>
    </xf>
    <xf numFmtId="0" fontId="30" fillId="3" borderId="0" xfId="13" applyFont="1" applyFill="1" applyAlignment="1">
      <alignment horizontal="left"/>
    </xf>
    <xf numFmtId="0" fontId="27" fillId="2" borderId="0" xfId="13" applyFont="1" applyFill="1" applyAlignment="1">
      <alignment horizontal="left" vertical="center"/>
    </xf>
    <xf numFmtId="0" fontId="107" fillId="3" borderId="0" xfId="13" quotePrefix="1" applyFont="1" applyFill="1" applyAlignment="1">
      <alignment horizontal="left" vertical="center"/>
    </xf>
    <xf numFmtId="0" fontId="107" fillId="3" borderId="0" xfId="13" applyFont="1" applyFill="1" applyAlignment="1">
      <alignment horizontal="left" vertical="center"/>
    </xf>
    <xf numFmtId="0" fontId="13" fillId="3" borderId="0" xfId="63" applyFont="1" applyFill="1" applyAlignment="1">
      <alignment horizontal="left" vertical="center"/>
    </xf>
    <xf numFmtId="0" fontId="150" fillId="0" borderId="0" xfId="0" applyFont="1" applyAlignment="1">
      <alignment horizontal="left" vertical="center"/>
    </xf>
    <xf numFmtId="0" fontId="30" fillId="3" borderId="0" xfId="13" quotePrefix="1" applyFont="1" applyFill="1" applyAlignment="1">
      <alignment horizontal="left" vertical="center" indent="1"/>
    </xf>
    <xf numFmtId="0" fontId="30" fillId="3" borderId="0" xfId="13" applyFont="1" applyFill="1" applyAlignment="1">
      <alignment horizontal="left" vertical="center" indent="1"/>
    </xf>
    <xf numFmtId="0" fontId="151" fillId="3" borderId="10" xfId="13" applyFont="1" applyFill="1" applyBorder="1" applyAlignment="1">
      <alignment horizontal="center" vertical="center"/>
    </xf>
    <xf numFmtId="0" fontId="151" fillId="3" borderId="45" xfId="13" applyFont="1" applyFill="1" applyBorder="1" applyAlignment="1">
      <alignment horizontal="right" vertical="center" wrapText="1"/>
    </xf>
    <xf numFmtId="0" fontId="24" fillId="0" borderId="23" xfId="0" applyFont="1" applyBorder="1" applyAlignment="1">
      <alignment horizontal="left" vertical="center"/>
    </xf>
    <xf numFmtId="0" fontId="24" fillId="0" borderId="0" xfId="0" applyFont="1" applyAlignment="1">
      <alignment horizontal="left" vertical="center"/>
    </xf>
    <xf numFmtId="0" fontId="24" fillId="2" borderId="10" xfId="0" applyFont="1" applyFill="1" applyBorder="1" applyAlignment="1">
      <alignment horizontal="left" vertical="center"/>
    </xf>
    <xf numFmtId="0" fontId="6" fillId="3" borderId="23" xfId="5" applyFont="1" applyFill="1" applyBorder="1" applyAlignment="1">
      <alignment horizontal="left" vertical="center" wrapText="1"/>
    </xf>
    <xf numFmtId="0" fontId="0" fillId="0" borderId="23" xfId="0" applyBorder="1" applyAlignment="1">
      <alignment wrapText="1"/>
    </xf>
    <xf numFmtId="16" fontId="9" fillId="3" borderId="0" xfId="5" applyNumberFormat="1" applyFont="1" applyFill="1" applyAlignment="1" applyProtection="1">
      <alignment horizontal="center"/>
      <protection locked="0"/>
    </xf>
    <xf numFmtId="0" fontId="9" fillId="3" borderId="0" xfId="5" applyFont="1" applyFill="1" applyAlignment="1" applyProtection="1">
      <alignment horizontal="right" wrapText="1"/>
      <protection locked="0"/>
    </xf>
    <xf numFmtId="0" fontId="9" fillId="3" borderId="3" xfId="5" applyFont="1" applyFill="1" applyBorder="1" applyAlignment="1" applyProtection="1">
      <alignment horizontal="right" wrapText="1"/>
      <protection locked="0"/>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9" fillId="3" borderId="0" xfId="0" applyFont="1" applyFill="1" applyAlignment="1">
      <alignment horizontal="center" wrapText="1"/>
    </xf>
    <xf numFmtId="0" fontId="9" fillId="3" borderId="10" xfId="0" applyFont="1" applyFill="1" applyBorder="1" applyAlignment="1">
      <alignment horizontal="center" wrapText="1"/>
    </xf>
    <xf numFmtId="0" fontId="0" fillId="3" borderId="0" xfId="0" applyFill="1" applyAlignment="1">
      <alignment horizontal="center" wrapText="1"/>
    </xf>
    <xf numFmtId="0" fontId="0" fillId="3" borderId="10" xfId="0" applyFill="1" applyBorder="1" applyAlignment="1">
      <alignment horizontal="center" wrapText="1"/>
    </xf>
    <xf numFmtId="0" fontId="6" fillId="3" borderId="23" xfId="0" applyFont="1" applyFill="1" applyBorder="1" applyAlignment="1">
      <alignment horizontal="right" wrapText="1"/>
    </xf>
    <xf numFmtId="0" fontId="0" fillId="3" borderId="20" xfId="0" applyFill="1" applyBorder="1" applyAlignment="1">
      <alignment horizontal="right" wrapText="1"/>
    </xf>
    <xf numFmtId="0" fontId="20" fillId="3" borderId="0" xfId="5" applyFont="1" applyFill="1" applyAlignment="1" applyProtection="1">
      <alignment horizontal="center" wrapText="1"/>
      <protection locked="0"/>
    </xf>
    <xf numFmtId="0" fontId="20" fillId="3" borderId="3" xfId="5" applyFont="1" applyFill="1" applyBorder="1" applyAlignment="1" applyProtection="1">
      <alignment horizontal="center" wrapText="1"/>
      <protection locked="0"/>
    </xf>
    <xf numFmtId="0" fontId="16" fillId="3" borderId="0" xfId="5" applyFont="1" applyFill="1" applyAlignment="1">
      <alignment horizontal="center"/>
    </xf>
    <xf numFmtId="0" fontId="13" fillId="0" borderId="0" xfId="5" applyFont="1" applyAlignment="1">
      <alignment horizontal="left" vertical="center"/>
    </xf>
    <xf numFmtId="0" fontId="0" fillId="0" borderId="0" xfId="0" applyAlignment="1">
      <alignment vertical="center"/>
    </xf>
    <xf numFmtId="0" fontId="13" fillId="3" borderId="0" xfId="0" applyFont="1" applyFill="1" applyAlignment="1">
      <alignment horizontal="left" vertical="center" wrapText="1"/>
    </xf>
    <xf numFmtId="0" fontId="30" fillId="3" borderId="23" xfId="5" applyFont="1" applyFill="1" applyBorder="1" applyAlignment="1">
      <alignment horizontal="left" vertical="top" wrapText="1"/>
    </xf>
    <xf numFmtId="0" fontId="30" fillId="0" borderId="0" xfId="5" quotePrefix="1" applyFont="1" applyAlignment="1">
      <alignment wrapText="1"/>
    </xf>
    <xf numFmtId="0" fontId="20" fillId="3" borderId="0" xfId="5" applyFont="1" applyFill="1" applyAlignment="1">
      <alignment horizontal="center" wrapText="1"/>
    </xf>
    <xf numFmtId="0" fontId="20" fillId="3" borderId="3" xfId="5" applyFont="1" applyFill="1" applyBorder="1" applyAlignment="1">
      <alignment horizontal="center" wrapText="1"/>
    </xf>
    <xf numFmtId="0" fontId="20" fillId="3" borderId="0" xfId="5" applyFont="1" applyFill="1" applyAlignment="1">
      <alignment horizontal="center"/>
    </xf>
    <xf numFmtId="0" fontId="30" fillId="3" borderId="23" xfId="5" applyFont="1" applyFill="1" applyBorder="1" applyAlignment="1">
      <alignment horizontal="left" vertical="center" wrapText="1"/>
    </xf>
    <xf numFmtId="0" fontId="9" fillId="3" borderId="3" xfId="5" quotePrefix="1" applyFont="1" applyFill="1" applyBorder="1" applyAlignment="1">
      <alignment horizontal="right" wrapText="1"/>
    </xf>
    <xf numFmtId="3" fontId="1" fillId="0" borderId="10" xfId="0" applyNumberFormat="1" applyFont="1" applyBorder="1" applyAlignment="1">
      <alignment horizontal="center" wrapText="1"/>
    </xf>
    <xf numFmtId="0" fontId="1" fillId="0" borderId="0" xfId="27" applyFont="1" applyAlignment="1">
      <alignment horizontal="left" vertical="center" wrapText="1"/>
    </xf>
    <xf numFmtId="0" fontId="19" fillId="0" borderId="3" xfId="61" applyFont="1" applyBorder="1"/>
    <xf numFmtId="0" fontId="5" fillId="0" borderId="0" xfId="42" applyFont="1" applyAlignment="1">
      <alignment horizontal="left" vertical="top" wrapText="1"/>
    </xf>
    <xf numFmtId="0" fontId="3" fillId="0" borderId="0" xfId="42" applyAlignment="1">
      <alignment horizontal="left" vertical="top" wrapText="1"/>
    </xf>
  </cellXfs>
  <cellStyles count="100">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2" xfId="5" xr:uid="{00000000-0005-0000-0000-000005000000}"/>
    <cellStyle name="=C:\WINNT35\SYSTEM32\COMMAND.COM 2 2 3 2" xfId="64" xr:uid="{00000000-0005-0000-0000-000006000000}"/>
    <cellStyle name="=C:\WINNT35\SYSTEM32\COMMAND.COM 2 2 4" xfId="46" xr:uid="{00000000-0005-0000-0000-000007000000}"/>
    <cellStyle name="=C:\WINNT35\SYSTEM32\COMMAND.COM 3 5" xfId="57" xr:uid="{00000000-0005-0000-0000-000008000000}"/>
    <cellStyle name="=C:\WINNT35\SYSTEM32\COMMAND.COM 9" xfId="45" xr:uid="{00000000-0005-0000-0000-000009000000}"/>
    <cellStyle name="Comma 2" xfId="50" xr:uid="{00000000-0005-0000-0000-00000A000000}"/>
    <cellStyle name="Comma 2 7 9 2" xfId="49" xr:uid="{00000000-0005-0000-0000-00000B000000}"/>
    <cellStyle name="Comma 3" xfId="73" xr:uid="{00000000-0005-0000-0000-00000C000000}"/>
    <cellStyle name="Comma 3 5" xfId="76" xr:uid="{00000000-0005-0000-0000-00000D000000}"/>
    <cellStyle name="Comma 4" xfId="85" xr:uid="{00000000-0005-0000-0000-00000E000000}"/>
    <cellStyle name="Comma 4 2 2" xfId="25" xr:uid="{00000000-0005-0000-0000-00000F000000}"/>
    <cellStyle name="Comma 5" xfId="98" xr:uid="{3CBE63C8-2903-4965-9E2D-59C1D588618F}"/>
    <cellStyle name="Comma 5 2" xfId="52" xr:uid="{00000000-0005-0000-0000-000010000000}"/>
    <cellStyle name="Heading 1 2 2 2" xfId="54" xr:uid="{00000000-0005-0000-0000-000011000000}"/>
    <cellStyle name="Heading 2 2 2 2" xfId="55" xr:uid="{00000000-0005-0000-0000-000012000000}"/>
    <cellStyle name="HeadingTable" xfId="58" xr:uid="{00000000-0005-0000-0000-000013000000}"/>
    <cellStyle name="HeadingTable 2" xfId="70" xr:uid="{00000000-0005-0000-0000-000014000000}"/>
    <cellStyle name="Hyperlink" xfId="62" xr:uid="{00000000-0005-0000-0000-000015000000}"/>
    <cellStyle name="Normal" xfId="0" builtinId="0"/>
    <cellStyle name="Normal 10 10" xfId="42" xr:uid="{00000000-0005-0000-0000-000017000000}"/>
    <cellStyle name="Normal 10 10 2 3" xfId="61" xr:uid="{00000000-0005-0000-0000-000018000000}"/>
    <cellStyle name="Normal 10 10 3 2" xfId="60" xr:uid="{00000000-0005-0000-0000-000019000000}"/>
    <cellStyle name="Normal 10 2 4 3" xfId="4" xr:uid="{00000000-0005-0000-0000-00001A000000}"/>
    <cellStyle name="Normal 11 2 2" xfId="19" xr:uid="{00000000-0005-0000-0000-00001B000000}"/>
    <cellStyle name="Normal 11 2 3" xfId="17" xr:uid="{00000000-0005-0000-0000-00001C000000}"/>
    <cellStyle name="Normal 12" xfId="43" xr:uid="{00000000-0005-0000-0000-00001D000000}"/>
    <cellStyle name="Normal 13 3 3" xfId="40" xr:uid="{00000000-0005-0000-0000-00001E000000}"/>
    <cellStyle name="Normal 14 3 2" xfId="11" xr:uid="{00000000-0005-0000-0000-00001F000000}"/>
    <cellStyle name="Normal 15" xfId="29" xr:uid="{00000000-0005-0000-0000-000020000000}"/>
    <cellStyle name="Normal 15 2" xfId="32" xr:uid="{00000000-0005-0000-0000-000021000000}"/>
    <cellStyle name="Normal 18 2" xfId="27" xr:uid="{00000000-0005-0000-0000-000022000000}"/>
    <cellStyle name="Normal 18 3" xfId="51" xr:uid="{00000000-0005-0000-0000-000023000000}"/>
    <cellStyle name="Normal 2" xfId="1" xr:uid="{00000000-0005-0000-0000-000024000000}"/>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2" xfId="82" xr:uid="{00000000-0005-0000-0000-000029000000}"/>
    <cellStyle name="Normal 2 2 4 2" xfId="53" xr:uid="{00000000-0005-0000-0000-00002A000000}"/>
    <cellStyle name="Normal 2 3" xfId="84" xr:uid="{00000000-0005-0000-0000-00002B000000}"/>
    <cellStyle name="Normal 2 3 6" xfId="34" xr:uid="{00000000-0005-0000-0000-00002C000000}"/>
    <cellStyle name="Normal 2 4" xfId="78" xr:uid="{00000000-0005-0000-0000-00002D000000}"/>
    <cellStyle name="Normal 2 5" xfId="96" xr:uid="{82B31307-E0E3-459B-AF79-CCBAE2A33570}"/>
    <cellStyle name="Normal 2 6 2" xfId="95" xr:uid="{6292115F-03E5-4D1A-8856-96008B153F48}"/>
    <cellStyle name="Normal 2 6 6" xfId="33" xr:uid="{00000000-0005-0000-0000-00002E000000}"/>
    <cellStyle name="Normal 2 9" xfId="67" xr:uid="{00000000-0005-0000-0000-00002F000000}"/>
    <cellStyle name="Normal 2 9 2" xfId="10" xr:uid="{00000000-0005-0000-0000-000030000000}"/>
    <cellStyle name="Normal 22" xfId="44" xr:uid="{00000000-0005-0000-0000-000031000000}"/>
    <cellStyle name="Normal 23" xfId="37" xr:uid="{00000000-0005-0000-0000-000032000000}"/>
    <cellStyle name="Normal 3" xfId="2" xr:uid="{00000000-0005-0000-0000-000033000000}"/>
    <cellStyle name="Normal 3 2" xfId="75" xr:uid="{00000000-0005-0000-0000-000034000000}"/>
    <cellStyle name="Normal 3 2 2" xfId="88" xr:uid="{347F706D-CDCD-4323-B712-C37993BD9A5D}"/>
    <cellStyle name="Normal 3 3" xfId="79" xr:uid="{00000000-0005-0000-0000-000035000000}"/>
    <cellStyle name="Normal 4" xfId="72" xr:uid="{00000000-0005-0000-0000-000036000000}"/>
    <cellStyle name="Normal 4 2" xfId="80" xr:uid="{00000000-0005-0000-0000-000037000000}"/>
    <cellStyle name="Normal 47 6" xfId="15" xr:uid="{00000000-0005-0000-0000-000038000000}"/>
    <cellStyle name="Normal 5" xfId="81" xr:uid="{00000000-0005-0000-0000-000039000000}"/>
    <cellStyle name="Normal 5 2 2" xfId="20" xr:uid="{00000000-0005-0000-0000-00003A000000}"/>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8 2 2" xfId="30" xr:uid="{00000000-0005-0000-0000-00003E000000}"/>
    <cellStyle name="Normal 8 3 2" xfId="31" xr:uid="{00000000-0005-0000-0000-00003F000000}"/>
    <cellStyle name="Normal 9 2 2" xfId="21" xr:uid="{00000000-0005-0000-0000-000040000000}"/>
    <cellStyle name="Normal 9 3 2" xfId="23" xr:uid="{00000000-0005-0000-0000-000041000000}"/>
    <cellStyle name="Normal_Q1 Interim report" xfId="8" xr:uid="{00000000-0005-0000-0000-000042000000}"/>
    <cellStyle name="Normal_Q1 Interim report 2" xfId="90" xr:uid="{8046899F-28F6-4CB9-A9B7-1BBBDE6197FC}"/>
    <cellStyle name="Normal_Q1 Interim report 3" xfId="92" xr:uid="{7B624D4A-0B06-4F1B-840A-3FBF6A3C1C41}"/>
    <cellStyle name="Normal_Unibank" xfId="36" xr:uid="{00000000-0005-0000-0000-000044000000}"/>
    <cellStyle name="Normal_Unibank 2 2" xfId="38" xr:uid="{00000000-0005-0000-0000-000045000000}"/>
    <cellStyle name="optionalExposure" xfId="56" xr:uid="{00000000-0005-0000-0000-000046000000}"/>
    <cellStyle name="optionalExposure 2" xfId="69" xr:uid="{00000000-0005-0000-0000-000047000000}"/>
    <cellStyle name="Percent" xfId="68" builtinId="5"/>
    <cellStyle name="Percent 10 2" xfId="28" xr:uid="{00000000-0005-0000-0000-000049000000}"/>
    <cellStyle name="Percent 10 3" xfId="59" xr:uid="{00000000-0005-0000-0000-00004A000000}"/>
    <cellStyle name="Percent 13" xfId="47" xr:uid="{00000000-0005-0000-0000-00004B000000}"/>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4" xfId="97" xr:uid="{315EACB3-F6C7-4060-A853-DAE42F044501}"/>
    <cellStyle name="Percent 3" xfId="94" xr:uid="{0EEC73A8-6978-4C07-9F5D-9E64C440F739}"/>
    <cellStyle name="Percent 3 11" xfId="66" xr:uid="{00000000-0005-0000-0000-000051000000}"/>
    <cellStyle name="Percent 5" xfId="91" xr:uid="{29D1F0A5-9F47-4A78-BD4B-155D1717DCD8}"/>
    <cellStyle name="Percent 7 2 2" xfId="22" xr:uid="{00000000-0005-0000-0000-000052000000}"/>
    <cellStyle name="Percent 7 3 2" xfId="24" xr:uid="{00000000-0005-0000-0000-000053000000}"/>
    <cellStyle name="Percent 8 2 4 3" xfId="6" xr:uid="{00000000-0005-0000-0000-000054000000}"/>
    <cellStyle name="Percent 9 2 3" xfId="18" xr:uid="{00000000-0005-0000-0000-000055000000}"/>
    <cellStyle name="Procent" xfId="93" xr:uid="{071151F7-B41C-4DDD-9C75-6764AB811F69}"/>
    <cellStyle name="SAPDataCell" xfId="99" xr:uid="{DA31E7A5-99A6-4CDA-AF9F-304F682B8FCE}"/>
    <cellStyle name="Tusental 3" xfId="71" xr:uid="{00000000-0005-0000-0000-000056000000}"/>
  </cellStyles>
  <dxfs count="0"/>
  <tableStyles count="0" defaultTableStyle="TableStyleMedium2" defaultPivotStyle="PivotStyleLight16"/>
  <colors>
    <mruColors>
      <color rgb="FFFFCCCC"/>
      <color rgb="FF000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externalLink" Target="externalLinks/externalLink26.xml"/><Relationship Id="rId89" Type="http://schemas.openxmlformats.org/officeDocument/2006/relationships/externalLink" Target="externalLinks/externalLink31.xml"/><Relationship Id="rId112" Type="http://schemas.openxmlformats.org/officeDocument/2006/relationships/externalLink" Target="externalLinks/externalLink54.xml"/><Relationship Id="rId133" Type="http://schemas.openxmlformats.org/officeDocument/2006/relationships/externalLink" Target="externalLinks/externalLink75.xml"/><Relationship Id="rId138" Type="http://schemas.openxmlformats.org/officeDocument/2006/relationships/externalLink" Target="externalLinks/externalLink80.xml"/><Relationship Id="rId154" Type="http://schemas.openxmlformats.org/officeDocument/2006/relationships/externalLink" Target="externalLinks/externalLink96.xml"/><Relationship Id="rId159" Type="http://schemas.openxmlformats.org/officeDocument/2006/relationships/externalLink" Target="externalLinks/externalLink101.xml"/><Relationship Id="rId175" Type="http://schemas.openxmlformats.org/officeDocument/2006/relationships/calcChain" Target="calcChain.xml"/><Relationship Id="rId170" Type="http://schemas.openxmlformats.org/officeDocument/2006/relationships/externalLink" Target="externalLinks/externalLink112.xml"/><Relationship Id="rId16" Type="http://schemas.openxmlformats.org/officeDocument/2006/relationships/worksheet" Target="worksheets/sheet16.xml"/><Relationship Id="rId107" Type="http://schemas.openxmlformats.org/officeDocument/2006/relationships/externalLink" Target="externalLinks/externalLink4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102" Type="http://schemas.openxmlformats.org/officeDocument/2006/relationships/externalLink" Target="externalLinks/externalLink44.xml"/><Relationship Id="rId123" Type="http://schemas.openxmlformats.org/officeDocument/2006/relationships/externalLink" Target="externalLinks/externalLink65.xml"/><Relationship Id="rId128" Type="http://schemas.openxmlformats.org/officeDocument/2006/relationships/externalLink" Target="externalLinks/externalLink70.xml"/><Relationship Id="rId144" Type="http://schemas.openxmlformats.org/officeDocument/2006/relationships/externalLink" Target="externalLinks/externalLink86.xml"/><Relationship Id="rId149" Type="http://schemas.openxmlformats.org/officeDocument/2006/relationships/externalLink" Target="externalLinks/externalLink91.xml"/><Relationship Id="rId5" Type="http://schemas.openxmlformats.org/officeDocument/2006/relationships/worksheet" Target="worksheets/sheet5.xml"/><Relationship Id="rId90" Type="http://schemas.openxmlformats.org/officeDocument/2006/relationships/externalLink" Target="externalLinks/externalLink32.xml"/><Relationship Id="rId95" Type="http://schemas.openxmlformats.org/officeDocument/2006/relationships/externalLink" Target="externalLinks/externalLink37.xml"/><Relationship Id="rId160" Type="http://schemas.openxmlformats.org/officeDocument/2006/relationships/externalLink" Target="externalLinks/externalLink102.xml"/><Relationship Id="rId165" Type="http://schemas.openxmlformats.org/officeDocument/2006/relationships/externalLink" Target="externalLinks/externalLink10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113" Type="http://schemas.openxmlformats.org/officeDocument/2006/relationships/externalLink" Target="externalLinks/externalLink55.xml"/><Relationship Id="rId118" Type="http://schemas.openxmlformats.org/officeDocument/2006/relationships/externalLink" Target="externalLinks/externalLink60.xml"/><Relationship Id="rId134" Type="http://schemas.openxmlformats.org/officeDocument/2006/relationships/externalLink" Target="externalLinks/externalLink76.xml"/><Relationship Id="rId139" Type="http://schemas.openxmlformats.org/officeDocument/2006/relationships/externalLink" Target="externalLinks/externalLink81.xml"/><Relationship Id="rId80" Type="http://schemas.openxmlformats.org/officeDocument/2006/relationships/externalLink" Target="externalLinks/externalLink22.xml"/><Relationship Id="rId85" Type="http://schemas.openxmlformats.org/officeDocument/2006/relationships/externalLink" Target="externalLinks/externalLink27.xml"/><Relationship Id="rId150" Type="http://schemas.openxmlformats.org/officeDocument/2006/relationships/externalLink" Target="externalLinks/externalLink92.xml"/><Relationship Id="rId155" Type="http://schemas.openxmlformats.org/officeDocument/2006/relationships/externalLink" Target="externalLinks/externalLink97.xml"/><Relationship Id="rId171" Type="http://schemas.openxmlformats.org/officeDocument/2006/relationships/externalLink" Target="externalLinks/externalLink113.xml"/><Relationship Id="rId176"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xml"/><Relationship Id="rId103" Type="http://schemas.openxmlformats.org/officeDocument/2006/relationships/externalLink" Target="externalLinks/externalLink45.xml"/><Relationship Id="rId108" Type="http://schemas.openxmlformats.org/officeDocument/2006/relationships/externalLink" Target="externalLinks/externalLink50.xml"/><Relationship Id="rId124" Type="http://schemas.openxmlformats.org/officeDocument/2006/relationships/externalLink" Target="externalLinks/externalLink66.xml"/><Relationship Id="rId129" Type="http://schemas.openxmlformats.org/officeDocument/2006/relationships/externalLink" Target="externalLinks/externalLink71.xml"/><Relationship Id="rId54" Type="http://schemas.openxmlformats.org/officeDocument/2006/relationships/worksheet" Target="worksheets/sheet5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91" Type="http://schemas.openxmlformats.org/officeDocument/2006/relationships/externalLink" Target="externalLinks/externalLink33.xml"/><Relationship Id="rId96" Type="http://schemas.openxmlformats.org/officeDocument/2006/relationships/externalLink" Target="externalLinks/externalLink38.xml"/><Relationship Id="rId140" Type="http://schemas.openxmlformats.org/officeDocument/2006/relationships/externalLink" Target="externalLinks/externalLink82.xml"/><Relationship Id="rId145" Type="http://schemas.openxmlformats.org/officeDocument/2006/relationships/externalLink" Target="externalLinks/externalLink87.xml"/><Relationship Id="rId161" Type="http://schemas.openxmlformats.org/officeDocument/2006/relationships/externalLink" Target="externalLinks/externalLink103.xml"/><Relationship Id="rId166" Type="http://schemas.openxmlformats.org/officeDocument/2006/relationships/externalLink" Target="externalLinks/externalLink10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6.xml"/><Relationship Id="rId119" Type="http://schemas.openxmlformats.org/officeDocument/2006/relationships/externalLink" Target="externalLinks/externalLink6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externalLink" Target="externalLinks/externalLink28.xml"/><Relationship Id="rId94" Type="http://schemas.openxmlformats.org/officeDocument/2006/relationships/externalLink" Target="externalLinks/externalLink36.xml"/><Relationship Id="rId99" Type="http://schemas.openxmlformats.org/officeDocument/2006/relationships/externalLink" Target="externalLinks/externalLink41.xml"/><Relationship Id="rId101" Type="http://schemas.openxmlformats.org/officeDocument/2006/relationships/externalLink" Target="externalLinks/externalLink43.xml"/><Relationship Id="rId122" Type="http://schemas.openxmlformats.org/officeDocument/2006/relationships/externalLink" Target="externalLinks/externalLink64.xml"/><Relationship Id="rId130" Type="http://schemas.openxmlformats.org/officeDocument/2006/relationships/externalLink" Target="externalLinks/externalLink72.xml"/><Relationship Id="rId135" Type="http://schemas.openxmlformats.org/officeDocument/2006/relationships/externalLink" Target="externalLinks/externalLink77.xml"/><Relationship Id="rId143" Type="http://schemas.openxmlformats.org/officeDocument/2006/relationships/externalLink" Target="externalLinks/externalLink85.xml"/><Relationship Id="rId148" Type="http://schemas.openxmlformats.org/officeDocument/2006/relationships/externalLink" Target="externalLinks/externalLink90.xml"/><Relationship Id="rId151" Type="http://schemas.openxmlformats.org/officeDocument/2006/relationships/externalLink" Target="externalLinks/externalLink93.xml"/><Relationship Id="rId156" Type="http://schemas.openxmlformats.org/officeDocument/2006/relationships/externalLink" Target="externalLinks/externalLink98.xml"/><Relationship Id="rId164" Type="http://schemas.openxmlformats.org/officeDocument/2006/relationships/externalLink" Target="externalLinks/externalLink106.xml"/><Relationship Id="rId169" Type="http://schemas.openxmlformats.org/officeDocument/2006/relationships/externalLink" Target="externalLinks/externalLink111.xml"/><Relationship Id="rId177"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97" Type="http://schemas.openxmlformats.org/officeDocument/2006/relationships/externalLink" Target="externalLinks/externalLink39.xml"/><Relationship Id="rId104" Type="http://schemas.openxmlformats.org/officeDocument/2006/relationships/externalLink" Target="externalLinks/externalLink46.xml"/><Relationship Id="rId120" Type="http://schemas.openxmlformats.org/officeDocument/2006/relationships/externalLink" Target="externalLinks/externalLink62.xml"/><Relationship Id="rId125" Type="http://schemas.openxmlformats.org/officeDocument/2006/relationships/externalLink" Target="externalLinks/externalLink67.xml"/><Relationship Id="rId141" Type="http://schemas.openxmlformats.org/officeDocument/2006/relationships/externalLink" Target="externalLinks/externalLink83.xml"/><Relationship Id="rId146" Type="http://schemas.openxmlformats.org/officeDocument/2006/relationships/externalLink" Target="externalLinks/externalLink88.xml"/><Relationship Id="rId167" Type="http://schemas.openxmlformats.org/officeDocument/2006/relationships/externalLink" Target="externalLinks/externalLink109.xml"/><Relationship Id="rId7" Type="http://schemas.openxmlformats.org/officeDocument/2006/relationships/worksheet" Target="worksheets/sheet7.xml"/><Relationship Id="rId71" Type="http://schemas.openxmlformats.org/officeDocument/2006/relationships/externalLink" Target="externalLinks/externalLink13.xml"/><Relationship Id="rId92" Type="http://schemas.openxmlformats.org/officeDocument/2006/relationships/externalLink" Target="externalLinks/externalLink34.xml"/><Relationship Id="rId162" Type="http://schemas.openxmlformats.org/officeDocument/2006/relationships/externalLink" Target="externalLinks/externalLink10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8.xml"/><Relationship Id="rId87" Type="http://schemas.openxmlformats.org/officeDocument/2006/relationships/externalLink" Target="externalLinks/externalLink29.xml"/><Relationship Id="rId110" Type="http://schemas.openxmlformats.org/officeDocument/2006/relationships/externalLink" Target="externalLinks/externalLink52.xml"/><Relationship Id="rId115" Type="http://schemas.openxmlformats.org/officeDocument/2006/relationships/externalLink" Target="externalLinks/externalLink57.xml"/><Relationship Id="rId131" Type="http://schemas.openxmlformats.org/officeDocument/2006/relationships/externalLink" Target="externalLinks/externalLink73.xml"/><Relationship Id="rId136" Type="http://schemas.openxmlformats.org/officeDocument/2006/relationships/externalLink" Target="externalLinks/externalLink78.xml"/><Relationship Id="rId157" Type="http://schemas.openxmlformats.org/officeDocument/2006/relationships/externalLink" Target="externalLinks/externalLink99.xml"/><Relationship Id="rId178" Type="http://schemas.openxmlformats.org/officeDocument/2006/relationships/customXml" Target="../customXml/item3.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152" Type="http://schemas.openxmlformats.org/officeDocument/2006/relationships/externalLink" Target="externalLinks/externalLink94.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9.xml"/><Relationship Id="rId100" Type="http://schemas.openxmlformats.org/officeDocument/2006/relationships/externalLink" Target="externalLinks/externalLink42.xml"/><Relationship Id="rId105" Type="http://schemas.openxmlformats.org/officeDocument/2006/relationships/externalLink" Target="externalLinks/externalLink47.xml"/><Relationship Id="rId126" Type="http://schemas.openxmlformats.org/officeDocument/2006/relationships/externalLink" Target="externalLinks/externalLink68.xml"/><Relationship Id="rId147" Type="http://schemas.openxmlformats.org/officeDocument/2006/relationships/externalLink" Target="externalLinks/externalLink89.xml"/><Relationship Id="rId168" Type="http://schemas.openxmlformats.org/officeDocument/2006/relationships/externalLink" Target="externalLinks/externalLink1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93" Type="http://schemas.openxmlformats.org/officeDocument/2006/relationships/externalLink" Target="externalLinks/externalLink35.xml"/><Relationship Id="rId98" Type="http://schemas.openxmlformats.org/officeDocument/2006/relationships/externalLink" Target="externalLinks/externalLink40.xml"/><Relationship Id="rId121" Type="http://schemas.openxmlformats.org/officeDocument/2006/relationships/externalLink" Target="externalLinks/externalLink63.xml"/><Relationship Id="rId142" Type="http://schemas.openxmlformats.org/officeDocument/2006/relationships/externalLink" Target="externalLinks/externalLink84.xml"/><Relationship Id="rId163" Type="http://schemas.openxmlformats.org/officeDocument/2006/relationships/externalLink" Target="externalLinks/externalLink10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9.xml"/><Relationship Id="rId116" Type="http://schemas.openxmlformats.org/officeDocument/2006/relationships/externalLink" Target="externalLinks/externalLink58.xml"/><Relationship Id="rId137" Type="http://schemas.openxmlformats.org/officeDocument/2006/relationships/externalLink" Target="externalLinks/externalLink79.xml"/><Relationship Id="rId158" Type="http://schemas.openxmlformats.org/officeDocument/2006/relationships/externalLink" Target="externalLinks/externalLink10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4.xml"/><Relationship Id="rId83" Type="http://schemas.openxmlformats.org/officeDocument/2006/relationships/externalLink" Target="externalLinks/externalLink25.xml"/><Relationship Id="rId88" Type="http://schemas.openxmlformats.org/officeDocument/2006/relationships/externalLink" Target="externalLinks/externalLink30.xml"/><Relationship Id="rId111" Type="http://schemas.openxmlformats.org/officeDocument/2006/relationships/externalLink" Target="externalLinks/externalLink53.xml"/><Relationship Id="rId132" Type="http://schemas.openxmlformats.org/officeDocument/2006/relationships/externalLink" Target="externalLinks/externalLink74.xml"/><Relationship Id="rId153" Type="http://schemas.openxmlformats.org/officeDocument/2006/relationships/externalLink" Target="externalLinks/externalLink95.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8.xml"/><Relationship Id="rId127" Type="http://schemas.openxmlformats.org/officeDocument/2006/relationships/externalLink" Target="externalLinks/externalLink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20898566556806E-2"/>
          <c:y val="3.8171575521259916E-2"/>
          <c:w val="0.89730024978366407"/>
          <c:h val="0.74769039425827366"/>
        </c:manualLayout>
      </c:layout>
      <c:barChart>
        <c:barDir val="col"/>
        <c:grouping val="stacked"/>
        <c:varyColors val="0"/>
        <c:ser>
          <c:idx val="0"/>
          <c:order val="0"/>
          <c:tx>
            <c:strRef>
              <c:f>'Lending by segment'!$B$3</c:f>
              <c:strCache>
                <c:ptCount val="1"/>
                <c:pt idx="0">
                  <c:v>Corporate</c:v>
                </c:pt>
              </c:strCache>
            </c:strRef>
          </c:tx>
          <c:spPr>
            <a:solidFill>
              <a:schemeClr val="accent1"/>
            </a:solidFill>
            <a:ln>
              <a:noFill/>
            </a:ln>
            <a:effectLst/>
          </c:spPr>
          <c:invertIfNegative val="0"/>
          <c:cat>
            <c:strRef>
              <c:f>'Lending by segment'!$A$12:$A$32</c:f>
              <c:strCache>
                <c:ptCount val="21"/>
                <c:pt idx="0">
                  <c:v>Q1/16</c:v>
                </c:pt>
                <c:pt idx="1">
                  <c:v>Q2/16</c:v>
                </c:pt>
                <c:pt idx="2">
                  <c:v>Q3/16</c:v>
                </c:pt>
                <c:pt idx="3">
                  <c:v>Q4/16</c:v>
                </c:pt>
                <c:pt idx="4">
                  <c:v>Q1/17</c:v>
                </c:pt>
                <c:pt idx="5">
                  <c:v>Q2/17</c:v>
                </c:pt>
                <c:pt idx="6">
                  <c:v>Q3/17</c:v>
                </c:pt>
                <c:pt idx="7">
                  <c:v>Q4/17</c:v>
                </c:pt>
                <c:pt idx="8">
                  <c:v>Q1/18*</c:v>
                </c:pt>
                <c:pt idx="9">
                  <c:v>Q2/18</c:v>
                </c:pt>
                <c:pt idx="10">
                  <c:v>Q3/18</c:v>
                </c:pt>
                <c:pt idx="11">
                  <c:v>Q4/18</c:v>
                </c:pt>
                <c:pt idx="12">
                  <c:v>Q1/19</c:v>
                </c:pt>
                <c:pt idx="13">
                  <c:v>Q2/19</c:v>
                </c:pt>
                <c:pt idx="14">
                  <c:v>Q3/19</c:v>
                </c:pt>
                <c:pt idx="15">
                  <c:v>Q4/19</c:v>
                </c:pt>
                <c:pt idx="16">
                  <c:v>Q1/20</c:v>
                </c:pt>
                <c:pt idx="17">
                  <c:v>Q2/20</c:v>
                </c:pt>
                <c:pt idx="18">
                  <c:v>Q3/20</c:v>
                </c:pt>
                <c:pt idx="19">
                  <c:v>Q4/20</c:v>
                </c:pt>
                <c:pt idx="20">
                  <c:v>Q1/21</c:v>
                </c:pt>
              </c:strCache>
            </c:strRef>
          </c:cat>
          <c:val>
            <c:numRef>
              <c:f>'Lending by segment'!$B$12:$B$32</c:f>
              <c:numCache>
                <c:formatCode>#,##0</c:formatCode>
                <c:ptCount val="21"/>
                <c:pt idx="0">
                  <c:v>143.54878025743486</c:v>
                </c:pt>
                <c:pt idx="1">
                  <c:v>143.11938331443403</c:v>
                </c:pt>
                <c:pt idx="2">
                  <c:v>135.61674948061395</c:v>
                </c:pt>
                <c:pt idx="3">
                  <c:v>133.78792034895963</c:v>
                </c:pt>
                <c:pt idx="4">
                  <c:v>135.07618043344465</c:v>
                </c:pt>
                <c:pt idx="5">
                  <c:v>133.25030835000001</c:v>
                </c:pt>
                <c:pt idx="6">
                  <c:v>132.10629931</c:v>
                </c:pt>
                <c:pt idx="7">
                  <c:v>130.71611482</c:v>
                </c:pt>
                <c:pt idx="8">
                  <c:v>128.66556386532065</c:v>
                </c:pt>
                <c:pt idx="9">
                  <c:v>131.41827084452999</c:v>
                </c:pt>
                <c:pt idx="10">
                  <c:v>131.27306471083998</c:v>
                </c:pt>
                <c:pt idx="11">
                  <c:v>130.71686340611998</c:v>
                </c:pt>
                <c:pt idx="12">
                  <c:v>133.02087509371998</c:v>
                </c:pt>
                <c:pt idx="13">
                  <c:v>132.29207485412002</c:v>
                </c:pt>
                <c:pt idx="14">
                  <c:v>131.46601130350001</c:v>
                </c:pt>
                <c:pt idx="15">
                  <c:v>132.62464494895002</c:v>
                </c:pt>
                <c:pt idx="16">
                  <c:v>131.43112524751999</c:v>
                </c:pt>
                <c:pt idx="17">
                  <c:v>133.89288135496997</c:v>
                </c:pt>
                <c:pt idx="18">
                  <c:v>131.22805975544</c:v>
                </c:pt>
                <c:pt idx="19">
                  <c:v>136.52809866868</c:v>
                </c:pt>
                <c:pt idx="20">
                  <c:v>138.59423479704449</c:v>
                </c:pt>
              </c:numCache>
            </c:numRef>
          </c:val>
          <c:extLst>
            <c:ext xmlns:c16="http://schemas.microsoft.com/office/drawing/2014/chart" uri="{C3380CC4-5D6E-409C-BE32-E72D297353CC}">
              <c16:uniqueId val="{00000000-A742-40B2-A722-6535D9F44F35}"/>
            </c:ext>
          </c:extLst>
        </c:ser>
        <c:ser>
          <c:idx val="1"/>
          <c:order val="1"/>
          <c:tx>
            <c:strRef>
              <c:f>'Lending by segment'!$C$3</c:f>
              <c:strCache>
                <c:ptCount val="1"/>
                <c:pt idx="0">
                  <c:v>Mortgage</c:v>
                </c:pt>
              </c:strCache>
            </c:strRef>
          </c:tx>
          <c:spPr>
            <a:solidFill>
              <a:schemeClr val="accent2"/>
            </a:solidFill>
            <a:ln>
              <a:noFill/>
            </a:ln>
            <a:effectLst/>
          </c:spPr>
          <c:invertIfNegative val="0"/>
          <c:cat>
            <c:strRef>
              <c:f>'Lending by segment'!$A$12:$A$32</c:f>
              <c:strCache>
                <c:ptCount val="21"/>
                <c:pt idx="0">
                  <c:v>Q1/16</c:v>
                </c:pt>
                <c:pt idx="1">
                  <c:v>Q2/16</c:v>
                </c:pt>
                <c:pt idx="2">
                  <c:v>Q3/16</c:v>
                </c:pt>
                <c:pt idx="3">
                  <c:v>Q4/16</c:v>
                </c:pt>
                <c:pt idx="4">
                  <c:v>Q1/17</c:v>
                </c:pt>
                <c:pt idx="5">
                  <c:v>Q2/17</c:v>
                </c:pt>
                <c:pt idx="6">
                  <c:v>Q3/17</c:v>
                </c:pt>
                <c:pt idx="7">
                  <c:v>Q4/17</c:v>
                </c:pt>
                <c:pt idx="8">
                  <c:v>Q1/18*</c:v>
                </c:pt>
                <c:pt idx="9">
                  <c:v>Q2/18</c:v>
                </c:pt>
                <c:pt idx="10">
                  <c:v>Q3/18</c:v>
                </c:pt>
                <c:pt idx="11">
                  <c:v>Q4/18</c:v>
                </c:pt>
                <c:pt idx="12">
                  <c:v>Q1/19</c:v>
                </c:pt>
                <c:pt idx="13">
                  <c:v>Q2/19</c:v>
                </c:pt>
                <c:pt idx="14">
                  <c:v>Q3/19</c:v>
                </c:pt>
                <c:pt idx="15">
                  <c:v>Q4/19</c:v>
                </c:pt>
                <c:pt idx="16">
                  <c:v>Q1/20</c:v>
                </c:pt>
                <c:pt idx="17">
                  <c:v>Q2/20</c:v>
                </c:pt>
                <c:pt idx="18">
                  <c:v>Q3/20</c:v>
                </c:pt>
                <c:pt idx="19">
                  <c:v>Q4/20</c:v>
                </c:pt>
                <c:pt idx="20">
                  <c:v>Q1/21</c:v>
                </c:pt>
              </c:strCache>
            </c:strRef>
          </c:cat>
          <c:val>
            <c:numRef>
              <c:f>'Lending by segment'!$C$12:$C$32</c:f>
              <c:numCache>
                <c:formatCode>#,##0</c:formatCode>
                <c:ptCount val="21"/>
                <c:pt idx="0">
                  <c:v>132.96892137290143</c:v>
                </c:pt>
                <c:pt idx="1">
                  <c:v>134.01874400475666</c:v>
                </c:pt>
                <c:pt idx="2">
                  <c:v>132.48569096348319</c:v>
                </c:pt>
                <c:pt idx="3">
                  <c:v>133.34060692153113</c:v>
                </c:pt>
                <c:pt idx="4">
                  <c:v>134.11164067245306</c:v>
                </c:pt>
                <c:pt idx="5">
                  <c:v>133.68191683000001</c:v>
                </c:pt>
                <c:pt idx="6">
                  <c:v>134.73789069999998</c:v>
                </c:pt>
                <c:pt idx="7">
                  <c:v>132.47711695999999</c:v>
                </c:pt>
                <c:pt idx="8">
                  <c:v>130.53787481307941</c:v>
                </c:pt>
                <c:pt idx="9">
                  <c:v>131.35802387119</c:v>
                </c:pt>
                <c:pt idx="10">
                  <c:v>132.44742941606</c:v>
                </c:pt>
                <c:pt idx="11">
                  <c:v>132.22709210359002</c:v>
                </c:pt>
                <c:pt idx="12">
                  <c:v>136.75894464826001</c:v>
                </c:pt>
                <c:pt idx="13">
                  <c:v>138.62279978706002</c:v>
                </c:pt>
                <c:pt idx="14">
                  <c:v>139.02455834269</c:v>
                </c:pt>
                <c:pt idx="15">
                  <c:v>141.78881655292</c:v>
                </c:pt>
                <c:pt idx="16">
                  <c:v>136.20837576982001</c:v>
                </c:pt>
                <c:pt idx="17">
                  <c:v>143.01398375163998</c:v>
                </c:pt>
                <c:pt idx="18">
                  <c:v>144.40581713284999</c:v>
                </c:pt>
                <c:pt idx="19">
                  <c:v>150.97513262233002</c:v>
                </c:pt>
                <c:pt idx="20">
                  <c:v>153.37057275136999</c:v>
                </c:pt>
              </c:numCache>
            </c:numRef>
          </c:val>
          <c:extLst>
            <c:ext xmlns:c16="http://schemas.microsoft.com/office/drawing/2014/chart" uri="{C3380CC4-5D6E-409C-BE32-E72D297353CC}">
              <c16:uniqueId val="{00000001-A742-40B2-A722-6535D9F44F35}"/>
            </c:ext>
          </c:extLst>
        </c:ser>
        <c:ser>
          <c:idx val="2"/>
          <c:order val="2"/>
          <c:tx>
            <c:strRef>
              <c:f>'Lending by segment'!$D$3</c:f>
              <c:strCache>
                <c:ptCount val="1"/>
                <c:pt idx="0">
                  <c:v>Consumer</c:v>
                </c:pt>
              </c:strCache>
            </c:strRef>
          </c:tx>
          <c:spPr>
            <a:solidFill>
              <a:schemeClr val="accent3"/>
            </a:solidFill>
            <a:ln>
              <a:noFill/>
            </a:ln>
            <a:effectLst/>
          </c:spPr>
          <c:invertIfNegative val="0"/>
          <c:cat>
            <c:strRef>
              <c:f>'Lending by segment'!$A$12:$A$32</c:f>
              <c:strCache>
                <c:ptCount val="21"/>
                <c:pt idx="0">
                  <c:v>Q1/16</c:v>
                </c:pt>
                <c:pt idx="1">
                  <c:v>Q2/16</c:v>
                </c:pt>
                <c:pt idx="2">
                  <c:v>Q3/16</c:v>
                </c:pt>
                <c:pt idx="3">
                  <c:v>Q4/16</c:v>
                </c:pt>
                <c:pt idx="4">
                  <c:v>Q1/17</c:v>
                </c:pt>
                <c:pt idx="5">
                  <c:v>Q2/17</c:v>
                </c:pt>
                <c:pt idx="6">
                  <c:v>Q3/17</c:v>
                </c:pt>
                <c:pt idx="7">
                  <c:v>Q4/17</c:v>
                </c:pt>
                <c:pt idx="8">
                  <c:v>Q1/18*</c:v>
                </c:pt>
                <c:pt idx="9">
                  <c:v>Q2/18</c:v>
                </c:pt>
                <c:pt idx="10">
                  <c:v>Q3/18</c:v>
                </c:pt>
                <c:pt idx="11">
                  <c:v>Q4/18</c:v>
                </c:pt>
                <c:pt idx="12">
                  <c:v>Q1/19</c:v>
                </c:pt>
                <c:pt idx="13">
                  <c:v>Q2/19</c:v>
                </c:pt>
                <c:pt idx="14">
                  <c:v>Q3/19</c:v>
                </c:pt>
                <c:pt idx="15">
                  <c:v>Q4/19</c:v>
                </c:pt>
                <c:pt idx="16">
                  <c:v>Q1/20</c:v>
                </c:pt>
                <c:pt idx="17">
                  <c:v>Q2/20</c:v>
                </c:pt>
                <c:pt idx="18">
                  <c:v>Q3/20</c:v>
                </c:pt>
                <c:pt idx="19">
                  <c:v>Q4/20</c:v>
                </c:pt>
                <c:pt idx="20">
                  <c:v>Q1/21</c:v>
                </c:pt>
              </c:strCache>
            </c:strRef>
          </c:cat>
          <c:val>
            <c:numRef>
              <c:f>'Lending by segment'!$D$12:$D$32</c:f>
              <c:numCache>
                <c:formatCode>#,##0</c:formatCode>
                <c:ptCount val="21"/>
                <c:pt idx="0">
                  <c:v>27.623518554289621</c:v>
                </c:pt>
                <c:pt idx="1">
                  <c:v>27.698421928278758</c:v>
                </c:pt>
                <c:pt idx="2">
                  <c:v>27.486039897345165</c:v>
                </c:pt>
                <c:pt idx="3">
                  <c:v>27.758609970098743</c:v>
                </c:pt>
                <c:pt idx="4">
                  <c:v>26.83039318024306</c:v>
                </c:pt>
                <c:pt idx="5">
                  <c:v>27.125147330000004</c:v>
                </c:pt>
                <c:pt idx="6">
                  <c:v>26.504089159999999</c:v>
                </c:pt>
                <c:pt idx="7">
                  <c:v>26.107472380000001</c:v>
                </c:pt>
                <c:pt idx="8">
                  <c:v>25.460851736530003</c:v>
                </c:pt>
                <c:pt idx="9">
                  <c:v>24.950549271480003</c:v>
                </c:pt>
                <c:pt idx="10">
                  <c:v>24.950549271480003</c:v>
                </c:pt>
                <c:pt idx="11">
                  <c:v>24.802066212379998</c:v>
                </c:pt>
                <c:pt idx="12">
                  <c:v>25.804378080700001</c:v>
                </c:pt>
                <c:pt idx="13">
                  <c:v>25.858794211409997</c:v>
                </c:pt>
                <c:pt idx="14">
                  <c:v>25.683108422520018</c:v>
                </c:pt>
                <c:pt idx="15">
                  <c:v>25.375314416909998</c:v>
                </c:pt>
                <c:pt idx="16">
                  <c:v>24.113216551810002</c:v>
                </c:pt>
                <c:pt idx="17">
                  <c:v>24.212250619450003</c:v>
                </c:pt>
                <c:pt idx="18">
                  <c:v>24.265599098120003</c:v>
                </c:pt>
                <c:pt idx="19">
                  <c:v>24.581001794340004</c:v>
                </c:pt>
                <c:pt idx="20">
                  <c:v>24.866256710529999</c:v>
                </c:pt>
              </c:numCache>
            </c:numRef>
          </c:val>
          <c:extLst>
            <c:ext xmlns:c16="http://schemas.microsoft.com/office/drawing/2014/chart" uri="{C3380CC4-5D6E-409C-BE32-E72D297353CC}">
              <c16:uniqueId val="{00000002-A742-40B2-A722-6535D9F44F35}"/>
            </c:ext>
          </c:extLst>
        </c:ser>
        <c:ser>
          <c:idx val="3"/>
          <c:order val="3"/>
          <c:tx>
            <c:strRef>
              <c:f>'Lending by segment'!$E$3</c:f>
              <c:strCache>
                <c:ptCount val="1"/>
                <c:pt idx="0">
                  <c:v>Reverse repos</c:v>
                </c:pt>
              </c:strCache>
            </c:strRef>
          </c:tx>
          <c:spPr>
            <a:solidFill>
              <a:schemeClr val="accent4"/>
            </a:solidFill>
            <a:ln>
              <a:noFill/>
            </a:ln>
            <a:effectLst/>
          </c:spPr>
          <c:invertIfNegative val="0"/>
          <c:cat>
            <c:strRef>
              <c:f>'Lending by segment'!$A$12:$A$32</c:f>
              <c:strCache>
                <c:ptCount val="21"/>
                <c:pt idx="0">
                  <c:v>Q1/16</c:v>
                </c:pt>
                <c:pt idx="1">
                  <c:v>Q2/16</c:v>
                </c:pt>
                <c:pt idx="2">
                  <c:v>Q3/16</c:v>
                </c:pt>
                <c:pt idx="3">
                  <c:v>Q4/16</c:v>
                </c:pt>
                <c:pt idx="4">
                  <c:v>Q1/17</c:v>
                </c:pt>
                <c:pt idx="5">
                  <c:v>Q2/17</c:v>
                </c:pt>
                <c:pt idx="6">
                  <c:v>Q3/17</c:v>
                </c:pt>
                <c:pt idx="7">
                  <c:v>Q4/17</c:v>
                </c:pt>
                <c:pt idx="8">
                  <c:v>Q1/18*</c:v>
                </c:pt>
                <c:pt idx="9">
                  <c:v>Q2/18</c:v>
                </c:pt>
                <c:pt idx="10">
                  <c:v>Q3/18</c:v>
                </c:pt>
                <c:pt idx="11">
                  <c:v>Q4/18</c:v>
                </c:pt>
                <c:pt idx="12">
                  <c:v>Q1/19</c:v>
                </c:pt>
                <c:pt idx="13">
                  <c:v>Q2/19</c:v>
                </c:pt>
                <c:pt idx="14">
                  <c:v>Q3/19</c:v>
                </c:pt>
                <c:pt idx="15">
                  <c:v>Q4/19</c:v>
                </c:pt>
                <c:pt idx="16">
                  <c:v>Q1/20</c:v>
                </c:pt>
                <c:pt idx="17">
                  <c:v>Q2/20</c:v>
                </c:pt>
                <c:pt idx="18">
                  <c:v>Q3/20</c:v>
                </c:pt>
                <c:pt idx="19">
                  <c:v>Q4/20</c:v>
                </c:pt>
                <c:pt idx="20">
                  <c:v>Q1/21</c:v>
                </c:pt>
              </c:strCache>
            </c:strRef>
          </c:cat>
          <c:val>
            <c:numRef>
              <c:f>'Lending by segment'!$E$12:$E$32</c:f>
              <c:numCache>
                <c:formatCode>#,##0</c:formatCode>
                <c:ptCount val="21"/>
                <c:pt idx="0">
                  <c:v>33.897911000000001</c:v>
                </c:pt>
                <c:pt idx="1">
                  <c:v>35.677188999999998</c:v>
                </c:pt>
                <c:pt idx="2">
                  <c:v>26.457393</c:v>
                </c:pt>
                <c:pt idx="3">
                  <c:v>19.175809999999998</c:v>
                </c:pt>
                <c:pt idx="4">
                  <c:v>20.850673</c:v>
                </c:pt>
                <c:pt idx="5">
                  <c:v>16.772660999999999</c:v>
                </c:pt>
                <c:pt idx="6">
                  <c:v>17.125460539999999</c:v>
                </c:pt>
                <c:pt idx="7">
                  <c:v>16.291809659999998</c:v>
                </c:pt>
                <c:pt idx="8">
                  <c:v>23.404632350189999</c:v>
                </c:pt>
                <c:pt idx="9">
                  <c:v>22.461380844260002</c:v>
                </c:pt>
                <c:pt idx="10">
                  <c:v>24.833017554239994</c:v>
                </c:pt>
                <c:pt idx="11">
                  <c:v>16.71068194191</c:v>
                </c:pt>
                <c:pt idx="12">
                  <c:v>24.970094079229998</c:v>
                </c:pt>
                <c:pt idx="13">
                  <c:v>23.55544340989</c:v>
                </c:pt>
                <c:pt idx="14">
                  <c:v>28.73909558495</c:v>
                </c:pt>
                <c:pt idx="15">
                  <c:v>18.888836786039999</c:v>
                </c:pt>
                <c:pt idx="16">
                  <c:v>28.925086519689994</c:v>
                </c:pt>
                <c:pt idx="17">
                  <c:v>23.511333428689998</c:v>
                </c:pt>
                <c:pt idx="18">
                  <c:v>18.046136026560003</c:v>
                </c:pt>
                <c:pt idx="19">
                  <c:v>12.154365238189998</c:v>
                </c:pt>
                <c:pt idx="20">
                  <c:v>13.304320000000001</c:v>
                </c:pt>
              </c:numCache>
            </c:numRef>
          </c:val>
          <c:extLst>
            <c:ext xmlns:c16="http://schemas.microsoft.com/office/drawing/2014/chart" uri="{C3380CC4-5D6E-409C-BE32-E72D297353CC}">
              <c16:uniqueId val="{00000003-A742-40B2-A722-6535D9F44F35}"/>
            </c:ext>
          </c:extLst>
        </c:ser>
        <c:ser>
          <c:idx val="4"/>
          <c:order val="4"/>
          <c:tx>
            <c:strRef>
              <c:f>'Lending by segment'!$F$3</c:f>
              <c:strCache>
                <c:ptCount val="1"/>
                <c:pt idx="0">
                  <c:v>Public sector</c:v>
                </c:pt>
              </c:strCache>
            </c:strRef>
          </c:tx>
          <c:spPr>
            <a:solidFill>
              <a:schemeClr val="accent5"/>
            </a:solidFill>
            <a:ln>
              <a:noFill/>
            </a:ln>
            <a:effectLst/>
          </c:spPr>
          <c:invertIfNegative val="0"/>
          <c:cat>
            <c:strRef>
              <c:f>'Lending by segment'!$A$12:$A$32</c:f>
              <c:strCache>
                <c:ptCount val="21"/>
                <c:pt idx="0">
                  <c:v>Q1/16</c:v>
                </c:pt>
                <c:pt idx="1">
                  <c:v>Q2/16</c:v>
                </c:pt>
                <c:pt idx="2">
                  <c:v>Q3/16</c:v>
                </c:pt>
                <c:pt idx="3">
                  <c:v>Q4/16</c:v>
                </c:pt>
                <c:pt idx="4">
                  <c:v>Q1/17</c:v>
                </c:pt>
                <c:pt idx="5">
                  <c:v>Q2/17</c:v>
                </c:pt>
                <c:pt idx="6">
                  <c:v>Q3/17</c:v>
                </c:pt>
                <c:pt idx="7">
                  <c:v>Q4/17</c:v>
                </c:pt>
                <c:pt idx="8">
                  <c:v>Q1/18*</c:v>
                </c:pt>
                <c:pt idx="9">
                  <c:v>Q2/18</c:v>
                </c:pt>
                <c:pt idx="10">
                  <c:v>Q3/18</c:v>
                </c:pt>
                <c:pt idx="11">
                  <c:v>Q4/18</c:v>
                </c:pt>
                <c:pt idx="12">
                  <c:v>Q1/19</c:v>
                </c:pt>
                <c:pt idx="13">
                  <c:v>Q2/19</c:v>
                </c:pt>
                <c:pt idx="14">
                  <c:v>Q3/19</c:v>
                </c:pt>
                <c:pt idx="15">
                  <c:v>Q4/19</c:v>
                </c:pt>
                <c:pt idx="16">
                  <c:v>Q1/20</c:v>
                </c:pt>
                <c:pt idx="17">
                  <c:v>Q2/20</c:v>
                </c:pt>
                <c:pt idx="18">
                  <c:v>Q3/20</c:v>
                </c:pt>
                <c:pt idx="19">
                  <c:v>Q4/20</c:v>
                </c:pt>
                <c:pt idx="20">
                  <c:v>Q1/21</c:v>
                </c:pt>
              </c:strCache>
            </c:strRef>
          </c:cat>
          <c:val>
            <c:numRef>
              <c:f>'Lending by segment'!$F$12:$F$32</c:f>
              <c:numCache>
                <c:formatCode>#,##0</c:formatCode>
                <c:ptCount val="21"/>
                <c:pt idx="0">
                  <c:v>4.6919572459078207</c:v>
                </c:pt>
                <c:pt idx="1">
                  <c:v>4.0664614572116209</c:v>
                </c:pt>
                <c:pt idx="2">
                  <c:v>3.6180076210775991</c:v>
                </c:pt>
                <c:pt idx="3">
                  <c:v>3.6259217990662438</c:v>
                </c:pt>
                <c:pt idx="4">
                  <c:v>3.1832180624085882</c:v>
                </c:pt>
                <c:pt idx="5">
                  <c:v>3.8497697500000005</c:v>
                </c:pt>
                <c:pt idx="6">
                  <c:v>3.2340501000000001</c:v>
                </c:pt>
                <c:pt idx="7">
                  <c:v>4.5654386300000001</c:v>
                </c:pt>
                <c:pt idx="8">
                  <c:v>2.8566860193800001</c:v>
                </c:pt>
                <c:pt idx="9">
                  <c:v>4.4071998853100007</c:v>
                </c:pt>
                <c:pt idx="10">
                  <c:v>2.9903571472699997</c:v>
                </c:pt>
                <c:pt idx="11">
                  <c:v>3.8477111596099998</c:v>
                </c:pt>
                <c:pt idx="12">
                  <c:v>5.0225599682499995</c:v>
                </c:pt>
                <c:pt idx="13">
                  <c:v>3.4543747490999999</c:v>
                </c:pt>
                <c:pt idx="14">
                  <c:v>3.35556679901</c:v>
                </c:pt>
                <c:pt idx="15">
                  <c:v>4.0620585063200005</c:v>
                </c:pt>
                <c:pt idx="16">
                  <c:v>3.3505103244000001</c:v>
                </c:pt>
                <c:pt idx="17">
                  <c:v>3.1012127122000002</c:v>
                </c:pt>
                <c:pt idx="18">
                  <c:v>2.2406829322699999</c:v>
                </c:pt>
                <c:pt idx="19">
                  <c:v>5.5263919996499995</c:v>
                </c:pt>
                <c:pt idx="20">
                  <c:v>3.4862792783599996</c:v>
                </c:pt>
              </c:numCache>
            </c:numRef>
          </c:val>
          <c:extLst>
            <c:ext xmlns:c16="http://schemas.microsoft.com/office/drawing/2014/chart" uri="{C3380CC4-5D6E-409C-BE32-E72D297353CC}">
              <c16:uniqueId val="{00000004-A742-40B2-A722-6535D9F44F35}"/>
            </c:ext>
          </c:extLst>
        </c:ser>
        <c:dLbls>
          <c:showLegendKey val="0"/>
          <c:showVal val="0"/>
          <c:showCatName val="0"/>
          <c:showSerName val="0"/>
          <c:showPercent val="0"/>
          <c:showBubbleSize val="0"/>
        </c:dLbls>
        <c:gapWidth val="150"/>
        <c:overlap val="100"/>
        <c:axId val="798093664"/>
        <c:axId val="798092680"/>
      </c:barChart>
      <c:catAx>
        <c:axId val="79809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sv-SE"/>
          </a:p>
        </c:txPr>
        <c:crossAx val="798092680"/>
        <c:crosses val="autoZero"/>
        <c:auto val="1"/>
        <c:lblAlgn val="ctr"/>
        <c:lblOffset val="100"/>
        <c:noMultiLvlLbl val="0"/>
      </c:catAx>
      <c:valAx>
        <c:axId val="79809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809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3065240253089"/>
          <c:y val="7.0076055874314799E-2"/>
          <c:w val="0.75297805177154553"/>
          <c:h val="0.645787805028328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BA-41C4-BEF3-462086EB63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BA-41C4-BEF3-462086EB63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BA-41C4-BEF3-462086EB63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BA-41C4-BEF3-462086EB63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BA-41C4-BEF3-462086EB63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BA-41C4-BEF3-462086EB634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6BA-41C4-BEF3-462086EB634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6BA-41C4-BEF3-462086EB634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6BA-41C4-BEF3-462086EB634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6BA-41C4-BEF3-462086EB634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6BA-41C4-BEF3-462086EB634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6BA-41C4-BEF3-462086EB634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6BA-41C4-BEF3-462086EB634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6BA-41C4-BEF3-462086EB6343}"/>
              </c:ext>
            </c:extLst>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6BA-41C4-BEF3-462086EB6343}"/>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6BA-41C4-BEF3-462086EB6343}"/>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6BA-41C4-BEF3-462086EB6343}"/>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6BA-41C4-BEF3-462086EB6343}"/>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6BA-41C4-BEF3-462086EB6343}"/>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6BA-41C4-BEF3-462086EB6343}"/>
                </c:ext>
              </c:extLst>
            </c:dLbl>
            <c:dLbl>
              <c:idx val="6"/>
              <c:layout>
                <c:manualLayout>
                  <c:x val="2.0912694833341034E-2"/>
                  <c:y val="2.994291548829151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6BA-41C4-BEF3-462086EB6343}"/>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6BA-41C4-BEF3-462086EB6343}"/>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76BA-41C4-BEF3-462086EB6343}"/>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76BA-41C4-BEF3-462086EB6343}"/>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76BA-41C4-BEF3-462086EB6343}"/>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76BA-41C4-BEF3-462086EB6343}"/>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76BA-41C4-BEF3-462086EB6343}"/>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76BA-41C4-BEF3-462086EB63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'Shipping oil and oil services'!$A$21:$A$34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oil and oil services'!$B$21:$B$34</c:f>
              <c:numCache>
                <c:formatCode>0%</c:formatCode>
                <c:ptCount val="14"/>
                <c:pt idx="0">
                  <c:v>0.27243926607782126</c:v>
                </c:pt>
                <c:pt idx="1">
                  <c:v>0.11266379208303387</c:v>
                </c:pt>
                <c:pt idx="2">
                  <c:v>0.16865612360106033</c:v>
                </c:pt>
                <c:pt idx="3">
                  <c:v>3.4317884054911256E-2</c:v>
                </c:pt>
                <c:pt idx="4">
                  <c:v>3.3003413909058021E-3</c:v>
                </c:pt>
                <c:pt idx="5">
                  <c:v>6.1387021741529414E-2</c:v>
                </c:pt>
                <c:pt idx="6">
                  <c:v>1.4112861189379539E-2</c:v>
                </c:pt>
                <c:pt idx="7">
                  <c:v>0.10490256630744013</c:v>
                </c:pt>
                <c:pt idx="8">
                  <c:v>8.4897049843096803E-2</c:v>
                </c:pt>
                <c:pt idx="9">
                  <c:v>1.4412446404230235E-2</c:v>
                </c:pt>
                <c:pt idx="10">
                  <c:v>2.4822882032134664E-2</c:v>
                </c:pt>
                <c:pt idx="11">
                  <c:v>3.7609156040219138E-2</c:v>
                </c:pt>
                <c:pt idx="12">
                  <c:v>1.8532766493563946E-2</c:v>
                </c:pt>
                <c:pt idx="13">
                  <c:v>4.7945842740673872E-2</c:v>
                </c:pt>
              </c:numCache>
            </c:numRef>
          </c:val>
          <c:extLst>
            <c:ext xmlns:c16="http://schemas.microsoft.com/office/drawing/2014/chart" uri="{C3380CC4-5D6E-409C-BE32-E72D297353CC}">
              <c16:uniqueId val="{0000001C-76BA-41C4-BEF3-462086EB6343}"/>
            </c:ext>
          </c:extLst>
        </c:ser>
        <c:dLbls>
          <c:showLegendKey val="0"/>
          <c:showVal val="0"/>
          <c:showCatName val="0"/>
          <c:showSerName val="0"/>
          <c:showPercent val="0"/>
          <c:showBubbleSize val="0"/>
          <c:showLeaderLines val="1"/>
        </c:dLbls>
        <c:firstSliceAng val="292"/>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Exposure</a:t>
            </a:r>
            <a:r>
              <a:rPr lang="en-GB" baseline="0"/>
              <a:t> at Default </a:t>
            </a:r>
            <a:r>
              <a:rPr lang="en-GB"/>
              <a:t>(%)</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strRef>
              <c:f>'[111]Corporate Rating distribution'!$C$15</c:f>
              <c:strCache>
                <c:ptCount val="1"/>
                <c:pt idx="0">
                  <c:v>Q1 2021</c:v>
                </c:pt>
              </c:strCache>
            </c:strRef>
          </c:tx>
          <c:spPr>
            <a:solidFill>
              <a:srgbClr val="0000A0"/>
            </a:solidFill>
            <a:ln w="25400">
              <a:noFill/>
            </a:ln>
          </c:spPr>
          <c:invertIfNegative val="0"/>
          <c:cat>
            <c:strRef>
              <c:f>'[111]Corporate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'[111]Corporate Rating distribution'!$C$16:$C$33</c:f>
              <c:numCache>
                <c:formatCode>General</c:formatCode>
                <c:ptCount val="18"/>
                <c:pt idx="0">
                  <c:v>5.7795381645054079E-2</c:v>
                </c:pt>
                <c:pt idx="1">
                  <c:v>5.0589873010787892E-2</c:v>
                </c:pt>
                <c:pt idx="2">
                  <c:v>4.6873635758218173E-2</c:v>
                </c:pt>
                <c:pt idx="3">
                  <c:v>5.7503827722162393E-2</c:v>
                </c:pt>
                <c:pt idx="4">
                  <c:v>0.11567150785379272</c:v>
                </c:pt>
                <c:pt idx="5">
                  <c:v>0.13193549648455108</c:v>
                </c:pt>
                <c:pt idx="6">
                  <c:v>0.15584211994401947</c:v>
                </c:pt>
                <c:pt idx="7">
                  <c:v>0.15642194985745458</c:v>
                </c:pt>
                <c:pt idx="8">
                  <c:v>0.1067421072512038</c:v>
                </c:pt>
                <c:pt idx="9">
                  <c:v>4.1304083864412061E-2</c:v>
                </c:pt>
                <c:pt idx="10">
                  <c:v>2.2496203277037569E-2</c:v>
                </c:pt>
                <c:pt idx="11">
                  <c:v>1.4898905970498698E-2</c:v>
                </c:pt>
                <c:pt idx="12">
                  <c:v>7.3524909614370356E-3</c:v>
                </c:pt>
                <c:pt idx="13">
                  <c:v>2.9684260409352523E-3</c:v>
                </c:pt>
                <c:pt idx="14">
                  <c:v>2.412552842101822E-3</c:v>
                </c:pt>
                <c:pt idx="15">
                  <c:v>1.4406394354605134E-3</c:v>
                </c:pt>
                <c:pt idx="16">
                  <c:v>7.4965277845729262E-4</c:v>
                </c:pt>
                <c:pt idx="17">
                  <c:v>3.6774407315650413E-3</c:v>
                </c:pt>
              </c:numCache>
            </c:numRef>
          </c:val>
          <c:extLst>
            <c:ext xmlns:c16="http://schemas.microsoft.com/office/drawing/2014/chart" uri="{C3380CC4-5D6E-409C-BE32-E72D297353CC}">
              <c16:uniqueId val="{00000000-67B4-4569-99BA-B7B67DE738A7}"/>
            </c:ext>
          </c:extLst>
        </c:ser>
        <c:ser>
          <c:idx val="1"/>
          <c:order val="1"/>
          <c:tx>
            <c:strRef>
              <c:f>'[111]Corporate Rating distribution'!$D$15</c:f>
              <c:strCache>
                <c:ptCount val="1"/>
                <c:pt idx="0">
                  <c:v>Q4 2020</c:v>
                </c:pt>
              </c:strCache>
            </c:strRef>
          </c:tx>
          <c:spPr>
            <a:solidFill>
              <a:srgbClr val="3399FF"/>
            </a:solidFill>
            <a:ln w="25400">
              <a:noFill/>
            </a:ln>
          </c:spPr>
          <c:invertIfNegative val="0"/>
          <c:cat>
            <c:strRef>
              <c:f>'[111]Corporate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'[111]Corporate Rating distribution'!$D$16:$D$33</c:f>
              <c:numCache>
                <c:formatCode>General</c:formatCode>
                <c:ptCount val="18"/>
                <c:pt idx="0">
                  <c:v>5.6361203879366648E-2</c:v>
                </c:pt>
                <c:pt idx="1">
                  <c:v>5.0898246933723829E-2</c:v>
                </c:pt>
                <c:pt idx="2">
                  <c:v>4.1928481928071373E-2</c:v>
                </c:pt>
                <c:pt idx="3">
                  <c:v>5.4434440222269606E-2</c:v>
                </c:pt>
                <c:pt idx="4">
                  <c:v>0.11373121724075341</c:v>
                </c:pt>
                <c:pt idx="5">
                  <c:v>0.13740501289678647</c:v>
                </c:pt>
                <c:pt idx="6">
                  <c:v>0.15674487232160098</c:v>
                </c:pt>
                <c:pt idx="7">
                  <c:v>0.16073455746988929</c:v>
                </c:pt>
                <c:pt idx="8">
                  <c:v>0.10655957368078536</c:v>
                </c:pt>
                <c:pt idx="9">
                  <c:v>4.631963060106311E-2</c:v>
                </c:pt>
                <c:pt idx="10">
                  <c:v>2.186185424990468E-2</c:v>
                </c:pt>
                <c:pt idx="11">
                  <c:v>1.6503059482178197E-2</c:v>
                </c:pt>
                <c:pt idx="12">
                  <c:v>5.5569331820327422E-3</c:v>
                </c:pt>
                <c:pt idx="13">
                  <c:v>3.1777335953980588E-3</c:v>
                </c:pt>
                <c:pt idx="14">
                  <c:v>2.3057997550290899E-3</c:v>
                </c:pt>
                <c:pt idx="15">
                  <c:v>2.7847122525806079E-3</c:v>
                </c:pt>
                <c:pt idx="16">
                  <c:v>1.0224859315275266E-3</c:v>
                </c:pt>
                <c:pt idx="17">
                  <c:v>5.9671284493814473E-4</c:v>
                </c:pt>
              </c:numCache>
            </c:numRef>
          </c:val>
          <c:extLst>
            <c:ext xmlns:c16="http://schemas.microsoft.com/office/drawing/2014/chart" uri="{C3380CC4-5D6E-409C-BE32-E72D297353CC}">
              <c16:uniqueId val="{00000001-67B4-4569-99BA-B7B67DE738A7}"/>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'[111]Corporate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67B4-4569-99BA-B7B67DE738A7}"/>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Arial"/>
                <a:ea typeface="Arial"/>
                <a:cs typeface="Arial"/>
              </a:defRPr>
            </a:pPr>
            <a:r>
              <a:rPr lang="sv-SE"/>
              <a:t>Corporate Re-Rated Exposure at Default (%)</a:t>
            </a:r>
          </a:p>
        </c:rich>
      </c:tx>
      <c:layout>
        <c:manualLayout>
          <c:xMode val="edge"/>
          <c:yMode val="edge"/>
          <c:x val="0.28164855336802874"/>
          <c:y val="7.2086842626296471E-2"/>
        </c:manualLayout>
      </c:layout>
      <c:overlay val="0"/>
      <c:spPr>
        <a:noFill/>
        <a:ln w="25400">
          <a:noFill/>
        </a:ln>
      </c:spPr>
    </c:title>
    <c:autoTitleDeleted val="0"/>
    <c:plotArea>
      <c:layout>
        <c:manualLayout>
          <c:layoutTarget val="inner"/>
          <c:xMode val="edge"/>
          <c:yMode val="edge"/>
          <c:x val="0.13234848326213466"/>
          <c:y val="0.2051912539054932"/>
          <c:w val="0.79819828555913264"/>
          <c:h val="0.60653396403807736"/>
        </c:manualLayout>
      </c:layout>
      <c:barChart>
        <c:barDir val="col"/>
        <c:grouping val="clustered"/>
        <c:varyColors val="0"/>
        <c:ser>
          <c:idx val="0"/>
          <c:order val="0"/>
          <c:tx>
            <c:strRef>
              <c:f>'[113]Rating Migration EAD'!$A$41:$A$51</c:f>
              <c:strCache>
                <c:ptCount val="1"/>
                <c:pt idx="0">
                  <c:v>-5 or more -4 -3 -2 -1 0 1 2 3 4 5 or more</c:v>
                </c:pt>
              </c:strCache>
            </c:strRef>
          </c:tx>
          <c:spPr>
            <a:solidFill>
              <a:srgbClr val="0000A0"/>
            </a:solidFill>
          </c:spPr>
          <c:invertIfNegative val="0"/>
          <c:cat>
            <c:strRef>
              <c:f>'[113]Rating Migration EAD'!$A$41:$A$51</c:f>
              <c:strCache>
                <c:ptCount val="11"/>
                <c:pt idx="0">
                  <c:v>-5 or more</c:v>
                </c:pt>
                <c:pt idx="1">
                  <c:v>-4</c:v>
                </c:pt>
                <c:pt idx="2">
                  <c:v>-3</c:v>
                </c:pt>
                <c:pt idx="3">
                  <c:v>-2</c:v>
                </c:pt>
                <c:pt idx="4">
                  <c:v>-1</c:v>
                </c:pt>
                <c:pt idx="5">
                  <c:v>0</c:v>
                </c:pt>
                <c:pt idx="6">
                  <c:v>1</c:v>
                </c:pt>
                <c:pt idx="7">
                  <c:v>2</c:v>
                </c:pt>
                <c:pt idx="8">
                  <c:v>3</c:v>
                </c:pt>
                <c:pt idx="9">
                  <c:v>4</c:v>
                </c:pt>
                <c:pt idx="10">
                  <c:v>5 or more</c:v>
                </c:pt>
              </c:strCache>
            </c:strRef>
          </c:cat>
          <c:val>
            <c:numRef>
              <c:f>'[113]Rating Migration EAD'!$C$41:$C$51</c:f>
              <c:numCache>
                <c:formatCode>General</c:formatCode>
                <c:ptCount val="11"/>
                <c:pt idx="0">
                  <c:v>6.8954524558866997E-3</c:v>
                </c:pt>
                <c:pt idx="1">
                  <c:v>1.8630836779586848E-3</c:v>
                </c:pt>
                <c:pt idx="2">
                  <c:v>6.2388895343404019E-3</c:v>
                </c:pt>
                <c:pt idx="3">
                  <c:v>9.1491081904909923E-3</c:v>
                </c:pt>
                <c:pt idx="4">
                  <c:v>3.2157470813758936E-2</c:v>
                </c:pt>
                <c:pt idx="5">
                  <c:v>0.8858407300221004</c:v>
                </c:pt>
                <c:pt idx="6">
                  <c:v>4.4517313096880853E-2</c:v>
                </c:pt>
                <c:pt idx="7">
                  <c:v>7.5848898421172805E-3</c:v>
                </c:pt>
                <c:pt idx="8">
                  <c:v>2.2096728705222005E-3</c:v>
                </c:pt>
                <c:pt idx="9">
                  <c:v>7.4978203782464733E-4</c:v>
                </c:pt>
                <c:pt idx="10">
                  <c:v>2.7936074581189426E-3</c:v>
                </c:pt>
              </c:numCache>
            </c:numRef>
          </c:val>
          <c:extLst>
            <c:ext xmlns:c16="http://schemas.microsoft.com/office/drawing/2014/chart" uri="{C3380CC4-5D6E-409C-BE32-E72D297353CC}">
              <c16:uniqueId val="{00000000-47E4-4063-B9B7-E0757F9DB95E}"/>
            </c:ext>
          </c:extLst>
        </c:ser>
        <c:dLbls>
          <c:showLegendKey val="0"/>
          <c:showVal val="0"/>
          <c:showCatName val="0"/>
          <c:showSerName val="0"/>
          <c:showPercent val="0"/>
          <c:showBubbleSize val="0"/>
        </c:dLbls>
        <c:gapWidth val="150"/>
        <c:axId val="1393947024"/>
        <c:axId val="1"/>
      </c:barChart>
      <c:catAx>
        <c:axId val="139394702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sv-SE"/>
                  <a:t>Number of notches up- or downrated</a:t>
                </a:r>
              </a:p>
            </c:rich>
          </c:tx>
          <c:layout>
            <c:manualLayout>
              <c:xMode val="edge"/>
              <c:yMode val="edge"/>
              <c:x val="0.34198539997315153"/>
              <c:y val="0.875697446910045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ACF"/>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393947024"/>
        <c:crosses val="autoZero"/>
        <c:crossBetween val="between"/>
        <c:majorUnit val="0.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1800766283524"/>
          <c:y val="0.17603767560664113"/>
          <c:w val="0.67630906768837806"/>
          <c:h val="0.67630906768837806"/>
        </c:manualLayout>
      </c:layout>
      <c:pieChart>
        <c:varyColors val="1"/>
        <c:ser>
          <c:idx val="0"/>
          <c:order val="0"/>
          <c:tx>
            <c:v>EURbn</c:v>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5DF5-4E0F-8E1C-E1FB0E700CBD}"/>
              </c:ext>
            </c:extLst>
          </c:dPt>
          <c:dPt>
            <c:idx val="1"/>
            <c:bubble3D val="0"/>
            <c:spPr>
              <a:solidFill>
                <a:srgbClr val="3399FF"/>
              </a:solidFill>
              <a:ln w="25400">
                <a:noFill/>
              </a:ln>
            </c:spPr>
            <c:extLst>
              <c:ext xmlns:c16="http://schemas.microsoft.com/office/drawing/2014/chart" uri="{C3380CC4-5D6E-409C-BE32-E72D297353CC}">
                <c16:uniqueId val="{00000003-5DF5-4E0F-8E1C-E1FB0E700CBD}"/>
              </c:ext>
            </c:extLst>
          </c:dPt>
          <c:dPt>
            <c:idx val="2"/>
            <c:bubble3D val="0"/>
            <c:spPr>
              <a:solidFill>
                <a:srgbClr val="99CCFF"/>
              </a:solidFill>
              <a:ln w="25400">
                <a:noFill/>
              </a:ln>
            </c:spPr>
            <c:extLst>
              <c:ext xmlns:c16="http://schemas.microsoft.com/office/drawing/2014/chart" uri="{C3380CC4-5D6E-409C-BE32-E72D297353CC}">
                <c16:uniqueId val="{00000005-5DF5-4E0F-8E1C-E1FB0E700CBD}"/>
              </c:ext>
            </c:extLst>
          </c:dPt>
          <c:dPt>
            <c:idx val="3"/>
            <c:bubble3D val="0"/>
            <c:spPr>
              <a:solidFill>
                <a:srgbClr val="8B8A8D"/>
              </a:solidFill>
              <a:ln w="25400">
                <a:noFill/>
              </a:ln>
            </c:spPr>
            <c:extLst>
              <c:ext xmlns:c16="http://schemas.microsoft.com/office/drawing/2014/chart" uri="{C3380CC4-5D6E-409C-BE32-E72D297353CC}">
                <c16:uniqueId val="{00000007-5DF5-4E0F-8E1C-E1FB0E700CBD}"/>
              </c:ext>
            </c:extLst>
          </c:dPt>
          <c:dPt>
            <c:idx val="4"/>
            <c:bubble3D val="0"/>
            <c:spPr>
              <a:solidFill>
                <a:srgbClr val="C9C7C7"/>
              </a:solidFill>
              <a:ln w="25400">
                <a:noFill/>
              </a:ln>
            </c:spPr>
            <c:extLst>
              <c:ext xmlns:c16="http://schemas.microsoft.com/office/drawing/2014/chart" uri="{C3380CC4-5D6E-409C-BE32-E72D297353CC}">
                <c16:uniqueId val="{00000009-5DF5-4E0F-8E1C-E1FB0E700CBD}"/>
              </c:ext>
            </c:extLst>
          </c:dPt>
          <c:dPt>
            <c:idx val="5"/>
            <c:bubble3D val="0"/>
            <c:spPr>
              <a:solidFill>
                <a:srgbClr val="474748"/>
              </a:solidFill>
              <a:ln w="25400">
                <a:noFill/>
              </a:ln>
            </c:spPr>
            <c:extLst>
              <c:ext xmlns:c16="http://schemas.microsoft.com/office/drawing/2014/chart" uri="{C3380CC4-5D6E-409C-BE32-E72D297353CC}">
                <c16:uniqueId val="{0000000B-5DF5-4E0F-8E1C-E1FB0E700CBD}"/>
              </c:ext>
            </c:extLst>
          </c:dPt>
          <c:dPt>
            <c:idx val="6"/>
            <c:bubble3D val="0"/>
            <c:extLst>
              <c:ext xmlns:c16="http://schemas.microsoft.com/office/drawing/2014/chart" uri="{C3380CC4-5D6E-409C-BE32-E72D297353CC}">
                <c16:uniqueId val="{0000000C-5DF5-4E0F-8E1C-E1FB0E700CBD}"/>
              </c:ext>
            </c:extLst>
          </c:dPt>
          <c:dLbls>
            <c:spPr>
              <a:noFill/>
              <a:ln>
                <a:noFill/>
              </a:ln>
              <a:effectLst/>
            </c:spPr>
            <c:txPr>
              <a:bodyPr/>
              <a:lstStyle/>
              <a:p>
                <a:pPr>
                  <a:defRPr sz="1000" b="0" baseline="0">
                    <a:solidFill>
                      <a:sysClr val="windowText" lastClr="000000"/>
                    </a:solidFill>
                  </a:defRPr>
                </a:pPr>
                <a:endParaRPr lang="sv-SE"/>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strLit>
              <c:ptCount val="5"/>
              <c:pt idx="0">
                <c:v>ECP</c:v>
              </c:pt>
              <c:pt idx="1">
                <c:v>London CD</c:v>
              </c:pt>
              <c:pt idx="2">
                <c:v>French CP</c:v>
              </c:pt>
              <c:pt idx="3">
                <c:v>NY CD</c:v>
              </c:pt>
              <c:pt idx="4">
                <c:v>US CP</c:v>
              </c:pt>
            </c:strLit>
          </c:cat>
          <c:val>
            <c:numLit>
              <c:formatCode>#,##0.0</c:formatCode>
              <c:ptCount val="5"/>
              <c:pt idx="0">
                <c:v>7.0067026192999995</c:v>
              </c:pt>
              <c:pt idx="1">
                <c:v>8.7938105907000015</c:v>
              </c:pt>
              <c:pt idx="2">
                <c:v>1.9710000000000001</c:v>
              </c:pt>
              <c:pt idx="3">
                <c:v>6.0548645429000008</c:v>
              </c:pt>
              <c:pt idx="4">
                <c:v>6.1432952807999968</c:v>
              </c:pt>
            </c:numLit>
          </c:val>
          <c:extLst>
            <c:ext xmlns:c16="http://schemas.microsoft.com/office/drawing/2014/chart" uri="{C3380CC4-5D6E-409C-BE32-E72D297353CC}">
              <c16:uniqueId val="{0000000D-5DF5-4E0F-8E1C-E1FB0E700CBD}"/>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sv-SE"/>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642867651396E-2"/>
          <c:y val="0.15799877387990083"/>
          <c:w val="0.89490015432098768"/>
          <c:h val="0.7313520572712281"/>
        </c:manualLayout>
      </c:layout>
      <c:lineChart>
        <c:grouping val="standard"/>
        <c:varyColors val="0"/>
        <c:ser>
          <c:idx val="0"/>
          <c:order val="0"/>
          <c:tx>
            <c:v>Weighted average original maturity (days)</c:v>
          </c:tx>
          <c:spPr>
            <a:ln w="25400">
              <a:solidFill>
                <a:srgbClr val="0000A0"/>
              </a:solidFill>
              <a:prstDash val="solid"/>
            </a:ln>
          </c:spPr>
          <c:marker>
            <c:symbol val="none"/>
          </c:marker>
          <c:cat>
            <c:numLit>
              <c:formatCode>General</c:formatCode>
              <c:ptCount val="133"/>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numLit>
          </c:cat>
          <c:val>
            <c:numLit>
              <c:formatCode>#,##0.0</c:formatCode>
              <c:ptCount val="133"/>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formatCode="General">
                <c:v>168.9</c:v>
              </c:pt>
              <c:pt idx="67" formatCode="General">
                <c:v>172.1</c:v>
              </c:pt>
              <c:pt idx="68" formatCode="General">
                <c:v>171.4</c:v>
              </c:pt>
              <c:pt idx="69" formatCode="General">
                <c:v>166.4</c:v>
              </c:pt>
              <c:pt idx="70" formatCode="General">
                <c:v>155</c:v>
              </c:pt>
              <c:pt idx="71" formatCode="General">
                <c:v>145.6</c:v>
              </c:pt>
              <c:pt idx="72" formatCode="0.0">
                <c:v>144.72701243170818</c:v>
              </c:pt>
              <c:pt idx="73" formatCode="0.0">
                <c:v>151.56032671962299</c:v>
              </c:pt>
              <c:pt idx="74" formatCode="0.0">
                <c:v>159.89745395793176</c:v>
              </c:pt>
              <c:pt idx="75" formatCode="0.0">
                <c:v>171.487117811047</c:v>
              </c:pt>
              <c:pt idx="76" formatCode="0.0">
                <c:v>176.41351741103125</c:v>
              </c:pt>
              <c:pt idx="77" formatCode="0.0">
                <c:v>182.04339544041986</c:v>
              </c:pt>
              <c:pt idx="78" formatCode="0.0">
                <c:v>183.76374947761306</c:v>
              </c:pt>
              <c:pt idx="79" formatCode="0.0">
                <c:v>183.08942278954657</c:v>
              </c:pt>
              <c:pt idx="80" formatCode="0.0">
                <c:v>182.94184010418027</c:v>
              </c:pt>
              <c:pt idx="81" formatCode="0.0">
                <c:v>193.86156220989503</c:v>
              </c:pt>
              <c:pt idx="82" formatCode="0.0">
                <c:v>184.40146727799038</c:v>
              </c:pt>
              <c:pt idx="83" formatCode="0.0">
                <c:v>182.85563568308822</c:v>
              </c:pt>
              <c:pt idx="84" formatCode="0.0">
                <c:v>174.71462884003066</c:v>
              </c:pt>
              <c:pt idx="85" formatCode="0.0">
                <c:v>171.29832750786215</c:v>
              </c:pt>
              <c:pt idx="86" formatCode="0.0">
                <c:v>171.7985510519425</c:v>
              </c:pt>
              <c:pt idx="87" formatCode="0.0">
                <c:v>163.42383607579652</c:v>
              </c:pt>
              <c:pt idx="88" formatCode="0.0">
                <c:v>155.74842907084039</c:v>
              </c:pt>
              <c:pt idx="89" formatCode="0.0">
                <c:v>142.95821970331778</c:v>
              </c:pt>
              <c:pt idx="90" formatCode="0.0">
                <c:v>142.60111181810481</c:v>
              </c:pt>
              <c:pt idx="91" formatCode="0.0">
                <c:v>140.33276426738391</c:v>
              </c:pt>
              <c:pt idx="92" formatCode="0.0">
                <c:v>138.43152861566202</c:v>
              </c:pt>
              <c:pt idx="93" formatCode="0.0">
                <c:v>142.65958097016593</c:v>
              </c:pt>
              <c:pt idx="94" formatCode="0.0">
                <c:v>143.40008918940543</c:v>
              </c:pt>
              <c:pt idx="95" formatCode="0.0">
                <c:v>145.5514925014204</c:v>
              </c:pt>
              <c:pt idx="96" formatCode="0.0">
                <c:v>148.70967322171603</c:v>
              </c:pt>
              <c:pt idx="97" formatCode="0.0">
                <c:v>155.17517396787201</c:v>
              </c:pt>
              <c:pt idx="98" formatCode="0.0">
                <c:v>160.70164218301176</c:v>
              </c:pt>
              <c:pt idx="99" formatCode="0.0">
                <c:v>163.37237728451151</c:v>
              </c:pt>
              <c:pt idx="100" formatCode="0.0">
                <c:v>156.13060791891357</c:v>
              </c:pt>
              <c:pt idx="101" formatCode="0.0">
                <c:v>157.08703493516691</c:v>
              </c:pt>
              <c:pt idx="102" formatCode="0.0">
                <c:v>170.87238264588936</c:v>
              </c:pt>
              <c:pt idx="103" formatCode="0.0">
                <c:v>180.43898961078816</c:v>
              </c:pt>
              <c:pt idx="104" formatCode="0.0">
                <c:v>188.47023689600303</c:v>
              </c:pt>
              <c:pt idx="105" formatCode="0.0">
                <c:v>198.34710322869688</c:v>
              </c:pt>
              <c:pt idx="106" formatCode="0.0">
                <c:v>189.17821835160154</c:v>
              </c:pt>
              <c:pt idx="107" formatCode="0.0">
                <c:v>183.01089350003943</c:v>
              </c:pt>
              <c:pt idx="108" formatCode="0.0">
                <c:v>175.13486261046404</c:v>
              </c:pt>
              <c:pt idx="109" formatCode="0.0">
                <c:v>167.21184509841754</c:v>
              </c:pt>
              <c:pt idx="110" formatCode="0.0">
                <c:v>160.33338726449162</c:v>
              </c:pt>
              <c:pt idx="111" formatCode="0.0">
                <c:v>160.68742150028953</c:v>
              </c:pt>
              <c:pt idx="112" formatCode="0.0">
                <c:v>168.19159964263724</c:v>
              </c:pt>
              <c:pt idx="113" formatCode="0.0">
                <c:v>171.89089944751919</c:v>
              </c:pt>
              <c:pt idx="114" formatCode="0.0">
                <c:v>185.27929566283805</c:v>
              </c:pt>
              <c:pt idx="115" formatCode="0.0">
                <c:v>189.6589925894186</c:v>
              </c:pt>
              <c:pt idx="116" formatCode="0.0">
                <c:v>188.33146218765631</c:v>
              </c:pt>
              <c:pt idx="117" formatCode="0.0">
                <c:v>189.94971357668069</c:v>
              </c:pt>
              <c:pt idx="118" formatCode="0.0">
                <c:v>192.48320809227454</c:v>
              </c:pt>
              <c:pt idx="119" formatCode="0.0">
                <c:v>198.57022202529598</c:v>
              </c:pt>
              <c:pt idx="120" formatCode="0.0">
                <c:v>200.29785167104072</c:v>
              </c:pt>
              <c:pt idx="121" formatCode="0.0">
                <c:v>200.16983333205462</c:v>
              </c:pt>
              <c:pt idx="122" formatCode="0.0">
                <c:v>210.15974035056072</c:v>
              </c:pt>
              <c:pt idx="123" formatCode="0.0">
                <c:v>207.27487629031882</c:v>
              </c:pt>
              <c:pt idx="124" formatCode="0.0">
                <c:v>190.00055588728256</c:v>
              </c:pt>
              <c:pt idx="125" formatCode="0.0">
                <c:v>215.78594253150888</c:v>
              </c:pt>
              <c:pt idx="126" formatCode="0.0">
                <c:v>220.74218025122465</c:v>
              </c:pt>
              <c:pt idx="127" formatCode="0.0">
                <c:v>207.04783204939235</c:v>
              </c:pt>
              <c:pt idx="128" formatCode="0.0">
                <c:v>197.66028992632394</c:v>
              </c:pt>
              <c:pt idx="129" formatCode="0.0">
                <c:v>201.46572120120001</c:v>
              </c:pt>
              <c:pt idx="130" formatCode="0.0">
                <c:v>148.7248771431</c:v>
              </c:pt>
              <c:pt idx="131" formatCode="0.0">
                <c:v>151.96881517029999</c:v>
              </c:pt>
              <c:pt idx="132" formatCode="0.0">
                <c:v>162.90821260120001</c:v>
              </c:pt>
            </c:numLit>
          </c:val>
          <c:smooth val="1"/>
          <c:extLst>
            <c:ext xmlns:c16="http://schemas.microsoft.com/office/drawing/2014/chart" uri="{C3380CC4-5D6E-409C-BE32-E72D297353CC}">
              <c16:uniqueId val="{00000000-50DA-4AF6-8E6E-B21C5BF19CBC}"/>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sv-SE"/>
          </a:p>
        </c:txPr>
        <c:crossAx val="96849920"/>
        <c:crosses val="autoZero"/>
        <c:auto val="1"/>
        <c:lblAlgn val="ctr"/>
        <c:lblOffset val="100"/>
        <c:tickLblSkip val="12"/>
        <c:tickMarkSkip val="12"/>
        <c:noMultiLvlLbl val="0"/>
      </c:catAx>
      <c:valAx>
        <c:axId val="96849920"/>
        <c:scaling>
          <c:orientation val="minMax"/>
          <c:min val="90"/>
        </c:scaling>
        <c:delete val="0"/>
        <c:axPos val="r"/>
        <c:majorGridlines>
          <c:spPr>
            <a:ln>
              <a:solidFill>
                <a:schemeClr val="tx1"/>
              </a:solidFill>
              <a:prstDash val="dash"/>
            </a:ln>
          </c:spPr>
        </c:majorGridlines>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midCat"/>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v>Total short issuances (EURm)</c:v>
          </c:tx>
          <c:spPr>
            <a:solidFill>
              <a:srgbClr val="0000A0"/>
            </a:solidFill>
            <a:ln w="25400">
              <a:noFill/>
            </a:ln>
          </c:spPr>
          <c:cat>
            <c:numLit>
              <c:formatCode>General</c:formatCode>
              <c:ptCount val="193"/>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2020</c:v>
              </c:pt>
              <c:pt idx="190">
                <c:v>2021</c:v>
              </c:pt>
            </c:numLit>
          </c:cat>
          <c:val>
            <c:numLit>
              <c:formatCode>#,##0</c:formatCode>
              <c:ptCount val="193"/>
              <c:pt idx="0">
                <c:v>26076.847813788292</c:v>
              </c:pt>
              <c:pt idx="1">
                <c:v>26282.836726152967</c:v>
              </c:pt>
              <c:pt idx="2">
                <c:v>29055.457301128004</c:v>
              </c:pt>
              <c:pt idx="3">
                <c:v>31304.299876401383</c:v>
              </c:pt>
              <c:pt idx="4">
                <c:v>27953.774082725526</c:v>
              </c:pt>
              <c:pt idx="5">
                <c:v>28841.643487534777</c:v>
              </c:pt>
              <c:pt idx="6">
                <c:v>26170.741289628084</c:v>
              </c:pt>
              <c:pt idx="7">
                <c:v>26399.289374050488</c:v>
              </c:pt>
              <c:pt idx="8">
                <c:v>28216.168667157999</c:v>
              </c:pt>
              <c:pt idx="9">
                <c:v>33269.405452022889</c:v>
              </c:pt>
              <c:pt idx="10">
                <c:v>35810</c:v>
              </c:pt>
              <c:pt idx="11">
                <c:v>34320</c:v>
              </c:pt>
              <c:pt idx="12">
                <c:v>32086</c:v>
              </c:pt>
              <c:pt idx="13">
                <c:v>32551</c:v>
              </c:pt>
              <c:pt idx="14">
                <c:v>34566</c:v>
              </c:pt>
              <c:pt idx="15">
                <c:v>34095</c:v>
              </c:pt>
              <c:pt idx="16">
                <c:v>32380</c:v>
              </c:pt>
              <c:pt idx="17">
                <c:v>33500</c:v>
              </c:pt>
              <c:pt idx="18">
                <c:v>31900</c:v>
              </c:pt>
              <c:pt idx="19">
                <c:v>29500</c:v>
              </c:pt>
              <c:pt idx="20">
                <c:v>26130</c:v>
              </c:pt>
              <c:pt idx="21">
                <c:v>28500</c:v>
              </c:pt>
              <c:pt idx="22">
                <c:v>26500</c:v>
              </c:pt>
              <c:pt idx="23">
                <c:v>26800</c:v>
              </c:pt>
              <c:pt idx="24">
                <c:v>30800</c:v>
              </c:pt>
              <c:pt idx="25">
                <c:v>33500</c:v>
              </c:pt>
              <c:pt idx="26">
                <c:v>31300</c:v>
              </c:pt>
              <c:pt idx="27">
                <c:v>33500</c:v>
              </c:pt>
              <c:pt idx="28">
                <c:v>36600</c:v>
              </c:pt>
              <c:pt idx="29">
                <c:v>33000</c:v>
              </c:pt>
              <c:pt idx="30">
                <c:v>31400</c:v>
              </c:pt>
              <c:pt idx="31">
                <c:v>37300</c:v>
              </c:pt>
              <c:pt idx="32">
                <c:v>35400</c:v>
              </c:pt>
              <c:pt idx="33">
                <c:v>37300</c:v>
              </c:pt>
              <c:pt idx="34">
                <c:v>39300</c:v>
              </c:pt>
              <c:pt idx="35">
                <c:v>38000</c:v>
              </c:pt>
              <c:pt idx="36">
                <c:v>37200</c:v>
              </c:pt>
              <c:pt idx="37">
                <c:v>34382</c:v>
              </c:pt>
              <c:pt idx="38">
                <c:v>39462</c:v>
              </c:pt>
              <c:pt idx="39">
                <c:v>48100</c:v>
              </c:pt>
              <c:pt idx="40">
                <c:v>47500</c:v>
              </c:pt>
              <c:pt idx="41">
                <c:v>46700</c:v>
              </c:pt>
              <c:pt idx="42">
                <c:v>44308</c:v>
              </c:pt>
              <c:pt idx="43">
                <c:v>45520</c:v>
              </c:pt>
              <c:pt idx="44">
                <c:v>49000</c:v>
              </c:pt>
              <c:pt idx="45">
                <c:v>47141</c:v>
              </c:pt>
              <c:pt idx="46">
                <c:v>47082</c:v>
              </c:pt>
              <c:pt idx="47">
                <c:v>45335</c:v>
              </c:pt>
              <c:pt idx="48">
                <c:v>50745</c:v>
              </c:pt>
              <c:pt idx="49">
                <c:v>48031</c:v>
              </c:pt>
              <c:pt idx="50">
                <c:v>46256</c:v>
              </c:pt>
              <c:pt idx="51">
                <c:v>47976</c:v>
              </c:pt>
              <c:pt idx="52">
                <c:v>42752.567139999999</c:v>
              </c:pt>
              <c:pt idx="53">
                <c:v>40334</c:v>
              </c:pt>
              <c:pt idx="54">
                <c:v>35817</c:v>
              </c:pt>
              <c:pt idx="55">
                <c:v>34779</c:v>
              </c:pt>
              <c:pt idx="56">
                <c:v>37834.626330191328</c:v>
              </c:pt>
              <c:pt idx="57">
                <c:v>36593.760000000002</c:v>
              </c:pt>
              <c:pt idx="58">
                <c:v>42931.11</c:v>
              </c:pt>
              <c:pt idx="59">
                <c:v>52889.204293372022</c:v>
              </c:pt>
              <c:pt idx="60">
                <c:v>47125.619648673535</c:v>
              </c:pt>
              <c:pt idx="61">
                <c:v>47312.861193404191</c:v>
              </c:pt>
              <c:pt idx="62">
                <c:v>41039.74</c:v>
              </c:pt>
              <c:pt idx="63">
                <c:v>40268.519999999997</c:v>
              </c:pt>
              <c:pt idx="64">
                <c:v>47031.67</c:v>
              </c:pt>
              <c:pt idx="65">
                <c:v>51945.647274186427</c:v>
              </c:pt>
              <c:pt idx="66">
                <c:v>53204</c:v>
              </c:pt>
              <c:pt idx="67">
                <c:v>49699.691395340102</c:v>
              </c:pt>
              <c:pt idx="68">
                <c:v>42501.448669354497</c:v>
              </c:pt>
              <c:pt idx="69">
                <c:v>49833.86</c:v>
              </c:pt>
              <c:pt idx="70">
                <c:v>54040.861351712869</c:v>
              </c:pt>
              <c:pt idx="71">
                <c:v>52505.006304528019</c:v>
              </c:pt>
              <c:pt idx="72">
                <c:v>51341.729947110667</c:v>
              </c:pt>
              <c:pt idx="73">
                <c:v>44123.176379095814</c:v>
              </c:pt>
              <c:pt idx="74">
                <c:v>45068.829290561756</c:v>
              </c:pt>
              <c:pt idx="75">
                <c:v>45864.022589354739</c:v>
              </c:pt>
              <c:pt idx="76">
                <c:v>49341.777068117655</c:v>
              </c:pt>
              <c:pt idx="77">
                <c:v>50527.178198056834</c:v>
              </c:pt>
              <c:pt idx="78">
                <c:v>50715.51</c:v>
              </c:pt>
              <c:pt idx="79">
                <c:v>54902.652689901792</c:v>
              </c:pt>
              <c:pt idx="80">
                <c:v>58873.202194568934</c:v>
              </c:pt>
              <c:pt idx="81">
                <c:v>59397.16490550946</c:v>
              </c:pt>
              <c:pt idx="82">
                <c:v>61968.524584472892</c:v>
              </c:pt>
              <c:pt idx="83">
                <c:v>62436.542629154705</c:v>
              </c:pt>
              <c:pt idx="84">
                <c:v>57454.715650466744</c:v>
              </c:pt>
              <c:pt idx="85">
                <c:v>50841.825868092492</c:v>
              </c:pt>
              <c:pt idx="86">
                <c:v>43951.406530476837</c:v>
              </c:pt>
              <c:pt idx="87">
                <c:v>42825.499426055329</c:v>
              </c:pt>
              <c:pt idx="88">
                <c:v>49978.655911588678</c:v>
              </c:pt>
              <c:pt idx="89">
                <c:v>56932.309658705715</c:v>
              </c:pt>
              <c:pt idx="90">
                <c:v>59779.603238637399</c:v>
              </c:pt>
              <c:pt idx="91">
                <c:v>58208.5250286144</c:v>
              </c:pt>
              <c:pt idx="92">
                <c:v>52891.234437451807</c:v>
              </c:pt>
              <c:pt idx="93">
                <c:v>52882.44</c:v>
              </c:pt>
              <c:pt idx="94">
                <c:v>50324.114062375949</c:v>
              </c:pt>
              <c:pt idx="95">
                <c:v>54392</c:v>
              </c:pt>
              <c:pt idx="96">
                <c:v>54545.454456870095</c:v>
              </c:pt>
              <c:pt idx="97">
                <c:v>51834.584418462786</c:v>
              </c:pt>
              <c:pt idx="98">
                <c:v>51812.198868840191</c:v>
              </c:pt>
              <c:pt idx="99">
                <c:v>48094.26</c:v>
              </c:pt>
              <c:pt idx="100">
                <c:v>48296.26</c:v>
              </c:pt>
              <c:pt idx="101">
                <c:v>43655.647824075299</c:v>
              </c:pt>
              <c:pt idx="102">
                <c:v>49483.225617370801</c:v>
              </c:pt>
              <c:pt idx="103">
                <c:v>52960.467199999999</c:v>
              </c:pt>
              <c:pt idx="104">
                <c:v>50670.841469999999</c:v>
              </c:pt>
              <c:pt idx="105">
                <c:v>48056.813699999999</c:v>
              </c:pt>
              <c:pt idx="106">
                <c:v>45783.71</c:v>
              </c:pt>
              <c:pt idx="107">
                <c:v>51095.77</c:v>
              </c:pt>
              <c:pt idx="108">
                <c:v>49276.49</c:v>
              </c:pt>
              <c:pt idx="109">
                <c:v>46790</c:v>
              </c:pt>
              <c:pt idx="110">
                <c:v>46461</c:v>
              </c:pt>
              <c:pt idx="111">
                <c:v>47678.617888716231</c:v>
              </c:pt>
              <c:pt idx="112">
                <c:v>53473.269566484909</c:v>
              </c:pt>
              <c:pt idx="113">
                <c:v>50208</c:v>
              </c:pt>
              <c:pt idx="114">
                <c:v>50087.2551895129</c:v>
              </c:pt>
              <c:pt idx="115">
                <c:v>46054.117416100242</c:v>
              </c:pt>
              <c:pt idx="116">
                <c:v>49950.144202854834</c:v>
              </c:pt>
              <c:pt idx="117">
                <c:v>49491</c:v>
              </c:pt>
              <c:pt idx="118">
                <c:v>49756</c:v>
              </c:pt>
              <c:pt idx="119">
                <c:v>51815</c:v>
              </c:pt>
              <c:pt idx="120">
                <c:v>52724</c:v>
              </c:pt>
              <c:pt idx="121">
                <c:v>47835</c:v>
              </c:pt>
              <c:pt idx="122">
                <c:v>46226</c:v>
              </c:pt>
              <c:pt idx="123">
                <c:v>43642</c:v>
              </c:pt>
              <c:pt idx="124">
                <c:v>47575</c:v>
              </c:pt>
              <c:pt idx="125">
                <c:v>46124</c:v>
              </c:pt>
              <c:pt idx="126">
                <c:v>45496</c:v>
              </c:pt>
              <c:pt idx="127">
                <c:v>43348</c:v>
              </c:pt>
              <c:pt idx="128">
                <c:v>40484</c:v>
              </c:pt>
              <c:pt idx="129">
                <c:v>41883</c:v>
              </c:pt>
              <c:pt idx="130">
                <c:v>45402</c:v>
              </c:pt>
              <c:pt idx="131">
                <c:v>45596</c:v>
              </c:pt>
              <c:pt idx="132">
                <c:v>40309</c:v>
              </c:pt>
              <c:pt idx="133">
                <c:v>36515</c:v>
              </c:pt>
              <c:pt idx="134">
                <c:v>31843</c:v>
              </c:pt>
              <c:pt idx="135">
                <c:v>34688</c:v>
              </c:pt>
              <c:pt idx="136">
                <c:v>33322</c:v>
              </c:pt>
              <c:pt idx="137">
                <c:v>31705</c:v>
              </c:pt>
              <c:pt idx="138">
                <c:v>30725</c:v>
              </c:pt>
              <c:pt idx="139">
                <c:v>28725</c:v>
              </c:pt>
              <c:pt idx="140">
                <c:v>32857</c:v>
              </c:pt>
              <c:pt idx="141">
                <c:v>31335.415413533618</c:v>
              </c:pt>
              <c:pt idx="142">
                <c:v>34029.144863969006</c:v>
              </c:pt>
              <c:pt idx="143">
                <c:v>33876.516610931183</c:v>
              </c:pt>
              <c:pt idx="144">
                <c:v>35956.833613242808</c:v>
              </c:pt>
              <c:pt idx="145">
                <c:v>37326.608112117334</c:v>
              </c:pt>
              <c:pt idx="146">
                <c:v>35731.730871969361</c:v>
              </c:pt>
              <c:pt idx="147">
                <c:v>34225</c:v>
              </c:pt>
              <c:pt idx="148">
                <c:v>34857</c:v>
              </c:pt>
              <c:pt idx="149">
                <c:v>35971</c:v>
              </c:pt>
              <c:pt idx="150">
                <c:v>32820</c:v>
              </c:pt>
              <c:pt idx="151">
                <c:v>34661</c:v>
              </c:pt>
              <c:pt idx="152">
                <c:v>34473</c:v>
              </c:pt>
              <c:pt idx="153">
                <c:v>31652</c:v>
              </c:pt>
              <c:pt idx="154">
                <c:v>32914</c:v>
              </c:pt>
              <c:pt idx="155">
                <c:v>33132</c:v>
              </c:pt>
              <c:pt idx="156">
                <c:v>30282</c:v>
              </c:pt>
              <c:pt idx="157">
                <c:v>28655</c:v>
              </c:pt>
              <c:pt idx="158">
                <c:v>27589</c:v>
              </c:pt>
              <c:pt idx="159">
                <c:v>26700.295078999996</c:v>
              </c:pt>
              <c:pt idx="160">
                <c:v>27839.247975300004</c:v>
              </c:pt>
              <c:pt idx="161">
                <c:v>29238.616006229793</c:v>
              </c:pt>
              <c:pt idx="162">
                <c:v>26022.393371599497</c:v>
              </c:pt>
              <c:pt idx="163">
                <c:v>31101.80784612344</c:v>
              </c:pt>
              <c:pt idx="164">
                <c:v>37127.505984786992</c:v>
              </c:pt>
              <c:pt idx="165">
                <c:v>36290.983894691257</c:v>
              </c:pt>
              <c:pt idx="166">
                <c:v>41775.18904663904</c:v>
              </c:pt>
              <c:pt idx="167">
                <c:v>43474.636314014431</c:v>
              </c:pt>
              <c:pt idx="168">
                <c:v>40821.258743527709</c:v>
              </c:pt>
              <c:pt idx="169">
                <c:v>41275.353201308972</c:v>
              </c:pt>
              <c:pt idx="170">
                <c:v>38575.395161440822</c:v>
              </c:pt>
              <c:pt idx="171">
                <c:v>39647.054596129914</c:v>
              </c:pt>
              <c:pt idx="172">
                <c:v>40572.219193160592</c:v>
              </c:pt>
              <c:pt idx="173">
                <c:v>36826.96025168561</c:v>
              </c:pt>
              <c:pt idx="174">
                <c:v>35859.338205913882</c:v>
              </c:pt>
              <c:pt idx="175">
                <c:v>35476.564309541347</c:v>
              </c:pt>
              <c:pt idx="176">
                <c:v>37378.773684509884</c:v>
              </c:pt>
              <c:pt idx="177">
                <c:v>42077.310554091004</c:v>
              </c:pt>
              <c:pt idx="178">
                <c:v>40628.004062522392</c:v>
              </c:pt>
              <c:pt idx="179">
                <c:v>41079.735575488776</c:v>
              </c:pt>
              <c:pt idx="180">
                <c:v>44798.209968581999</c:v>
              </c:pt>
              <c:pt idx="181">
                <c:v>45539.608883751709</c:v>
              </c:pt>
              <c:pt idx="182">
                <c:v>38914.556787220856</c:v>
              </c:pt>
              <c:pt idx="183">
                <c:v>39023.985862664747</c:v>
              </c:pt>
              <c:pt idx="184">
                <c:v>42600.074569073069</c:v>
              </c:pt>
              <c:pt idx="185">
                <c:v>39693.659610071998</c:v>
              </c:pt>
              <c:pt idx="186">
                <c:v>35430.462496879707</c:v>
              </c:pt>
              <c:pt idx="187">
                <c:v>39491.090427752097</c:v>
              </c:pt>
              <c:pt idx="188">
                <c:v>30867.966086520584</c:v>
              </c:pt>
              <c:pt idx="189">
                <c:v>20697.62125226609</c:v>
              </c:pt>
              <c:pt idx="190">
                <c:v>31922.725101474993</c:v>
              </c:pt>
              <c:pt idx="191">
                <c:v>31011.598171070011</c:v>
              </c:pt>
              <c:pt idx="192">
                <c:v>29969.673033531999</c:v>
              </c:pt>
            </c:numLit>
          </c:val>
          <c:extLst>
            <c:ext xmlns:c16="http://schemas.microsoft.com/office/drawing/2014/chart" uri="{C3380CC4-5D6E-409C-BE32-E72D297353CC}">
              <c16:uniqueId val="{00000000-5D34-4A6C-A0E6-B174B3B2BB0C}"/>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sv-SE"/>
          </a:p>
        </c:txPr>
        <c:crossAx val="98451456"/>
        <c:crosses val="autoZero"/>
        <c:auto val="0"/>
        <c:lblAlgn val="ctr"/>
        <c:lblOffset val="100"/>
        <c:tickLblSkip val="12"/>
        <c:tickMarkSkip val="12"/>
        <c:noMultiLvlLbl val="1"/>
      </c:catAx>
      <c:valAx>
        <c:axId val="98451456"/>
        <c:scaling>
          <c:orientation val="minMax"/>
          <c:max val="70000"/>
          <c:min val="0"/>
        </c:scaling>
        <c:delete val="0"/>
        <c:axPos val="r"/>
        <c:majorGridlines>
          <c:spPr>
            <a:ln w="9525" cmpd="sng">
              <a:solidFill>
                <a:sysClr val="windowText" lastClr="000000"/>
              </a:solidFill>
              <a:prstDash val="dash"/>
            </a:ln>
          </c:spPr>
        </c:majorGridlines>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sv-SE"/>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sv-SE"/>
    </a:p>
  </c:txPr>
  <c:printSettings>
    <c:headerFooter alignWithMargins="0"/>
    <c:pageMargins b="1" l="0.75" r="0.75" t="1" header="0.5" footer="0.5"/>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16</xdr:row>
      <xdr:rowOff>0</xdr:rowOff>
    </xdr:from>
    <xdr:to>
      <xdr:col>9</xdr:col>
      <xdr:colOff>244475</xdr:colOff>
      <xdr:row>43</xdr:row>
      <xdr:rowOff>76200</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215" y="4503420"/>
          <a:ext cx="5420360" cy="5013960"/>
        </a:xfrm>
        <a:prstGeom prst="rect">
          <a:avLst/>
        </a:prstGeom>
      </xdr:spPr>
    </xdr:pic>
    <xdr:clientData/>
  </xdr:twoCellAnchor>
  <xdr:twoCellAnchor>
    <xdr:from>
      <xdr:col>2</xdr:col>
      <xdr:colOff>0</xdr:colOff>
      <xdr:row>46</xdr:row>
      <xdr:rowOff>0</xdr:rowOff>
    </xdr:from>
    <xdr:to>
      <xdr:col>8</xdr:col>
      <xdr:colOff>1083945</xdr:colOff>
      <xdr:row>50</xdr:row>
      <xdr:rowOff>0</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219200" y="8763000"/>
          <a:ext cx="4741545" cy="92964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Factbook First Quarter 2021</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03500" y="7620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100-000008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100-000009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100-00000A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100-00000B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100-00000C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100-00000D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100-00000E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100-00000F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100-00001000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100-00001100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100-000012000000}"/>
            </a:ext>
          </a:extLst>
        </xdr:cNvPr>
        <xdr:cNvSpPr txBox="1">
          <a:spLocks noChangeArrowheads="1"/>
        </xdr:cNvSpPr>
      </xdr:nvSpPr>
      <xdr:spPr bwMode="auto">
        <a:xfrm>
          <a:off x="21031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100-00001300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100-000014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100-000015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100-000016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100-00001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100-00001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100-00001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100-00001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100-00001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100-00001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100-00001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100-00001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100-00001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100-00002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100-00002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100-000022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100-000023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100-000024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100-000025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100-000026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100-000027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100-000028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100-000029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100-00002A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100-00002B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100-00002C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100-00002D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100-00002E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100-00002F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100-000030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100-000031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100-000032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100-00003300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100-00003400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100-000035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100-000036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100-00003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100-00003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100-00003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100-00003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100-00003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100-00003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100-00003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100-00003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100-00003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100-00004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100-00004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100-000042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100-000043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100-000044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100-000045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100-000046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100-000047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100-000048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100-000049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100-00004A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100-00004B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100-00004C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100-00004D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100-00004E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100-00004F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100-000050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100-000051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100-000052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100-000053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100-000054000000}"/>
            </a:ext>
          </a:extLst>
        </xdr:cNvPr>
        <xdr:cNvSpPr txBox="1">
          <a:spLocks noChangeArrowheads="1"/>
        </xdr:cNvSpPr>
      </xdr:nvSpPr>
      <xdr:spPr bwMode="auto">
        <a:xfrm>
          <a:off x="499956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100-00005500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100-00005600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100-000057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100-000058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100-000059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100-00005A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100-00005B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100-00005C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100-00005D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100-00005E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100-00005F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100-000060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100-000061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100-000062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100-000063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100-000064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100-00006500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100-00006600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3" name="Text Box 1">
          <a:extLst>
            <a:ext uri="{FF2B5EF4-FFF2-40B4-BE49-F238E27FC236}">
              <a16:creationId xmlns:a16="http://schemas.microsoft.com/office/drawing/2014/main" id="{00000000-0008-0000-2100-000067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4" name="Text Box 2">
          <a:extLst>
            <a:ext uri="{FF2B5EF4-FFF2-40B4-BE49-F238E27FC236}">
              <a16:creationId xmlns:a16="http://schemas.microsoft.com/office/drawing/2014/main" id="{00000000-0008-0000-2100-00006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5" name="Text Box 3">
          <a:extLst>
            <a:ext uri="{FF2B5EF4-FFF2-40B4-BE49-F238E27FC236}">
              <a16:creationId xmlns:a16="http://schemas.microsoft.com/office/drawing/2014/main" id="{00000000-0008-0000-2100-00006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6" name="Text Box 4">
          <a:extLst>
            <a:ext uri="{FF2B5EF4-FFF2-40B4-BE49-F238E27FC236}">
              <a16:creationId xmlns:a16="http://schemas.microsoft.com/office/drawing/2014/main" id="{00000000-0008-0000-2100-00006A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7" name="Text Box 5">
          <a:extLst>
            <a:ext uri="{FF2B5EF4-FFF2-40B4-BE49-F238E27FC236}">
              <a16:creationId xmlns:a16="http://schemas.microsoft.com/office/drawing/2014/main" id="{00000000-0008-0000-2100-00006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8" name="Text Box 6">
          <a:extLst>
            <a:ext uri="{FF2B5EF4-FFF2-40B4-BE49-F238E27FC236}">
              <a16:creationId xmlns:a16="http://schemas.microsoft.com/office/drawing/2014/main" id="{00000000-0008-0000-2100-00006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9" name="Text Box 8">
          <a:extLst>
            <a:ext uri="{FF2B5EF4-FFF2-40B4-BE49-F238E27FC236}">
              <a16:creationId xmlns:a16="http://schemas.microsoft.com/office/drawing/2014/main" id="{00000000-0008-0000-2100-00006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0" name="Text Box 9">
          <a:extLst>
            <a:ext uri="{FF2B5EF4-FFF2-40B4-BE49-F238E27FC236}">
              <a16:creationId xmlns:a16="http://schemas.microsoft.com/office/drawing/2014/main" id="{00000000-0008-0000-2100-00006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1" name="Text Box 10">
          <a:extLst>
            <a:ext uri="{FF2B5EF4-FFF2-40B4-BE49-F238E27FC236}">
              <a16:creationId xmlns:a16="http://schemas.microsoft.com/office/drawing/2014/main" id="{00000000-0008-0000-2100-00006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12" name="Text Box 11">
          <a:extLst>
            <a:ext uri="{FF2B5EF4-FFF2-40B4-BE49-F238E27FC236}">
              <a16:creationId xmlns:a16="http://schemas.microsoft.com/office/drawing/2014/main" id="{00000000-0008-0000-2100-000070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113" name="Text Box 12">
          <a:extLst>
            <a:ext uri="{FF2B5EF4-FFF2-40B4-BE49-F238E27FC236}">
              <a16:creationId xmlns:a16="http://schemas.microsoft.com/office/drawing/2014/main" id="{00000000-0008-0000-2100-000071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14" name="Text Box 13">
          <a:extLst>
            <a:ext uri="{FF2B5EF4-FFF2-40B4-BE49-F238E27FC236}">
              <a16:creationId xmlns:a16="http://schemas.microsoft.com/office/drawing/2014/main" id="{00000000-0008-0000-2100-000072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115" name="Text Box 14">
          <a:extLst>
            <a:ext uri="{FF2B5EF4-FFF2-40B4-BE49-F238E27FC236}">
              <a16:creationId xmlns:a16="http://schemas.microsoft.com/office/drawing/2014/main" id="{00000000-0008-0000-2100-000073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6" name="Text Box 1">
          <a:extLst>
            <a:ext uri="{FF2B5EF4-FFF2-40B4-BE49-F238E27FC236}">
              <a16:creationId xmlns:a16="http://schemas.microsoft.com/office/drawing/2014/main" id="{00000000-0008-0000-2100-000074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7" name="Text Box 2">
          <a:extLst>
            <a:ext uri="{FF2B5EF4-FFF2-40B4-BE49-F238E27FC236}">
              <a16:creationId xmlns:a16="http://schemas.microsoft.com/office/drawing/2014/main" id="{00000000-0008-0000-2100-00007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100-00007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100-00007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2100-00007800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100-00007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100-00007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100-00007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100-00007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100-00007D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100-00007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100-00007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100-00008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100-00008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100-00008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100-00008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100-00008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100-00008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100-000086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35" name="Text Box 1">
          <a:extLst>
            <a:ext uri="{FF2B5EF4-FFF2-40B4-BE49-F238E27FC236}">
              <a16:creationId xmlns:a16="http://schemas.microsoft.com/office/drawing/2014/main" id="{00000000-0008-0000-2100-000087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36" name="Text Box 2">
          <a:extLst>
            <a:ext uri="{FF2B5EF4-FFF2-40B4-BE49-F238E27FC236}">
              <a16:creationId xmlns:a16="http://schemas.microsoft.com/office/drawing/2014/main" id="{00000000-0008-0000-2100-000088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37" name="Text Box 3">
          <a:extLst>
            <a:ext uri="{FF2B5EF4-FFF2-40B4-BE49-F238E27FC236}">
              <a16:creationId xmlns:a16="http://schemas.microsoft.com/office/drawing/2014/main" id="{00000000-0008-0000-2100-000089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38" name="Text Box 4">
          <a:extLst>
            <a:ext uri="{FF2B5EF4-FFF2-40B4-BE49-F238E27FC236}">
              <a16:creationId xmlns:a16="http://schemas.microsoft.com/office/drawing/2014/main" id="{00000000-0008-0000-2100-00008A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39" name="Text Box 5">
          <a:extLst>
            <a:ext uri="{FF2B5EF4-FFF2-40B4-BE49-F238E27FC236}">
              <a16:creationId xmlns:a16="http://schemas.microsoft.com/office/drawing/2014/main" id="{00000000-0008-0000-2100-00008B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0" name="Text Box 6">
          <a:extLst>
            <a:ext uri="{FF2B5EF4-FFF2-40B4-BE49-F238E27FC236}">
              <a16:creationId xmlns:a16="http://schemas.microsoft.com/office/drawing/2014/main" id="{00000000-0008-0000-2100-00008C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1" name="Text Box 8">
          <a:extLst>
            <a:ext uri="{FF2B5EF4-FFF2-40B4-BE49-F238E27FC236}">
              <a16:creationId xmlns:a16="http://schemas.microsoft.com/office/drawing/2014/main" id="{00000000-0008-0000-2100-00008D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2" name="Text Box 9">
          <a:extLst>
            <a:ext uri="{FF2B5EF4-FFF2-40B4-BE49-F238E27FC236}">
              <a16:creationId xmlns:a16="http://schemas.microsoft.com/office/drawing/2014/main" id="{00000000-0008-0000-2100-00008E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3" name="Text Box 10">
          <a:extLst>
            <a:ext uri="{FF2B5EF4-FFF2-40B4-BE49-F238E27FC236}">
              <a16:creationId xmlns:a16="http://schemas.microsoft.com/office/drawing/2014/main" id="{00000000-0008-0000-2100-00008F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44" name="Text Box 11">
          <a:extLst>
            <a:ext uri="{FF2B5EF4-FFF2-40B4-BE49-F238E27FC236}">
              <a16:creationId xmlns:a16="http://schemas.microsoft.com/office/drawing/2014/main" id="{00000000-0008-0000-2100-000090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45" name="Text Box 12">
          <a:extLst>
            <a:ext uri="{FF2B5EF4-FFF2-40B4-BE49-F238E27FC236}">
              <a16:creationId xmlns:a16="http://schemas.microsoft.com/office/drawing/2014/main" id="{00000000-0008-0000-2100-000091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146" name="Text Box 13">
          <a:extLst>
            <a:ext uri="{FF2B5EF4-FFF2-40B4-BE49-F238E27FC236}">
              <a16:creationId xmlns:a16="http://schemas.microsoft.com/office/drawing/2014/main" id="{00000000-0008-0000-2100-000092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147" name="Text Box 14">
          <a:extLst>
            <a:ext uri="{FF2B5EF4-FFF2-40B4-BE49-F238E27FC236}">
              <a16:creationId xmlns:a16="http://schemas.microsoft.com/office/drawing/2014/main" id="{00000000-0008-0000-2100-000093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8" name="Text Box 1">
          <a:extLst>
            <a:ext uri="{FF2B5EF4-FFF2-40B4-BE49-F238E27FC236}">
              <a16:creationId xmlns:a16="http://schemas.microsoft.com/office/drawing/2014/main" id="{00000000-0008-0000-2100-000094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9" name="Text Box 2">
          <a:extLst>
            <a:ext uri="{FF2B5EF4-FFF2-40B4-BE49-F238E27FC236}">
              <a16:creationId xmlns:a16="http://schemas.microsoft.com/office/drawing/2014/main" id="{00000000-0008-0000-2100-000095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100-000096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100-00009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100-00009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100-000099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100-00009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100-00009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100-00009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100-00009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100-00009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100-00009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100-0000A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100-0000A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100-0000A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100-0000A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100-0000A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100-0000A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100-0000A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100-0000A7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68" name="Text Box 1">
          <a:extLst>
            <a:ext uri="{FF2B5EF4-FFF2-40B4-BE49-F238E27FC236}">
              <a16:creationId xmlns:a16="http://schemas.microsoft.com/office/drawing/2014/main" id="{00000000-0008-0000-2100-0000A8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69" name="Text Box 2">
          <a:extLst>
            <a:ext uri="{FF2B5EF4-FFF2-40B4-BE49-F238E27FC236}">
              <a16:creationId xmlns:a16="http://schemas.microsoft.com/office/drawing/2014/main" id="{00000000-0008-0000-2100-0000A9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0" name="Text Box 3">
          <a:extLst>
            <a:ext uri="{FF2B5EF4-FFF2-40B4-BE49-F238E27FC236}">
              <a16:creationId xmlns:a16="http://schemas.microsoft.com/office/drawing/2014/main" id="{00000000-0008-0000-2100-0000AA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1" name="Text Box 4">
          <a:extLst>
            <a:ext uri="{FF2B5EF4-FFF2-40B4-BE49-F238E27FC236}">
              <a16:creationId xmlns:a16="http://schemas.microsoft.com/office/drawing/2014/main" id="{00000000-0008-0000-2100-0000AB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2" name="Text Box 5">
          <a:extLst>
            <a:ext uri="{FF2B5EF4-FFF2-40B4-BE49-F238E27FC236}">
              <a16:creationId xmlns:a16="http://schemas.microsoft.com/office/drawing/2014/main" id="{00000000-0008-0000-2100-0000AC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3" name="Text Box 6">
          <a:extLst>
            <a:ext uri="{FF2B5EF4-FFF2-40B4-BE49-F238E27FC236}">
              <a16:creationId xmlns:a16="http://schemas.microsoft.com/office/drawing/2014/main" id="{00000000-0008-0000-2100-0000AD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4" name="Text Box 8">
          <a:extLst>
            <a:ext uri="{FF2B5EF4-FFF2-40B4-BE49-F238E27FC236}">
              <a16:creationId xmlns:a16="http://schemas.microsoft.com/office/drawing/2014/main" id="{00000000-0008-0000-2100-0000AE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5" name="Text Box 9">
          <a:extLst>
            <a:ext uri="{FF2B5EF4-FFF2-40B4-BE49-F238E27FC236}">
              <a16:creationId xmlns:a16="http://schemas.microsoft.com/office/drawing/2014/main" id="{00000000-0008-0000-2100-0000AF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6" name="Text Box 10">
          <a:extLst>
            <a:ext uri="{FF2B5EF4-FFF2-40B4-BE49-F238E27FC236}">
              <a16:creationId xmlns:a16="http://schemas.microsoft.com/office/drawing/2014/main" id="{00000000-0008-0000-2100-0000B0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77" name="Text Box 11">
          <a:extLst>
            <a:ext uri="{FF2B5EF4-FFF2-40B4-BE49-F238E27FC236}">
              <a16:creationId xmlns:a16="http://schemas.microsoft.com/office/drawing/2014/main" id="{00000000-0008-0000-2100-0000B1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78" name="Text Box 12">
          <a:extLst>
            <a:ext uri="{FF2B5EF4-FFF2-40B4-BE49-F238E27FC236}">
              <a16:creationId xmlns:a16="http://schemas.microsoft.com/office/drawing/2014/main" id="{00000000-0008-0000-2100-0000B2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179" name="Text Box 13">
          <a:extLst>
            <a:ext uri="{FF2B5EF4-FFF2-40B4-BE49-F238E27FC236}">
              <a16:creationId xmlns:a16="http://schemas.microsoft.com/office/drawing/2014/main" id="{00000000-0008-0000-2100-0000B3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180" name="Text Box 14">
          <a:extLst>
            <a:ext uri="{FF2B5EF4-FFF2-40B4-BE49-F238E27FC236}">
              <a16:creationId xmlns:a16="http://schemas.microsoft.com/office/drawing/2014/main" id="{00000000-0008-0000-2100-0000B4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81" name="Text Box 1">
          <a:extLst>
            <a:ext uri="{FF2B5EF4-FFF2-40B4-BE49-F238E27FC236}">
              <a16:creationId xmlns:a16="http://schemas.microsoft.com/office/drawing/2014/main" id="{00000000-0008-0000-2100-0000B5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82" name="Text Box 2">
          <a:extLst>
            <a:ext uri="{FF2B5EF4-FFF2-40B4-BE49-F238E27FC236}">
              <a16:creationId xmlns:a16="http://schemas.microsoft.com/office/drawing/2014/main" id="{00000000-0008-0000-2100-0000B6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100-0000B7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100-0000B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100-0000B9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100-0000BA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100-0000B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100-0000B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100-0000B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100-0000B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100-0000B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100-0000C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100-0000C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100-0000C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100-0000C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100-0000C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100-0000C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100-0000C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100-0000C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100-0000C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01" name="Text Box 13">
          <a:extLst>
            <a:ext uri="{FF2B5EF4-FFF2-40B4-BE49-F238E27FC236}">
              <a16:creationId xmlns:a16="http://schemas.microsoft.com/office/drawing/2014/main" id="{00000000-0008-0000-2100-0000C9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02" name="Text Box 14">
          <a:extLst>
            <a:ext uri="{FF2B5EF4-FFF2-40B4-BE49-F238E27FC236}">
              <a16:creationId xmlns:a16="http://schemas.microsoft.com/office/drawing/2014/main" id="{00000000-0008-0000-2100-0000CA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3" name="Text Box 1">
          <a:extLst>
            <a:ext uri="{FF2B5EF4-FFF2-40B4-BE49-F238E27FC236}">
              <a16:creationId xmlns:a16="http://schemas.microsoft.com/office/drawing/2014/main" id="{00000000-0008-0000-2100-0000C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4" name="Text Box 2">
          <a:extLst>
            <a:ext uri="{FF2B5EF4-FFF2-40B4-BE49-F238E27FC236}">
              <a16:creationId xmlns:a16="http://schemas.microsoft.com/office/drawing/2014/main" id="{00000000-0008-0000-2100-0000C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5" name="Text Box 3">
          <a:extLst>
            <a:ext uri="{FF2B5EF4-FFF2-40B4-BE49-F238E27FC236}">
              <a16:creationId xmlns:a16="http://schemas.microsoft.com/office/drawing/2014/main" id="{00000000-0008-0000-2100-0000C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6" name="Text Box 4">
          <a:extLst>
            <a:ext uri="{FF2B5EF4-FFF2-40B4-BE49-F238E27FC236}">
              <a16:creationId xmlns:a16="http://schemas.microsoft.com/office/drawing/2014/main" id="{00000000-0008-0000-2100-0000C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7" name="Text Box 5">
          <a:extLst>
            <a:ext uri="{FF2B5EF4-FFF2-40B4-BE49-F238E27FC236}">
              <a16:creationId xmlns:a16="http://schemas.microsoft.com/office/drawing/2014/main" id="{00000000-0008-0000-2100-0000C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8" name="Text Box 6">
          <a:extLst>
            <a:ext uri="{FF2B5EF4-FFF2-40B4-BE49-F238E27FC236}">
              <a16:creationId xmlns:a16="http://schemas.microsoft.com/office/drawing/2014/main" id="{00000000-0008-0000-2100-0000D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9" name="Text Box 8">
          <a:extLst>
            <a:ext uri="{FF2B5EF4-FFF2-40B4-BE49-F238E27FC236}">
              <a16:creationId xmlns:a16="http://schemas.microsoft.com/office/drawing/2014/main" id="{00000000-0008-0000-2100-0000D1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0" name="Text Box 9">
          <a:extLst>
            <a:ext uri="{FF2B5EF4-FFF2-40B4-BE49-F238E27FC236}">
              <a16:creationId xmlns:a16="http://schemas.microsoft.com/office/drawing/2014/main" id="{00000000-0008-0000-2100-0000D2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1" name="Text Box 10">
          <a:extLst>
            <a:ext uri="{FF2B5EF4-FFF2-40B4-BE49-F238E27FC236}">
              <a16:creationId xmlns:a16="http://schemas.microsoft.com/office/drawing/2014/main" id="{00000000-0008-0000-2100-0000D3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12" name="Text Box 11">
          <a:extLst>
            <a:ext uri="{FF2B5EF4-FFF2-40B4-BE49-F238E27FC236}">
              <a16:creationId xmlns:a16="http://schemas.microsoft.com/office/drawing/2014/main" id="{00000000-0008-0000-2100-0000D4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13" name="Text Box 12">
          <a:extLst>
            <a:ext uri="{FF2B5EF4-FFF2-40B4-BE49-F238E27FC236}">
              <a16:creationId xmlns:a16="http://schemas.microsoft.com/office/drawing/2014/main" id="{00000000-0008-0000-2100-0000D5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14" name="Text Box 13">
          <a:extLst>
            <a:ext uri="{FF2B5EF4-FFF2-40B4-BE49-F238E27FC236}">
              <a16:creationId xmlns:a16="http://schemas.microsoft.com/office/drawing/2014/main" id="{00000000-0008-0000-2100-0000D6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75</xdr:row>
      <xdr:rowOff>0</xdr:rowOff>
    </xdr:from>
    <xdr:ext cx="114300" cy="285750"/>
    <xdr:sp macro="" textlink="">
      <xdr:nvSpPr>
        <xdr:cNvPr id="215" name="Text Box 14">
          <a:extLst>
            <a:ext uri="{FF2B5EF4-FFF2-40B4-BE49-F238E27FC236}">
              <a16:creationId xmlns:a16="http://schemas.microsoft.com/office/drawing/2014/main" id="{00000000-0008-0000-2100-0000D7000000}"/>
            </a:ext>
          </a:extLst>
        </xdr:cNvPr>
        <xdr:cNvSpPr txBox="1">
          <a:spLocks noChangeArrowheads="1"/>
        </xdr:cNvSpPr>
      </xdr:nvSpPr>
      <xdr:spPr bwMode="auto">
        <a:xfrm>
          <a:off x="62484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6" name="Text Box 1">
          <a:extLst>
            <a:ext uri="{FF2B5EF4-FFF2-40B4-BE49-F238E27FC236}">
              <a16:creationId xmlns:a16="http://schemas.microsoft.com/office/drawing/2014/main" id="{00000000-0008-0000-2100-0000D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7" name="Text Box 2">
          <a:extLst>
            <a:ext uri="{FF2B5EF4-FFF2-40B4-BE49-F238E27FC236}">
              <a16:creationId xmlns:a16="http://schemas.microsoft.com/office/drawing/2014/main" id="{00000000-0008-0000-2100-0000D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1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100-0000D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2100-0000DC00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100-0000DD00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100-0000D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100-0000D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100-0000E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100-0000E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100-0000E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100-0000E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100-0000E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100-0000E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100-0000E6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100-0000E7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100-0000E8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100-0000E9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100-0000EA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35" name="Text Box 1">
          <a:extLst>
            <a:ext uri="{FF2B5EF4-FFF2-40B4-BE49-F238E27FC236}">
              <a16:creationId xmlns:a16="http://schemas.microsoft.com/office/drawing/2014/main" id="{00000000-0008-0000-2100-0000EB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36" name="Text Box 2">
          <a:extLst>
            <a:ext uri="{FF2B5EF4-FFF2-40B4-BE49-F238E27FC236}">
              <a16:creationId xmlns:a16="http://schemas.microsoft.com/office/drawing/2014/main" id="{00000000-0008-0000-2100-0000EC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37" name="Text Box 3">
          <a:extLst>
            <a:ext uri="{FF2B5EF4-FFF2-40B4-BE49-F238E27FC236}">
              <a16:creationId xmlns:a16="http://schemas.microsoft.com/office/drawing/2014/main" id="{00000000-0008-0000-2100-0000ED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38" name="Text Box 4">
          <a:extLst>
            <a:ext uri="{FF2B5EF4-FFF2-40B4-BE49-F238E27FC236}">
              <a16:creationId xmlns:a16="http://schemas.microsoft.com/office/drawing/2014/main" id="{00000000-0008-0000-2100-0000EE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39" name="Text Box 5">
          <a:extLst>
            <a:ext uri="{FF2B5EF4-FFF2-40B4-BE49-F238E27FC236}">
              <a16:creationId xmlns:a16="http://schemas.microsoft.com/office/drawing/2014/main" id="{00000000-0008-0000-2100-0000EF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0" name="Text Box 6">
          <a:extLst>
            <a:ext uri="{FF2B5EF4-FFF2-40B4-BE49-F238E27FC236}">
              <a16:creationId xmlns:a16="http://schemas.microsoft.com/office/drawing/2014/main" id="{00000000-0008-0000-2100-0000F0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1" name="Text Box 8">
          <a:extLst>
            <a:ext uri="{FF2B5EF4-FFF2-40B4-BE49-F238E27FC236}">
              <a16:creationId xmlns:a16="http://schemas.microsoft.com/office/drawing/2014/main" id="{00000000-0008-0000-2100-0000F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2" name="Text Box 9">
          <a:extLst>
            <a:ext uri="{FF2B5EF4-FFF2-40B4-BE49-F238E27FC236}">
              <a16:creationId xmlns:a16="http://schemas.microsoft.com/office/drawing/2014/main" id="{00000000-0008-0000-2100-0000F2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3" name="Text Box 10">
          <a:extLst>
            <a:ext uri="{FF2B5EF4-FFF2-40B4-BE49-F238E27FC236}">
              <a16:creationId xmlns:a16="http://schemas.microsoft.com/office/drawing/2014/main" id="{00000000-0008-0000-2100-0000F3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44" name="Text Box 11">
          <a:extLst>
            <a:ext uri="{FF2B5EF4-FFF2-40B4-BE49-F238E27FC236}">
              <a16:creationId xmlns:a16="http://schemas.microsoft.com/office/drawing/2014/main" id="{00000000-0008-0000-2100-0000F4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45" name="Text Box 12">
          <a:extLst>
            <a:ext uri="{FF2B5EF4-FFF2-40B4-BE49-F238E27FC236}">
              <a16:creationId xmlns:a16="http://schemas.microsoft.com/office/drawing/2014/main" id="{00000000-0008-0000-2100-0000F5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246" name="Text Box 13">
          <a:extLst>
            <a:ext uri="{FF2B5EF4-FFF2-40B4-BE49-F238E27FC236}">
              <a16:creationId xmlns:a16="http://schemas.microsoft.com/office/drawing/2014/main" id="{00000000-0008-0000-2100-0000F6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247" name="Text Box 14">
          <a:extLst>
            <a:ext uri="{FF2B5EF4-FFF2-40B4-BE49-F238E27FC236}">
              <a16:creationId xmlns:a16="http://schemas.microsoft.com/office/drawing/2014/main" id="{00000000-0008-0000-2100-0000F700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8" name="Text Box 1">
          <a:extLst>
            <a:ext uri="{FF2B5EF4-FFF2-40B4-BE49-F238E27FC236}">
              <a16:creationId xmlns:a16="http://schemas.microsoft.com/office/drawing/2014/main" id="{00000000-0008-0000-2100-0000F8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9" name="Text Box 2">
          <a:extLst>
            <a:ext uri="{FF2B5EF4-FFF2-40B4-BE49-F238E27FC236}">
              <a16:creationId xmlns:a16="http://schemas.microsoft.com/office/drawing/2014/main" id="{00000000-0008-0000-2100-0000F9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100-0000F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100-0000F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100-0000FC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100-0000FD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100-0000FE00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100-0000F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100-00000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100-00000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100-00000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100-00000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100-00000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100-00000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100-00000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100-00000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100-00000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100-00000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100-00000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100-00000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68" name="Text Box 1">
          <a:extLst>
            <a:ext uri="{FF2B5EF4-FFF2-40B4-BE49-F238E27FC236}">
              <a16:creationId xmlns:a16="http://schemas.microsoft.com/office/drawing/2014/main" id="{00000000-0008-0000-2100-00000C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69" name="Text Box 2">
          <a:extLst>
            <a:ext uri="{FF2B5EF4-FFF2-40B4-BE49-F238E27FC236}">
              <a16:creationId xmlns:a16="http://schemas.microsoft.com/office/drawing/2014/main" id="{00000000-0008-0000-2100-00000D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0" name="Text Box 3">
          <a:extLst>
            <a:ext uri="{FF2B5EF4-FFF2-40B4-BE49-F238E27FC236}">
              <a16:creationId xmlns:a16="http://schemas.microsoft.com/office/drawing/2014/main" id="{00000000-0008-0000-2100-00000E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1" name="Text Box 4">
          <a:extLst>
            <a:ext uri="{FF2B5EF4-FFF2-40B4-BE49-F238E27FC236}">
              <a16:creationId xmlns:a16="http://schemas.microsoft.com/office/drawing/2014/main" id="{00000000-0008-0000-2100-00000F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2" name="Text Box 5">
          <a:extLst>
            <a:ext uri="{FF2B5EF4-FFF2-40B4-BE49-F238E27FC236}">
              <a16:creationId xmlns:a16="http://schemas.microsoft.com/office/drawing/2014/main" id="{00000000-0008-0000-2100-000010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3" name="Text Box 6">
          <a:extLst>
            <a:ext uri="{FF2B5EF4-FFF2-40B4-BE49-F238E27FC236}">
              <a16:creationId xmlns:a16="http://schemas.microsoft.com/office/drawing/2014/main" id="{00000000-0008-0000-2100-000011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4" name="Text Box 8">
          <a:extLst>
            <a:ext uri="{FF2B5EF4-FFF2-40B4-BE49-F238E27FC236}">
              <a16:creationId xmlns:a16="http://schemas.microsoft.com/office/drawing/2014/main" id="{00000000-0008-0000-2100-000012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5" name="Text Box 9">
          <a:extLst>
            <a:ext uri="{FF2B5EF4-FFF2-40B4-BE49-F238E27FC236}">
              <a16:creationId xmlns:a16="http://schemas.microsoft.com/office/drawing/2014/main" id="{00000000-0008-0000-2100-000013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6" name="Text Box 10">
          <a:extLst>
            <a:ext uri="{FF2B5EF4-FFF2-40B4-BE49-F238E27FC236}">
              <a16:creationId xmlns:a16="http://schemas.microsoft.com/office/drawing/2014/main" id="{00000000-0008-0000-2100-000014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77" name="Text Box 11">
          <a:extLst>
            <a:ext uri="{FF2B5EF4-FFF2-40B4-BE49-F238E27FC236}">
              <a16:creationId xmlns:a16="http://schemas.microsoft.com/office/drawing/2014/main" id="{00000000-0008-0000-2100-000015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78" name="Text Box 12">
          <a:extLst>
            <a:ext uri="{FF2B5EF4-FFF2-40B4-BE49-F238E27FC236}">
              <a16:creationId xmlns:a16="http://schemas.microsoft.com/office/drawing/2014/main" id="{00000000-0008-0000-2100-00001601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279" name="Text Box 13">
          <a:extLst>
            <a:ext uri="{FF2B5EF4-FFF2-40B4-BE49-F238E27FC236}">
              <a16:creationId xmlns:a16="http://schemas.microsoft.com/office/drawing/2014/main" id="{00000000-0008-0000-2100-000017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280" name="Text Box 14">
          <a:extLst>
            <a:ext uri="{FF2B5EF4-FFF2-40B4-BE49-F238E27FC236}">
              <a16:creationId xmlns:a16="http://schemas.microsoft.com/office/drawing/2014/main" id="{00000000-0008-0000-2100-000018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81" name="Text Box 1">
          <a:extLst>
            <a:ext uri="{FF2B5EF4-FFF2-40B4-BE49-F238E27FC236}">
              <a16:creationId xmlns:a16="http://schemas.microsoft.com/office/drawing/2014/main" id="{00000000-0008-0000-2100-000019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2" name="Text Box 8">
          <a:extLst>
            <a:ext uri="{FF2B5EF4-FFF2-40B4-BE49-F238E27FC236}">
              <a16:creationId xmlns:a16="http://schemas.microsoft.com/office/drawing/2014/main" id="{00000000-0008-0000-2100-00001A01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3" name="Text Box 8">
          <a:extLst>
            <a:ext uri="{FF2B5EF4-FFF2-40B4-BE49-F238E27FC236}">
              <a16:creationId xmlns:a16="http://schemas.microsoft.com/office/drawing/2014/main" id="{00000000-0008-0000-2100-00001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284" name="Text Box 8">
          <a:extLst>
            <a:ext uri="{FF2B5EF4-FFF2-40B4-BE49-F238E27FC236}">
              <a16:creationId xmlns:a16="http://schemas.microsoft.com/office/drawing/2014/main" id="{00000000-0008-0000-2100-00001C010000}"/>
            </a:ext>
          </a:extLst>
        </xdr:cNvPr>
        <xdr:cNvSpPr txBox="1">
          <a:spLocks noChangeArrowheads="1"/>
        </xdr:cNvSpPr>
      </xdr:nvSpPr>
      <xdr:spPr bwMode="auto">
        <a:xfrm>
          <a:off x="64600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5" name="Text Box 8">
          <a:extLst>
            <a:ext uri="{FF2B5EF4-FFF2-40B4-BE49-F238E27FC236}">
              <a16:creationId xmlns:a16="http://schemas.microsoft.com/office/drawing/2014/main" id="{00000000-0008-0000-2100-00001D01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6" name="Text Box 8">
          <a:extLst>
            <a:ext uri="{FF2B5EF4-FFF2-40B4-BE49-F238E27FC236}">
              <a16:creationId xmlns:a16="http://schemas.microsoft.com/office/drawing/2014/main" id="{00000000-0008-0000-2100-00001E010000}"/>
            </a:ext>
          </a:extLst>
        </xdr:cNvPr>
        <xdr:cNvSpPr txBox="1">
          <a:spLocks noChangeArrowheads="1"/>
        </xdr:cNvSpPr>
      </xdr:nvSpPr>
      <xdr:spPr bwMode="auto">
        <a:xfrm>
          <a:off x="250105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7" name="Text Box 1">
          <a:extLst>
            <a:ext uri="{FF2B5EF4-FFF2-40B4-BE49-F238E27FC236}">
              <a16:creationId xmlns:a16="http://schemas.microsoft.com/office/drawing/2014/main" id="{00000000-0008-0000-2100-00001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2">
          <a:extLst>
            <a:ext uri="{FF2B5EF4-FFF2-40B4-BE49-F238E27FC236}">
              <a16:creationId xmlns:a16="http://schemas.microsoft.com/office/drawing/2014/main" id="{00000000-0008-0000-2100-00002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3">
          <a:extLst>
            <a:ext uri="{FF2B5EF4-FFF2-40B4-BE49-F238E27FC236}">
              <a16:creationId xmlns:a16="http://schemas.microsoft.com/office/drawing/2014/main" id="{00000000-0008-0000-2100-00002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4">
          <a:extLst>
            <a:ext uri="{FF2B5EF4-FFF2-40B4-BE49-F238E27FC236}">
              <a16:creationId xmlns:a16="http://schemas.microsoft.com/office/drawing/2014/main" id="{00000000-0008-0000-2100-00002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5">
          <a:extLst>
            <a:ext uri="{FF2B5EF4-FFF2-40B4-BE49-F238E27FC236}">
              <a16:creationId xmlns:a16="http://schemas.microsoft.com/office/drawing/2014/main" id="{00000000-0008-0000-2100-00002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6">
          <a:extLst>
            <a:ext uri="{FF2B5EF4-FFF2-40B4-BE49-F238E27FC236}">
              <a16:creationId xmlns:a16="http://schemas.microsoft.com/office/drawing/2014/main" id="{00000000-0008-0000-2100-00002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8">
          <a:extLst>
            <a:ext uri="{FF2B5EF4-FFF2-40B4-BE49-F238E27FC236}">
              <a16:creationId xmlns:a16="http://schemas.microsoft.com/office/drawing/2014/main" id="{00000000-0008-0000-2100-00002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9">
          <a:extLst>
            <a:ext uri="{FF2B5EF4-FFF2-40B4-BE49-F238E27FC236}">
              <a16:creationId xmlns:a16="http://schemas.microsoft.com/office/drawing/2014/main" id="{00000000-0008-0000-2100-00002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10">
          <a:extLst>
            <a:ext uri="{FF2B5EF4-FFF2-40B4-BE49-F238E27FC236}">
              <a16:creationId xmlns:a16="http://schemas.microsoft.com/office/drawing/2014/main" id="{00000000-0008-0000-2100-00002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53</xdr:row>
      <xdr:rowOff>66675</xdr:rowOff>
    </xdr:from>
    <xdr:ext cx="114300" cy="285750"/>
    <xdr:sp macro="" textlink="">
      <xdr:nvSpPr>
        <xdr:cNvPr id="296" name="Text Box 1">
          <a:extLst>
            <a:ext uri="{FF2B5EF4-FFF2-40B4-BE49-F238E27FC236}">
              <a16:creationId xmlns:a16="http://schemas.microsoft.com/office/drawing/2014/main" id="{00000000-0008-0000-2100-000028010000}"/>
            </a:ext>
          </a:extLst>
        </xdr:cNvPr>
        <xdr:cNvSpPr txBox="1">
          <a:spLocks noChangeArrowheads="1"/>
        </xdr:cNvSpPr>
      </xdr:nvSpPr>
      <xdr:spPr bwMode="auto">
        <a:xfrm>
          <a:off x="622934" y="975931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7" name="Text Box 2">
          <a:extLst>
            <a:ext uri="{FF2B5EF4-FFF2-40B4-BE49-F238E27FC236}">
              <a16:creationId xmlns:a16="http://schemas.microsoft.com/office/drawing/2014/main" id="{00000000-0008-0000-2100-000029010000}"/>
            </a:ext>
          </a:extLst>
        </xdr:cNvPr>
        <xdr:cNvSpPr txBox="1">
          <a:spLocks noChangeArrowheads="1"/>
        </xdr:cNvSpPr>
      </xdr:nvSpPr>
      <xdr:spPr bwMode="auto">
        <a:xfrm>
          <a:off x="151955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8" name="Text Box 8">
          <a:extLst>
            <a:ext uri="{FF2B5EF4-FFF2-40B4-BE49-F238E27FC236}">
              <a16:creationId xmlns:a16="http://schemas.microsoft.com/office/drawing/2014/main" id="{00000000-0008-0000-2100-00002A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72</xdr:row>
      <xdr:rowOff>0</xdr:rowOff>
    </xdr:from>
    <xdr:ext cx="114300" cy="285750"/>
    <xdr:sp macro="" textlink="">
      <xdr:nvSpPr>
        <xdr:cNvPr id="299" name="Text Box 13">
          <a:extLst>
            <a:ext uri="{FF2B5EF4-FFF2-40B4-BE49-F238E27FC236}">
              <a16:creationId xmlns:a16="http://schemas.microsoft.com/office/drawing/2014/main" id="{00000000-0008-0000-2100-00002B010000}"/>
            </a:ext>
          </a:extLst>
        </xdr:cNvPr>
        <xdr:cNvSpPr txBox="1">
          <a:spLocks noChangeArrowheads="1"/>
        </xdr:cNvSpPr>
      </xdr:nvSpPr>
      <xdr:spPr bwMode="auto">
        <a:xfrm>
          <a:off x="62568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0" name="Text Box 8">
          <a:extLst>
            <a:ext uri="{FF2B5EF4-FFF2-40B4-BE49-F238E27FC236}">
              <a16:creationId xmlns:a16="http://schemas.microsoft.com/office/drawing/2014/main" id="{00000000-0008-0000-2100-00002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1" name="Text Box 8">
          <a:extLst>
            <a:ext uri="{FF2B5EF4-FFF2-40B4-BE49-F238E27FC236}">
              <a16:creationId xmlns:a16="http://schemas.microsoft.com/office/drawing/2014/main" id="{00000000-0008-0000-2100-00002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2" name="Text Box 1">
          <a:extLst>
            <a:ext uri="{FF2B5EF4-FFF2-40B4-BE49-F238E27FC236}">
              <a16:creationId xmlns:a16="http://schemas.microsoft.com/office/drawing/2014/main" id="{00000000-0008-0000-2100-00002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2">
          <a:extLst>
            <a:ext uri="{FF2B5EF4-FFF2-40B4-BE49-F238E27FC236}">
              <a16:creationId xmlns:a16="http://schemas.microsoft.com/office/drawing/2014/main" id="{00000000-0008-0000-2100-00002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3">
          <a:extLst>
            <a:ext uri="{FF2B5EF4-FFF2-40B4-BE49-F238E27FC236}">
              <a16:creationId xmlns:a16="http://schemas.microsoft.com/office/drawing/2014/main" id="{00000000-0008-0000-2100-00003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4">
          <a:extLst>
            <a:ext uri="{FF2B5EF4-FFF2-40B4-BE49-F238E27FC236}">
              <a16:creationId xmlns:a16="http://schemas.microsoft.com/office/drawing/2014/main" id="{00000000-0008-0000-2100-00003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5">
          <a:extLst>
            <a:ext uri="{FF2B5EF4-FFF2-40B4-BE49-F238E27FC236}">
              <a16:creationId xmlns:a16="http://schemas.microsoft.com/office/drawing/2014/main" id="{00000000-0008-0000-2100-00003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6">
          <a:extLst>
            <a:ext uri="{FF2B5EF4-FFF2-40B4-BE49-F238E27FC236}">
              <a16:creationId xmlns:a16="http://schemas.microsoft.com/office/drawing/2014/main" id="{00000000-0008-0000-2100-00003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8">
          <a:extLst>
            <a:ext uri="{FF2B5EF4-FFF2-40B4-BE49-F238E27FC236}">
              <a16:creationId xmlns:a16="http://schemas.microsoft.com/office/drawing/2014/main" id="{00000000-0008-0000-2100-00003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9">
          <a:extLst>
            <a:ext uri="{FF2B5EF4-FFF2-40B4-BE49-F238E27FC236}">
              <a16:creationId xmlns:a16="http://schemas.microsoft.com/office/drawing/2014/main" id="{00000000-0008-0000-2100-00003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10">
          <a:extLst>
            <a:ext uri="{FF2B5EF4-FFF2-40B4-BE49-F238E27FC236}">
              <a16:creationId xmlns:a16="http://schemas.microsoft.com/office/drawing/2014/main" id="{00000000-0008-0000-2100-00003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1">
          <a:extLst>
            <a:ext uri="{FF2B5EF4-FFF2-40B4-BE49-F238E27FC236}">
              <a16:creationId xmlns:a16="http://schemas.microsoft.com/office/drawing/2014/main" id="{00000000-0008-0000-2100-00003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2">
          <a:extLst>
            <a:ext uri="{FF2B5EF4-FFF2-40B4-BE49-F238E27FC236}">
              <a16:creationId xmlns:a16="http://schemas.microsoft.com/office/drawing/2014/main" id="{00000000-0008-0000-2100-00003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8">
          <a:extLst>
            <a:ext uri="{FF2B5EF4-FFF2-40B4-BE49-F238E27FC236}">
              <a16:creationId xmlns:a16="http://schemas.microsoft.com/office/drawing/2014/main" id="{00000000-0008-0000-2100-00003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1">
          <a:extLst>
            <a:ext uri="{FF2B5EF4-FFF2-40B4-BE49-F238E27FC236}">
              <a16:creationId xmlns:a16="http://schemas.microsoft.com/office/drawing/2014/main" id="{00000000-0008-0000-2100-00003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2">
          <a:extLst>
            <a:ext uri="{FF2B5EF4-FFF2-40B4-BE49-F238E27FC236}">
              <a16:creationId xmlns:a16="http://schemas.microsoft.com/office/drawing/2014/main" id="{00000000-0008-0000-2100-00003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3">
          <a:extLst>
            <a:ext uri="{FF2B5EF4-FFF2-40B4-BE49-F238E27FC236}">
              <a16:creationId xmlns:a16="http://schemas.microsoft.com/office/drawing/2014/main" id="{00000000-0008-0000-2100-00003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4">
          <a:extLst>
            <a:ext uri="{FF2B5EF4-FFF2-40B4-BE49-F238E27FC236}">
              <a16:creationId xmlns:a16="http://schemas.microsoft.com/office/drawing/2014/main" id="{00000000-0008-0000-2100-00003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5">
          <a:extLst>
            <a:ext uri="{FF2B5EF4-FFF2-40B4-BE49-F238E27FC236}">
              <a16:creationId xmlns:a16="http://schemas.microsoft.com/office/drawing/2014/main" id="{00000000-0008-0000-2100-00003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6">
          <a:extLst>
            <a:ext uri="{FF2B5EF4-FFF2-40B4-BE49-F238E27FC236}">
              <a16:creationId xmlns:a16="http://schemas.microsoft.com/office/drawing/2014/main" id="{00000000-0008-0000-2100-00003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8">
          <a:extLst>
            <a:ext uri="{FF2B5EF4-FFF2-40B4-BE49-F238E27FC236}">
              <a16:creationId xmlns:a16="http://schemas.microsoft.com/office/drawing/2014/main" id="{00000000-0008-0000-2100-00004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9">
          <a:extLst>
            <a:ext uri="{FF2B5EF4-FFF2-40B4-BE49-F238E27FC236}">
              <a16:creationId xmlns:a16="http://schemas.microsoft.com/office/drawing/2014/main" id="{00000000-0008-0000-2100-00004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10">
          <a:extLst>
            <a:ext uri="{FF2B5EF4-FFF2-40B4-BE49-F238E27FC236}">
              <a16:creationId xmlns:a16="http://schemas.microsoft.com/office/drawing/2014/main" id="{00000000-0008-0000-2100-00004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1">
          <a:extLst>
            <a:ext uri="{FF2B5EF4-FFF2-40B4-BE49-F238E27FC236}">
              <a16:creationId xmlns:a16="http://schemas.microsoft.com/office/drawing/2014/main" id="{00000000-0008-0000-2100-00004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2">
          <a:extLst>
            <a:ext uri="{FF2B5EF4-FFF2-40B4-BE49-F238E27FC236}">
              <a16:creationId xmlns:a16="http://schemas.microsoft.com/office/drawing/2014/main" id="{00000000-0008-0000-2100-00004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8">
          <a:extLst>
            <a:ext uri="{FF2B5EF4-FFF2-40B4-BE49-F238E27FC236}">
              <a16:creationId xmlns:a16="http://schemas.microsoft.com/office/drawing/2014/main" id="{00000000-0008-0000-2100-00004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8">
          <a:extLst>
            <a:ext uri="{FF2B5EF4-FFF2-40B4-BE49-F238E27FC236}">
              <a16:creationId xmlns:a16="http://schemas.microsoft.com/office/drawing/2014/main" id="{00000000-0008-0000-2100-00004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1">
          <a:extLst>
            <a:ext uri="{FF2B5EF4-FFF2-40B4-BE49-F238E27FC236}">
              <a16:creationId xmlns:a16="http://schemas.microsoft.com/office/drawing/2014/main" id="{00000000-0008-0000-2100-00004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2">
          <a:extLst>
            <a:ext uri="{FF2B5EF4-FFF2-40B4-BE49-F238E27FC236}">
              <a16:creationId xmlns:a16="http://schemas.microsoft.com/office/drawing/2014/main" id="{00000000-0008-0000-2100-00004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3">
          <a:extLst>
            <a:ext uri="{FF2B5EF4-FFF2-40B4-BE49-F238E27FC236}">
              <a16:creationId xmlns:a16="http://schemas.microsoft.com/office/drawing/2014/main" id="{00000000-0008-0000-2100-00004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4">
          <a:extLst>
            <a:ext uri="{FF2B5EF4-FFF2-40B4-BE49-F238E27FC236}">
              <a16:creationId xmlns:a16="http://schemas.microsoft.com/office/drawing/2014/main" id="{00000000-0008-0000-2100-00004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5">
          <a:extLst>
            <a:ext uri="{FF2B5EF4-FFF2-40B4-BE49-F238E27FC236}">
              <a16:creationId xmlns:a16="http://schemas.microsoft.com/office/drawing/2014/main" id="{00000000-0008-0000-2100-00004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6">
          <a:extLst>
            <a:ext uri="{FF2B5EF4-FFF2-40B4-BE49-F238E27FC236}">
              <a16:creationId xmlns:a16="http://schemas.microsoft.com/office/drawing/2014/main" id="{00000000-0008-0000-2100-00004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8">
          <a:extLst>
            <a:ext uri="{FF2B5EF4-FFF2-40B4-BE49-F238E27FC236}">
              <a16:creationId xmlns:a16="http://schemas.microsoft.com/office/drawing/2014/main" id="{00000000-0008-0000-2100-00004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9">
          <a:extLst>
            <a:ext uri="{FF2B5EF4-FFF2-40B4-BE49-F238E27FC236}">
              <a16:creationId xmlns:a16="http://schemas.microsoft.com/office/drawing/2014/main" id="{00000000-0008-0000-2100-00004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10">
          <a:extLst>
            <a:ext uri="{FF2B5EF4-FFF2-40B4-BE49-F238E27FC236}">
              <a16:creationId xmlns:a16="http://schemas.microsoft.com/office/drawing/2014/main" id="{00000000-0008-0000-2100-00004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1">
          <a:extLst>
            <a:ext uri="{FF2B5EF4-FFF2-40B4-BE49-F238E27FC236}">
              <a16:creationId xmlns:a16="http://schemas.microsoft.com/office/drawing/2014/main" id="{00000000-0008-0000-2100-00005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2">
          <a:extLst>
            <a:ext uri="{FF2B5EF4-FFF2-40B4-BE49-F238E27FC236}">
              <a16:creationId xmlns:a16="http://schemas.microsoft.com/office/drawing/2014/main" id="{00000000-0008-0000-2100-00005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8">
          <a:extLst>
            <a:ext uri="{FF2B5EF4-FFF2-40B4-BE49-F238E27FC236}">
              <a16:creationId xmlns:a16="http://schemas.microsoft.com/office/drawing/2014/main" id="{00000000-0008-0000-2100-00005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1">
          <a:extLst>
            <a:ext uri="{FF2B5EF4-FFF2-40B4-BE49-F238E27FC236}">
              <a16:creationId xmlns:a16="http://schemas.microsoft.com/office/drawing/2014/main" id="{00000000-0008-0000-2100-00005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2">
          <a:extLst>
            <a:ext uri="{FF2B5EF4-FFF2-40B4-BE49-F238E27FC236}">
              <a16:creationId xmlns:a16="http://schemas.microsoft.com/office/drawing/2014/main" id="{00000000-0008-0000-2100-00005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3">
          <a:extLst>
            <a:ext uri="{FF2B5EF4-FFF2-40B4-BE49-F238E27FC236}">
              <a16:creationId xmlns:a16="http://schemas.microsoft.com/office/drawing/2014/main" id="{00000000-0008-0000-2100-00005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4">
          <a:extLst>
            <a:ext uri="{FF2B5EF4-FFF2-40B4-BE49-F238E27FC236}">
              <a16:creationId xmlns:a16="http://schemas.microsoft.com/office/drawing/2014/main" id="{00000000-0008-0000-2100-00005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5">
          <a:extLst>
            <a:ext uri="{FF2B5EF4-FFF2-40B4-BE49-F238E27FC236}">
              <a16:creationId xmlns:a16="http://schemas.microsoft.com/office/drawing/2014/main" id="{00000000-0008-0000-2100-00005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6">
          <a:extLst>
            <a:ext uri="{FF2B5EF4-FFF2-40B4-BE49-F238E27FC236}">
              <a16:creationId xmlns:a16="http://schemas.microsoft.com/office/drawing/2014/main" id="{00000000-0008-0000-2100-00005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8">
          <a:extLst>
            <a:ext uri="{FF2B5EF4-FFF2-40B4-BE49-F238E27FC236}">
              <a16:creationId xmlns:a16="http://schemas.microsoft.com/office/drawing/2014/main" id="{00000000-0008-0000-2100-00005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9">
          <a:extLst>
            <a:ext uri="{FF2B5EF4-FFF2-40B4-BE49-F238E27FC236}">
              <a16:creationId xmlns:a16="http://schemas.microsoft.com/office/drawing/2014/main" id="{00000000-0008-0000-2100-00005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10">
          <a:extLst>
            <a:ext uri="{FF2B5EF4-FFF2-40B4-BE49-F238E27FC236}">
              <a16:creationId xmlns:a16="http://schemas.microsoft.com/office/drawing/2014/main" id="{00000000-0008-0000-2100-00005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1">
          <a:extLst>
            <a:ext uri="{FF2B5EF4-FFF2-40B4-BE49-F238E27FC236}">
              <a16:creationId xmlns:a16="http://schemas.microsoft.com/office/drawing/2014/main" id="{00000000-0008-0000-2100-00005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49" name="Text Box 8">
          <a:extLst>
            <a:ext uri="{FF2B5EF4-FFF2-40B4-BE49-F238E27FC236}">
              <a16:creationId xmlns:a16="http://schemas.microsoft.com/office/drawing/2014/main" id="{00000000-0008-0000-2100-00005D010000}"/>
            </a:ext>
          </a:extLst>
        </xdr:cNvPr>
        <xdr:cNvSpPr txBox="1">
          <a:spLocks noChangeArrowheads="1"/>
        </xdr:cNvSpPr>
      </xdr:nvSpPr>
      <xdr:spPr bwMode="auto">
        <a:xfrm>
          <a:off x="37490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50" name="Text Box 8">
          <a:extLst>
            <a:ext uri="{FF2B5EF4-FFF2-40B4-BE49-F238E27FC236}">
              <a16:creationId xmlns:a16="http://schemas.microsoft.com/office/drawing/2014/main" id="{00000000-0008-0000-2100-00005E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1" name="Text Box 11">
          <a:extLst>
            <a:ext uri="{FF2B5EF4-FFF2-40B4-BE49-F238E27FC236}">
              <a16:creationId xmlns:a16="http://schemas.microsoft.com/office/drawing/2014/main" id="{00000000-0008-0000-2100-00005F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2" name="Text Box 12">
          <a:extLst>
            <a:ext uri="{FF2B5EF4-FFF2-40B4-BE49-F238E27FC236}">
              <a16:creationId xmlns:a16="http://schemas.microsoft.com/office/drawing/2014/main" id="{00000000-0008-0000-2100-000060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3" name="Text Box 11">
          <a:extLst>
            <a:ext uri="{FF2B5EF4-FFF2-40B4-BE49-F238E27FC236}">
              <a16:creationId xmlns:a16="http://schemas.microsoft.com/office/drawing/2014/main" id="{00000000-0008-0000-2100-000061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4" name="Text Box 12">
          <a:extLst>
            <a:ext uri="{FF2B5EF4-FFF2-40B4-BE49-F238E27FC236}">
              <a16:creationId xmlns:a16="http://schemas.microsoft.com/office/drawing/2014/main" id="{00000000-0008-0000-2100-000062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5" name="Text Box 11">
          <a:extLst>
            <a:ext uri="{FF2B5EF4-FFF2-40B4-BE49-F238E27FC236}">
              <a16:creationId xmlns:a16="http://schemas.microsoft.com/office/drawing/2014/main" id="{00000000-0008-0000-2100-000063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56" name="Text Box 12">
          <a:extLst>
            <a:ext uri="{FF2B5EF4-FFF2-40B4-BE49-F238E27FC236}">
              <a16:creationId xmlns:a16="http://schemas.microsoft.com/office/drawing/2014/main" id="{00000000-0008-0000-2100-000064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357" name="Text Box 13">
          <a:extLst>
            <a:ext uri="{FF2B5EF4-FFF2-40B4-BE49-F238E27FC236}">
              <a16:creationId xmlns:a16="http://schemas.microsoft.com/office/drawing/2014/main" id="{00000000-0008-0000-2100-000065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358" name="Text Box 14">
          <a:extLst>
            <a:ext uri="{FF2B5EF4-FFF2-40B4-BE49-F238E27FC236}">
              <a16:creationId xmlns:a16="http://schemas.microsoft.com/office/drawing/2014/main" id="{00000000-0008-0000-2100-000066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9" name="Text Box 11">
          <a:extLst>
            <a:ext uri="{FF2B5EF4-FFF2-40B4-BE49-F238E27FC236}">
              <a16:creationId xmlns:a16="http://schemas.microsoft.com/office/drawing/2014/main" id="{00000000-0008-0000-2100-000067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1" name="Text Box 11">
          <a:extLst>
            <a:ext uri="{FF2B5EF4-FFF2-40B4-BE49-F238E27FC236}">
              <a16:creationId xmlns:a16="http://schemas.microsoft.com/office/drawing/2014/main" id="{00000000-0008-0000-2100-000069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2" name="Text Box 12">
          <a:extLst>
            <a:ext uri="{FF2B5EF4-FFF2-40B4-BE49-F238E27FC236}">
              <a16:creationId xmlns:a16="http://schemas.microsoft.com/office/drawing/2014/main" id="{00000000-0008-0000-2100-00006A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3" name="Text Box 11">
          <a:extLst>
            <a:ext uri="{FF2B5EF4-FFF2-40B4-BE49-F238E27FC236}">
              <a16:creationId xmlns:a16="http://schemas.microsoft.com/office/drawing/2014/main" id="{00000000-0008-0000-2100-00006B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73</xdr:row>
      <xdr:rowOff>0</xdr:rowOff>
    </xdr:from>
    <xdr:ext cx="114300" cy="285750"/>
    <xdr:sp macro="" textlink="">
      <xdr:nvSpPr>
        <xdr:cNvPr id="364" name="Text Box 12">
          <a:extLst>
            <a:ext uri="{FF2B5EF4-FFF2-40B4-BE49-F238E27FC236}">
              <a16:creationId xmlns:a16="http://schemas.microsoft.com/office/drawing/2014/main" id="{00000000-0008-0000-2100-00006C010000}"/>
            </a:ext>
          </a:extLst>
        </xdr:cNvPr>
        <xdr:cNvSpPr txBox="1">
          <a:spLocks noChangeArrowheads="1"/>
        </xdr:cNvSpPr>
      </xdr:nvSpPr>
      <xdr:spPr bwMode="auto">
        <a:xfrm>
          <a:off x="124968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74</xdr:row>
      <xdr:rowOff>9525</xdr:rowOff>
    </xdr:from>
    <xdr:ext cx="114300" cy="285750"/>
    <xdr:sp macro="" textlink="">
      <xdr:nvSpPr>
        <xdr:cNvPr id="365" name="Text Box 8">
          <a:extLst>
            <a:ext uri="{FF2B5EF4-FFF2-40B4-BE49-F238E27FC236}">
              <a16:creationId xmlns:a16="http://schemas.microsoft.com/office/drawing/2014/main" id="{00000000-0008-0000-2100-00006D010000}"/>
            </a:ext>
          </a:extLst>
        </xdr:cNvPr>
        <xdr:cNvSpPr txBox="1">
          <a:spLocks noChangeArrowheads="1"/>
        </xdr:cNvSpPr>
      </xdr:nvSpPr>
      <xdr:spPr bwMode="auto">
        <a:xfrm>
          <a:off x="1668780" y="135426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114300" cy="285750"/>
    <xdr:sp macro="" textlink="">
      <xdr:nvSpPr>
        <xdr:cNvPr id="366" name="Text Box 13">
          <a:extLst>
            <a:ext uri="{FF2B5EF4-FFF2-40B4-BE49-F238E27FC236}">
              <a16:creationId xmlns:a16="http://schemas.microsoft.com/office/drawing/2014/main" id="{00000000-0008-0000-2100-00006E010000}"/>
            </a:ext>
          </a:extLst>
        </xdr:cNvPr>
        <xdr:cNvSpPr txBox="1">
          <a:spLocks noChangeArrowheads="1"/>
        </xdr:cNvSpPr>
      </xdr:nvSpPr>
      <xdr:spPr bwMode="auto">
        <a:xfrm>
          <a:off x="124968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7" name="Text Box 11">
          <a:extLst>
            <a:ext uri="{FF2B5EF4-FFF2-40B4-BE49-F238E27FC236}">
              <a16:creationId xmlns:a16="http://schemas.microsoft.com/office/drawing/2014/main" id="{00000000-0008-0000-2100-00006F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68" name="Text Box 12">
          <a:extLst>
            <a:ext uri="{FF2B5EF4-FFF2-40B4-BE49-F238E27FC236}">
              <a16:creationId xmlns:a16="http://schemas.microsoft.com/office/drawing/2014/main" id="{00000000-0008-0000-2100-000070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69" name="Text Box 11">
          <a:extLst>
            <a:ext uri="{FF2B5EF4-FFF2-40B4-BE49-F238E27FC236}">
              <a16:creationId xmlns:a16="http://schemas.microsoft.com/office/drawing/2014/main" id="{00000000-0008-0000-2100-000071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0" name="Text Box 12">
          <a:extLst>
            <a:ext uri="{FF2B5EF4-FFF2-40B4-BE49-F238E27FC236}">
              <a16:creationId xmlns:a16="http://schemas.microsoft.com/office/drawing/2014/main" id="{00000000-0008-0000-2100-000072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1" name="Text Box 11">
          <a:extLst>
            <a:ext uri="{FF2B5EF4-FFF2-40B4-BE49-F238E27FC236}">
              <a16:creationId xmlns:a16="http://schemas.microsoft.com/office/drawing/2014/main" id="{00000000-0008-0000-2100-000073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2" name="Text Box 12">
          <a:extLst>
            <a:ext uri="{FF2B5EF4-FFF2-40B4-BE49-F238E27FC236}">
              <a16:creationId xmlns:a16="http://schemas.microsoft.com/office/drawing/2014/main" id="{00000000-0008-0000-2100-000074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373" name="Text Box 13">
          <a:extLst>
            <a:ext uri="{FF2B5EF4-FFF2-40B4-BE49-F238E27FC236}">
              <a16:creationId xmlns:a16="http://schemas.microsoft.com/office/drawing/2014/main" id="{00000000-0008-0000-2100-00007501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374" name="Text Box 14">
          <a:extLst>
            <a:ext uri="{FF2B5EF4-FFF2-40B4-BE49-F238E27FC236}">
              <a16:creationId xmlns:a16="http://schemas.microsoft.com/office/drawing/2014/main" id="{00000000-0008-0000-2100-00007601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5" name="Text Box 11">
          <a:extLst>
            <a:ext uri="{FF2B5EF4-FFF2-40B4-BE49-F238E27FC236}">
              <a16:creationId xmlns:a16="http://schemas.microsoft.com/office/drawing/2014/main" id="{00000000-0008-0000-2100-000077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6" name="Text Box 12">
          <a:extLst>
            <a:ext uri="{FF2B5EF4-FFF2-40B4-BE49-F238E27FC236}">
              <a16:creationId xmlns:a16="http://schemas.microsoft.com/office/drawing/2014/main" id="{00000000-0008-0000-2100-000078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7" name="Text Box 11">
          <a:extLst>
            <a:ext uri="{FF2B5EF4-FFF2-40B4-BE49-F238E27FC236}">
              <a16:creationId xmlns:a16="http://schemas.microsoft.com/office/drawing/2014/main" id="{00000000-0008-0000-2100-000079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8" name="Text Box 12">
          <a:extLst>
            <a:ext uri="{FF2B5EF4-FFF2-40B4-BE49-F238E27FC236}">
              <a16:creationId xmlns:a16="http://schemas.microsoft.com/office/drawing/2014/main" id="{00000000-0008-0000-2100-00007A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79" name="Text Box 11">
          <a:extLst>
            <a:ext uri="{FF2B5EF4-FFF2-40B4-BE49-F238E27FC236}">
              <a16:creationId xmlns:a16="http://schemas.microsoft.com/office/drawing/2014/main" id="{00000000-0008-0000-2100-00007B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380" name="Text Box 12">
          <a:extLst>
            <a:ext uri="{FF2B5EF4-FFF2-40B4-BE49-F238E27FC236}">
              <a16:creationId xmlns:a16="http://schemas.microsoft.com/office/drawing/2014/main" id="{00000000-0008-0000-2100-00007C01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1" name="Text Box 11">
          <a:extLst>
            <a:ext uri="{FF2B5EF4-FFF2-40B4-BE49-F238E27FC236}">
              <a16:creationId xmlns:a16="http://schemas.microsoft.com/office/drawing/2014/main" id="{00000000-0008-0000-2100-00007D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2" name="Text Box 12">
          <a:extLst>
            <a:ext uri="{FF2B5EF4-FFF2-40B4-BE49-F238E27FC236}">
              <a16:creationId xmlns:a16="http://schemas.microsoft.com/office/drawing/2014/main" id="{00000000-0008-0000-2100-00007E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3" name="Text Box 11">
          <a:extLst>
            <a:ext uri="{FF2B5EF4-FFF2-40B4-BE49-F238E27FC236}">
              <a16:creationId xmlns:a16="http://schemas.microsoft.com/office/drawing/2014/main" id="{00000000-0008-0000-2100-00007F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4" name="Text Box 12">
          <a:extLst>
            <a:ext uri="{FF2B5EF4-FFF2-40B4-BE49-F238E27FC236}">
              <a16:creationId xmlns:a16="http://schemas.microsoft.com/office/drawing/2014/main" id="{00000000-0008-0000-2100-000080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5" name="Text Box 11">
          <a:extLst>
            <a:ext uri="{FF2B5EF4-FFF2-40B4-BE49-F238E27FC236}">
              <a16:creationId xmlns:a16="http://schemas.microsoft.com/office/drawing/2014/main" id="{00000000-0008-0000-2100-000081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86" name="Text Box 12">
          <a:extLst>
            <a:ext uri="{FF2B5EF4-FFF2-40B4-BE49-F238E27FC236}">
              <a16:creationId xmlns:a16="http://schemas.microsoft.com/office/drawing/2014/main" id="{00000000-0008-0000-2100-000082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387" name="Text Box 13">
          <a:extLst>
            <a:ext uri="{FF2B5EF4-FFF2-40B4-BE49-F238E27FC236}">
              <a16:creationId xmlns:a16="http://schemas.microsoft.com/office/drawing/2014/main" id="{00000000-0008-0000-2100-00008301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388" name="Text Box 14">
          <a:extLst>
            <a:ext uri="{FF2B5EF4-FFF2-40B4-BE49-F238E27FC236}">
              <a16:creationId xmlns:a16="http://schemas.microsoft.com/office/drawing/2014/main" id="{00000000-0008-0000-2100-00008401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9" name="Text Box 11">
          <a:extLst>
            <a:ext uri="{FF2B5EF4-FFF2-40B4-BE49-F238E27FC236}">
              <a16:creationId xmlns:a16="http://schemas.microsoft.com/office/drawing/2014/main" id="{00000000-0008-0000-2100-000085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71</xdr:row>
      <xdr:rowOff>158750</xdr:rowOff>
    </xdr:from>
    <xdr:ext cx="114300" cy="285750"/>
    <xdr:sp macro="" textlink="">
      <xdr:nvSpPr>
        <xdr:cNvPr id="390" name="Text Box 12">
          <a:extLst>
            <a:ext uri="{FF2B5EF4-FFF2-40B4-BE49-F238E27FC236}">
              <a16:creationId xmlns:a16="http://schemas.microsoft.com/office/drawing/2014/main" id="{00000000-0008-0000-2100-000086010000}"/>
            </a:ext>
          </a:extLst>
        </xdr:cNvPr>
        <xdr:cNvSpPr txBox="1">
          <a:spLocks noChangeArrowheads="1"/>
        </xdr:cNvSpPr>
      </xdr:nvSpPr>
      <xdr:spPr bwMode="auto">
        <a:xfrm>
          <a:off x="3388783" y="13143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1" name="Text Box 11">
          <a:extLst>
            <a:ext uri="{FF2B5EF4-FFF2-40B4-BE49-F238E27FC236}">
              <a16:creationId xmlns:a16="http://schemas.microsoft.com/office/drawing/2014/main" id="{00000000-0008-0000-2100-000087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2" name="Text Box 12">
          <a:extLst>
            <a:ext uri="{FF2B5EF4-FFF2-40B4-BE49-F238E27FC236}">
              <a16:creationId xmlns:a16="http://schemas.microsoft.com/office/drawing/2014/main" id="{00000000-0008-0000-2100-000088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3" name="Text Box 11">
          <a:extLst>
            <a:ext uri="{FF2B5EF4-FFF2-40B4-BE49-F238E27FC236}">
              <a16:creationId xmlns:a16="http://schemas.microsoft.com/office/drawing/2014/main" id="{00000000-0008-0000-2100-000089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73</xdr:row>
      <xdr:rowOff>0</xdr:rowOff>
    </xdr:from>
    <xdr:ext cx="114300" cy="285750"/>
    <xdr:sp macro="" textlink="">
      <xdr:nvSpPr>
        <xdr:cNvPr id="394" name="Text Box 12">
          <a:extLst>
            <a:ext uri="{FF2B5EF4-FFF2-40B4-BE49-F238E27FC236}">
              <a16:creationId xmlns:a16="http://schemas.microsoft.com/office/drawing/2014/main" id="{00000000-0008-0000-2100-00008A010000}"/>
            </a:ext>
          </a:extLst>
        </xdr:cNvPr>
        <xdr:cNvSpPr txBox="1">
          <a:spLocks noChangeArrowheads="1"/>
        </xdr:cNvSpPr>
      </xdr:nvSpPr>
      <xdr:spPr bwMode="auto">
        <a:xfrm>
          <a:off x="249936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0</xdr:rowOff>
    </xdr:from>
    <xdr:ext cx="114300" cy="285750"/>
    <xdr:sp macro="" textlink="">
      <xdr:nvSpPr>
        <xdr:cNvPr id="395" name="Text Box 13">
          <a:extLst>
            <a:ext uri="{FF2B5EF4-FFF2-40B4-BE49-F238E27FC236}">
              <a16:creationId xmlns:a16="http://schemas.microsoft.com/office/drawing/2014/main" id="{00000000-0008-0000-2100-00008B010000}"/>
            </a:ext>
          </a:extLst>
        </xdr:cNvPr>
        <xdr:cNvSpPr txBox="1">
          <a:spLocks noChangeArrowheads="1"/>
        </xdr:cNvSpPr>
      </xdr:nvSpPr>
      <xdr:spPr bwMode="auto">
        <a:xfrm>
          <a:off x="249936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6" name="Text Box 11">
          <a:extLst>
            <a:ext uri="{FF2B5EF4-FFF2-40B4-BE49-F238E27FC236}">
              <a16:creationId xmlns:a16="http://schemas.microsoft.com/office/drawing/2014/main" id="{00000000-0008-0000-2100-00008C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397" name="Text Box 12">
          <a:extLst>
            <a:ext uri="{FF2B5EF4-FFF2-40B4-BE49-F238E27FC236}">
              <a16:creationId xmlns:a16="http://schemas.microsoft.com/office/drawing/2014/main" id="{00000000-0008-0000-2100-00008D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98" name="Text Box 11">
          <a:extLst>
            <a:ext uri="{FF2B5EF4-FFF2-40B4-BE49-F238E27FC236}">
              <a16:creationId xmlns:a16="http://schemas.microsoft.com/office/drawing/2014/main" id="{00000000-0008-0000-2100-00008E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399" name="Text Box 12">
          <a:extLst>
            <a:ext uri="{FF2B5EF4-FFF2-40B4-BE49-F238E27FC236}">
              <a16:creationId xmlns:a16="http://schemas.microsoft.com/office/drawing/2014/main" id="{00000000-0008-0000-2100-00008F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0" name="Text Box 11">
          <a:extLst>
            <a:ext uri="{FF2B5EF4-FFF2-40B4-BE49-F238E27FC236}">
              <a16:creationId xmlns:a16="http://schemas.microsoft.com/office/drawing/2014/main" id="{00000000-0008-0000-2100-000090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1" name="Text Box 12">
          <a:extLst>
            <a:ext uri="{FF2B5EF4-FFF2-40B4-BE49-F238E27FC236}">
              <a16:creationId xmlns:a16="http://schemas.microsoft.com/office/drawing/2014/main" id="{00000000-0008-0000-2100-000091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402" name="Text Box 13">
          <a:extLst>
            <a:ext uri="{FF2B5EF4-FFF2-40B4-BE49-F238E27FC236}">
              <a16:creationId xmlns:a16="http://schemas.microsoft.com/office/drawing/2014/main" id="{00000000-0008-0000-2100-00009201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403" name="Text Box 14">
          <a:extLst>
            <a:ext uri="{FF2B5EF4-FFF2-40B4-BE49-F238E27FC236}">
              <a16:creationId xmlns:a16="http://schemas.microsoft.com/office/drawing/2014/main" id="{00000000-0008-0000-2100-00009301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4" name="Text Box 11">
          <a:extLst>
            <a:ext uri="{FF2B5EF4-FFF2-40B4-BE49-F238E27FC236}">
              <a16:creationId xmlns:a16="http://schemas.microsoft.com/office/drawing/2014/main" id="{00000000-0008-0000-2100-000094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5" name="Text Box 12">
          <a:extLst>
            <a:ext uri="{FF2B5EF4-FFF2-40B4-BE49-F238E27FC236}">
              <a16:creationId xmlns:a16="http://schemas.microsoft.com/office/drawing/2014/main" id="{00000000-0008-0000-2100-000095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6" name="Text Box 11">
          <a:extLst>
            <a:ext uri="{FF2B5EF4-FFF2-40B4-BE49-F238E27FC236}">
              <a16:creationId xmlns:a16="http://schemas.microsoft.com/office/drawing/2014/main" id="{00000000-0008-0000-2100-000096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7" name="Text Box 12">
          <a:extLst>
            <a:ext uri="{FF2B5EF4-FFF2-40B4-BE49-F238E27FC236}">
              <a16:creationId xmlns:a16="http://schemas.microsoft.com/office/drawing/2014/main" id="{00000000-0008-0000-2100-000097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8" name="Text Box 11">
          <a:extLst>
            <a:ext uri="{FF2B5EF4-FFF2-40B4-BE49-F238E27FC236}">
              <a16:creationId xmlns:a16="http://schemas.microsoft.com/office/drawing/2014/main" id="{00000000-0008-0000-2100-000098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409" name="Text Box 12">
          <a:extLst>
            <a:ext uri="{FF2B5EF4-FFF2-40B4-BE49-F238E27FC236}">
              <a16:creationId xmlns:a16="http://schemas.microsoft.com/office/drawing/2014/main" id="{00000000-0008-0000-2100-00009901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410" name="Text Box 13">
          <a:extLst>
            <a:ext uri="{FF2B5EF4-FFF2-40B4-BE49-F238E27FC236}">
              <a16:creationId xmlns:a16="http://schemas.microsoft.com/office/drawing/2014/main" id="{00000000-0008-0000-2100-00009A01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1" name="Text Box 11">
          <a:extLst>
            <a:ext uri="{FF2B5EF4-FFF2-40B4-BE49-F238E27FC236}">
              <a16:creationId xmlns:a16="http://schemas.microsoft.com/office/drawing/2014/main" id="{00000000-0008-0000-2100-00009B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2" name="Text Box 12">
          <a:extLst>
            <a:ext uri="{FF2B5EF4-FFF2-40B4-BE49-F238E27FC236}">
              <a16:creationId xmlns:a16="http://schemas.microsoft.com/office/drawing/2014/main" id="{00000000-0008-0000-2100-00009C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3" name="Text Box 11">
          <a:extLst>
            <a:ext uri="{FF2B5EF4-FFF2-40B4-BE49-F238E27FC236}">
              <a16:creationId xmlns:a16="http://schemas.microsoft.com/office/drawing/2014/main" id="{00000000-0008-0000-2100-00009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4" name="Text Box 12">
          <a:extLst>
            <a:ext uri="{FF2B5EF4-FFF2-40B4-BE49-F238E27FC236}">
              <a16:creationId xmlns:a16="http://schemas.microsoft.com/office/drawing/2014/main" id="{00000000-0008-0000-2100-00009E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5" name="Text Box 11">
          <a:extLst>
            <a:ext uri="{FF2B5EF4-FFF2-40B4-BE49-F238E27FC236}">
              <a16:creationId xmlns:a16="http://schemas.microsoft.com/office/drawing/2014/main" id="{00000000-0008-0000-2100-00009F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16" name="Text Box 12">
          <a:extLst>
            <a:ext uri="{FF2B5EF4-FFF2-40B4-BE49-F238E27FC236}">
              <a16:creationId xmlns:a16="http://schemas.microsoft.com/office/drawing/2014/main" id="{00000000-0008-0000-2100-0000A0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17" name="Text Box 13">
          <a:extLst>
            <a:ext uri="{FF2B5EF4-FFF2-40B4-BE49-F238E27FC236}">
              <a16:creationId xmlns:a16="http://schemas.microsoft.com/office/drawing/2014/main" id="{00000000-0008-0000-2100-0000A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18" name="Text Box 14">
          <a:extLst>
            <a:ext uri="{FF2B5EF4-FFF2-40B4-BE49-F238E27FC236}">
              <a16:creationId xmlns:a16="http://schemas.microsoft.com/office/drawing/2014/main" id="{00000000-0008-0000-2100-0000A2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9" name="Text Box 11">
          <a:extLst>
            <a:ext uri="{FF2B5EF4-FFF2-40B4-BE49-F238E27FC236}">
              <a16:creationId xmlns:a16="http://schemas.microsoft.com/office/drawing/2014/main" id="{00000000-0008-0000-2100-0000A3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0" name="Text Box 12">
          <a:extLst>
            <a:ext uri="{FF2B5EF4-FFF2-40B4-BE49-F238E27FC236}">
              <a16:creationId xmlns:a16="http://schemas.microsoft.com/office/drawing/2014/main" id="{00000000-0008-0000-2100-0000A4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1" name="Text Box 11">
          <a:extLst>
            <a:ext uri="{FF2B5EF4-FFF2-40B4-BE49-F238E27FC236}">
              <a16:creationId xmlns:a16="http://schemas.microsoft.com/office/drawing/2014/main" id="{00000000-0008-0000-2100-0000A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2" name="Text Box 12">
          <a:extLst>
            <a:ext uri="{FF2B5EF4-FFF2-40B4-BE49-F238E27FC236}">
              <a16:creationId xmlns:a16="http://schemas.microsoft.com/office/drawing/2014/main" id="{00000000-0008-0000-2100-0000A6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3" name="Text Box 11">
          <a:extLst>
            <a:ext uri="{FF2B5EF4-FFF2-40B4-BE49-F238E27FC236}">
              <a16:creationId xmlns:a16="http://schemas.microsoft.com/office/drawing/2014/main" id="{00000000-0008-0000-2100-0000A7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4" name="Text Box 12">
          <a:extLst>
            <a:ext uri="{FF2B5EF4-FFF2-40B4-BE49-F238E27FC236}">
              <a16:creationId xmlns:a16="http://schemas.microsoft.com/office/drawing/2014/main" id="{00000000-0008-0000-2100-0000A8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104775</xdr:rowOff>
    </xdr:from>
    <xdr:ext cx="114300" cy="285750"/>
    <xdr:sp macro="" textlink="">
      <xdr:nvSpPr>
        <xdr:cNvPr id="425" name="Text Box 8">
          <a:extLst>
            <a:ext uri="{FF2B5EF4-FFF2-40B4-BE49-F238E27FC236}">
              <a16:creationId xmlns:a16="http://schemas.microsoft.com/office/drawing/2014/main" id="{00000000-0008-0000-2100-0000A9010000}"/>
            </a:ext>
          </a:extLst>
        </xdr:cNvPr>
        <xdr:cNvSpPr txBox="1">
          <a:spLocks noChangeArrowheads="1"/>
        </xdr:cNvSpPr>
      </xdr:nvSpPr>
      <xdr:spPr bwMode="auto">
        <a:xfrm>
          <a:off x="3749040" y="130892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26" name="Text Box 13">
          <a:extLst>
            <a:ext uri="{FF2B5EF4-FFF2-40B4-BE49-F238E27FC236}">
              <a16:creationId xmlns:a16="http://schemas.microsoft.com/office/drawing/2014/main" id="{00000000-0008-0000-2100-0000AA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7" name="Text Box 11">
          <a:extLst>
            <a:ext uri="{FF2B5EF4-FFF2-40B4-BE49-F238E27FC236}">
              <a16:creationId xmlns:a16="http://schemas.microsoft.com/office/drawing/2014/main" id="{00000000-0008-0000-2100-0000AB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8" name="Text Box 12">
          <a:extLst>
            <a:ext uri="{FF2B5EF4-FFF2-40B4-BE49-F238E27FC236}">
              <a16:creationId xmlns:a16="http://schemas.microsoft.com/office/drawing/2014/main" id="{00000000-0008-0000-2100-0000AC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29" name="Text Box 11">
          <a:extLst>
            <a:ext uri="{FF2B5EF4-FFF2-40B4-BE49-F238E27FC236}">
              <a16:creationId xmlns:a16="http://schemas.microsoft.com/office/drawing/2014/main" id="{00000000-0008-0000-2100-0000AD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0" name="Text Box 12">
          <a:extLst>
            <a:ext uri="{FF2B5EF4-FFF2-40B4-BE49-F238E27FC236}">
              <a16:creationId xmlns:a16="http://schemas.microsoft.com/office/drawing/2014/main" id="{00000000-0008-0000-2100-0000AE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1" name="Text Box 11">
          <a:extLst>
            <a:ext uri="{FF2B5EF4-FFF2-40B4-BE49-F238E27FC236}">
              <a16:creationId xmlns:a16="http://schemas.microsoft.com/office/drawing/2014/main" id="{00000000-0008-0000-2100-0000AF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2" name="Text Box 12">
          <a:extLst>
            <a:ext uri="{FF2B5EF4-FFF2-40B4-BE49-F238E27FC236}">
              <a16:creationId xmlns:a16="http://schemas.microsoft.com/office/drawing/2014/main" id="{00000000-0008-0000-2100-0000B0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33" name="Text Box 13">
          <a:extLst>
            <a:ext uri="{FF2B5EF4-FFF2-40B4-BE49-F238E27FC236}">
              <a16:creationId xmlns:a16="http://schemas.microsoft.com/office/drawing/2014/main" id="{00000000-0008-0000-2100-0000B1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34" name="Text Box 14">
          <a:extLst>
            <a:ext uri="{FF2B5EF4-FFF2-40B4-BE49-F238E27FC236}">
              <a16:creationId xmlns:a16="http://schemas.microsoft.com/office/drawing/2014/main" id="{00000000-0008-0000-2100-0000B2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5" name="Text Box 11">
          <a:extLst>
            <a:ext uri="{FF2B5EF4-FFF2-40B4-BE49-F238E27FC236}">
              <a16:creationId xmlns:a16="http://schemas.microsoft.com/office/drawing/2014/main" id="{00000000-0008-0000-2100-0000B3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6" name="Text Box 12">
          <a:extLst>
            <a:ext uri="{FF2B5EF4-FFF2-40B4-BE49-F238E27FC236}">
              <a16:creationId xmlns:a16="http://schemas.microsoft.com/office/drawing/2014/main" id="{00000000-0008-0000-2100-0000B4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71</xdr:row>
      <xdr:rowOff>0</xdr:rowOff>
    </xdr:from>
    <xdr:ext cx="114300" cy="285750"/>
    <xdr:sp macro="" textlink="">
      <xdr:nvSpPr>
        <xdr:cNvPr id="437" name="Text Box 11">
          <a:extLst>
            <a:ext uri="{FF2B5EF4-FFF2-40B4-BE49-F238E27FC236}">
              <a16:creationId xmlns:a16="http://schemas.microsoft.com/office/drawing/2014/main" id="{00000000-0008-0000-2100-0000B5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71</xdr:row>
      <xdr:rowOff>0</xdr:rowOff>
    </xdr:from>
    <xdr:ext cx="114300" cy="285750"/>
    <xdr:sp macro="" textlink="">
      <xdr:nvSpPr>
        <xdr:cNvPr id="438" name="Text Box 12">
          <a:extLst>
            <a:ext uri="{FF2B5EF4-FFF2-40B4-BE49-F238E27FC236}">
              <a16:creationId xmlns:a16="http://schemas.microsoft.com/office/drawing/2014/main" id="{00000000-0008-0000-2100-0000B6010000}"/>
            </a:ext>
          </a:extLst>
        </xdr:cNvPr>
        <xdr:cNvSpPr txBox="1">
          <a:spLocks noChangeArrowheads="1"/>
        </xdr:cNvSpPr>
      </xdr:nvSpPr>
      <xdr:spPr bwMode="auto">
        <a:xfrm>
          <a:off x="37490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73</xdr:row>
      <xdr:rowOff>21166</xdr:rowOff>
    </xdr:from>
    <xdr:ext cx="114300" cy="285750"/>
    <xdr:sp macro="" textlink="">
      <xdr:nvSpPr>
        <xdr:cNvPr id="440" name="Text Box 12">
          <a:extLst>
            <a:ext uri="{FF2B5EF4-FFF2-40B4-BE49-F238E27FC236}">
              <a16:creationId xmlns:a16="http://schemas.microsoft.com/office/drawing/2014/main" id="{00000000-0008-0000-2100-0000B8010000}"/>
            </a:ext>
          </a:extLst>
        </xdr:cNvPr>
        <xdr:cNvSpPr txBox="1">
          <a:spLocks noChangeArrowheads="1"/>
        </xdr:cNvSpPr>
      </xdr:nvSpPr>
      <xdr:spPr bwMode="auto">
        <a:xfrm>
          <a:off x="3749464" y="1337140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72</xdr:row>
      <xdr:rowOff>0</xdr:rowOff>
    </xdr:from>
    <xdr:ext cx="114300" cy="285750"/>
    <xdr:sp macro="" textlink="">
      <xdr:nvSpPr>
        <xdr:cNvPr id="441" name="Text Box 13">
          <a:extLst>
            <a:ext uri="{FF2B5EF4-FFF2-40B4-BE49-F238E27FC236}">
              <a16:creationId xmlns:a16="http://schemas.microsoft.com/office/drawing/2014/main" id="{00000000-0008-0000-2100-0000B9010000}"/>
            </a:ext>
          </a:extLst>
        </xdr:cNvPr>
        <xdr:cNvSpPr txBox="1">
          <a:spLocks noChangeArrowheads="1"/>
        </xdr:cNvSpPr>
      </xdr:nvSpPr>
      <xdr:spPr bwMode="auto">
        <a:xfrm>
          <a:off x="37490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2" name="Text Box 11">
          <a:extLst>
            <a:ext uri="{FF2B5EF4-FFF2-40B4-BE49-F238E27FC236}">
              <a16:creationId xmlns:a16="http://schemas.microsoft.com/office/drawing/2014/main" id="{00000000-0008-0000-2100-0000BA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3" name="Text Box 12">
          <a:extLst>
            <a:ext uri="{FF2B5EF4-FFF2-40B4-BE49-F238E27FC236}">
              <a16:creationId xmlns:a16="http://schemas.microsoft.com/office/drawing/2014/main" id="{00000000-0008-0000-2100-0000BB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4" name="Text Box 11">
          <a:extLst>
            <a:ext uri="{FF2B5EF4-FFF2-40B4-BE49-F238E27FC236}">
              <a16:creationId xmlns:a16="http://schemas.microsoft.com/office/drawing/2014/main" id="{00000000-0008-0000-2100-0000BC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5" name="Text Box 12">
          <a:extLst>
            <a:ext uri="{FF2B5EF4-FFF2-40B4-BE49-F238E27FC236}">
              <a16:creationId xmlns:a16="http://schemas.microsoft.com/office/drawing/2014/main" id="{00000000-0008-0000-2100-0000BD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6" name="Text Box 11">
          <a:extLst>
            <a:ext uri="{FF2B5EF4-FFF2-40B4-BE49-F238E27FC236}">
              <a16:creationId xmlns:a16="http://schemas.microsoft.com/office/drawing/2014/main" id="{00000000-0008-0000-2100-0000BE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47" name="Text Box 12">
          <a:extLst>
            <a:ext uri="{FF2B5EF4-FFF2-40B4-BE49-F238E27FC236}">
              <a16:creationId xmlns:a16="http://schemas.microsoft.com/office/drawing/2014/main" id="{00000000-0008-0000-2100-0000BF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8" name="Text Box 13">
          <a:extLst>
            <a:ext uri="{FF2B5EF4-FFF2-40B4-BE49-F238E27FC236}">
              <a16:creationId xmlns:a16="http://schemas.microsoft.com/office/drawing/2014/main" id="{00000000-0008-0000-2100-0000C0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9" name="Text Box 14">
          <a:extLst>
            <a:ext uri="{FF2B5EF4-FFF2-40B4-BE49-F238E27FC236}">
              <a16:creationId xmlns:a16="http://schemas.microsoft.com/office/drawing/2014/main" id="{00000000-0008-0000-2100-0000C1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0" name="Text Box 11">
          <a:extLst>
            <a:ext uri="{FF2B5EF4-FFF2-40B4-BE49-F238E27FC236}">
              <a16:creationId xmlns:a16="http://schemas.microsoft.com/office/drawing/2014/main" id="{00000000-0008-0000-2100-0000C2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1" name="Text Box 12">
          <a:extLst>
            <a:ext uri="{FF2B5EF4-FFF2-40B4-BE49-F238E27FC236}">
              <a16:creationId xmlns:a16="http://schemas.microsoft.com/office/drawing/2014/main" id="{00000000-0008-0000-2100-0000C3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2" name="Text Box 11">
          <a:extLst>
            <a:ext uri="{FF2B5EF4-FFF2-40B4-BE49-F238E27FC236}">
              <a16:creationId xmlns:a16="http://schemas.microsoft.com/office/drawing/2014/main" id="{00000000-0008-0000-2100-0000C4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3" name="Text Box 12">
          <a:extLst>
            <a:ext uri="{FF2B5EF4-FFF2-40B4-BE49-F238E27FC236}">
              <a16:creationId xmlns:a16="http://schemas.microsoft.com/office/drawing/2014/main" id="{00000000-0008-0000-2100-0000C5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4" name="Text Box 11">
          <a:extLst>
            <a:ext uri="{FF2B5EF4-FFF2-40B4-BE49-F238E27FC236}">
              <a16:creationId xmlns:a16="http://schemas.microsoft.com/office/drawing/2014/main" id="{00000000-0008-0000-2100-0000C6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71</xdr:row>
      <xdr:rowOff>0</xdr:rowOff>
    </xdr:from>
    <xdr:ext cx="114300" cy="285750"/>
    <xdr:sp macro="" textlink="">
      <xdr:nvSpPr>
        <xdr:cNvPr id="455" name="Text Box 12">
          <a:extLst>
            <a:ext uri="{FF2B5EF4-FFF2-40B4-BE49-F238E27FC236}">
              <a16:creationId xmlns:a16="http://schemas.microsoft.com/office/drawing/2014/main" id="{00000000-0008-0000-2100-0000C7010000}"/>
            </a:ext>
          </a:extLst>
        </xdr:cNvPr>
        <xdr:cNvSpPr txBox="1">
          <a:spLocks noChangeArrowheads="1"/>
        </xdr:cNvSpPr>
      </xdr:nvSpPr>
      <xdr:spPr bwMode="auto">
        <a:xfrm>
          <a:off x="43738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2100-0000C901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58" name="Text Box 13">
          <a:extLst>
            <a:ext uri="{FF2B5EF4-FFF2-40B4-BE49-F238E27FC236}">
              <a16:creationId xmlns:a16="http://schemas.microsoft.com/office/drawing/2014/main" id="{00000000-0008-0000-2100-0000CA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59" name="Text Box 14">
          <a:extLst>
            <a:ext uri="{FF2B5EF4-FFF2-40B4-BE49-F238E27FC236}">
              <a16:creationId xmlns:a16="http://schemas.microsoft.com/office/drawing/2014/main" id="{00000000-0008-0000-2100-0000CB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0" name="Text Box 13">
          <a:extLst>
            <a:ext uri="{FF2B5EF4-FFF2-40B4-BE49-F238E27FC236}">
              <a16:creationId xmlns:a16="http://schemas.microsoft.com/office/drawing/2014/main" id="{00000000-0008-0000-2100-0000CC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1" name="Text Box 14">
          <a:extLst>
            <a:ext uri="{FF2B5EF4-FFF2-40B4-BE49-F238E27FC236}">
              <a16:creationId xmlns:a16="http://schemas.microsoft.com/office/drawing/2014/main" id="{00000000-0008-0000-2100-0000CD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2" name="Text Box 13">
          <a:extLst>
            <a:ext uri="{FF2B5EF4-FFF2-40B4-BE49-F238E27FC236}">
              <a16:creationId xmlns:a16="http://schemas.microsoft.com/office/drawing/2014/main" id="{00000000-0008-0000-2100-0000CE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3" name="Text Box 14">
          <a:extLst>
            <a:ext uri="{FF2B5EF4-FFF2-40B4-BE49-F238E27FC236}">
              <a16:creationId xmlns:a16="http://schemas.microsoft.com/office/drawing/2014/main" id="{00000000-0008-0000-2100-0000CF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4" name="Text Box 13">
          <a:extLst>
            <a:ext uri="{FF2B5EF4-FFF2-40B4-BE49-F238E27FC236}">
              <a16:creationId xmlns:a16="http://schemas.microsoft.com/office/drawing/2014/main" id="{00000000-0008-0000-2100-0000D0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76</xdr:row>
      <xdr:rowOff>0</xdr:rowOff>
    </xdr:from>
    <xdr:ext cx="114300" cy="285750"/>
    <xdr:sp macro="" textlink="">
      <xdr:nvSpPr>
        <xdr:cNvPr id="465" name="Text Box 14">
          <a:extLst>
            <a:ext uri="{FF2B5EF4-FFF2-40B4-BE49-F238E27FC236}">
              <a16:creationId xmlns:a16="http://schemas.microsoft.com/office/drawing/2014/main" id="{00000000-0008-0000-2100-0000D1010000}"/>
            </a:ext>
          </a:extLst>
        </xdr:cNvPr>
        <xdr:cNvSpPr txBox="1">
          <a:spLocks noChangeArrowheads="1"/>
        </xdr:cNvSpPr>
      </xdr:nvSpPr>
      <xdr:spPr bwMode="auto">
        <a:xfrm>
          <a:off x="62484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2100-0000D2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2100-0000D3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2100-0000D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2100-0000D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2100-0000D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2100-0000D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2100-0000D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2100-0000D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2100-0000D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2100-0000D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2100-0000D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2100-0000D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2100-0000D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2100-0000D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2100-0000E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2100-0000E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100-0000E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100-0000E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2100-0000E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2100-0000E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2100-0000E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2100-0000E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2100-0000E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2100-0000E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2100-0000E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2100-0000E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2100-0000E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2100-0000E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2100-0000E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2100-0000E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2100-0000F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2100-0000F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2100-0000F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2100-0000F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2100-0000F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2100-0000F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2100-0000F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2100-0000F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2100-0000F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2100-0000F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2100-0000F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100-0000F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100-0000F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2100-0000F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2100-0000F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2100-0000F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2100-000000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2100-000001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2100-000002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5" name="Text Box 10">
          <a:extLst>
            <a:ext uri="{FF2B5EF4-FFF2-40B4-BE49-F238E27FC236}">
              <a16:creationId xmlns:a16="http://schemas.microsoft.com/office/drawing/2014/main" id="{00000000-0008-0000-2100-000003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2100-000004020000}"/>
            </a:ext>
          </a:extLst>
        </xdr:cNvPr>
        <xdr:cNvSpPr txBox="1">
          <a:spLocks noChangeArrowheads="1"/>
        </xdr:cNvSpPr>
      </xdr:nvSpPr>
      <xdr:spPr bwMode="auto">
        <a:xfrm>
          <a:off x="62822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2100-00000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2100-00000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2100-00000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2100-00000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2100-00000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2100-00000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2100-00000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2100-00000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2100-00000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2100-00000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2100-00000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2100-00001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2100-00001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2100-00001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2100-00001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2100-00001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2100-00001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2100-00001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2100-00001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2100-00001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2100-00001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2100-00001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2100-00001B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2100-00001C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2100-00001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2100-00001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2100-00001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2100-00002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2100-00002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2100-00002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2100-00002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2100-00002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2100-00002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2100-00002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2100-00002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2100-000028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100-00002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100-00002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2100-00002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2100-00002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2100-00002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2100-00002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2100-00002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2100-00003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2100-00003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2100-00003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2100-00003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2100-000034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2100-000035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2100-00003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2100-00003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2100-00003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2100-00003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2100-00003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2100-00003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2100-00003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2100-00003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2100-00003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2100-00003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2100-00004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2100-000041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100-00004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100-00004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2100-00004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2100-00004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2100-00004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2100-00004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2100-00004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42</xdr:row>
      <xdr:rowOff>114300</xdr:rowOff>
    </xdr:from>
    <xdr:ext cx="114300" cy="285750"/>
    <xdr:sp macro="" textlink="">
      <xdr:nvSpPr>
        <xdr:cNvPr id="585" name="Text Box 9">
          <a:extLst>
            <a:ext uri="{FF2B5EF4-FFF2-40B4-BE49-F238E27FC236}">
              <a16:creationId xmlns:a16="http://schemas.microsoft.com/office/drawing/2014/main" id="{00000000-0008-0000-2100-000049020000}"/>
            </a:ext>
          </a:extLst>
        </xdr:cNvPr>
        <xdr:cNvSpPr txBox="1">
          <a:spLocks noChangeArrowheads="1"/>
        </xdr:cNvSpPr>
      </xdr:nvSpPr>
      <xdr:spPr bwMode="auto">
        <a:xfrm>
          <a:off x="653415" y="77952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586" name="Text Box 10">
          <a:extLst>
            <a:ext uri="{FF2B5EF4-FFF2-40B4-BE49-F238E27FC236}">
              <a16:creationId xmlns:a16="http://schemas.microsoft.com/office/drawing/2014/main" id="{00000000-0008-0000-2100-00004A020000}"/>
            </a:ext>
          </a:extLst>
        </xdr:cNvPr>
        <xdr:cNvSpPr txBox="1">
          <a:spLocks noChangeArrowheads="1"/>
        </xdr:cNvSpPr>
      </xdr:nvSpPr>
      <xdr:spPr bwMode="auto">
        <a:xfrm>
          <a:off x="739182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46</xdr:row>
      <xdr:rowOff>107949</xdr:rowOff>
    </xdr:from>
    <xdr:ext cx="114300" cy="285750"/>
    <xdr:sp macro="" textlink="">
      <xdr:nvSpPr>
        <xdr:cNvPr id="587" name="Text Box 1">
          <a:extLst>
            <a:ext uri="{FF2B5EF4-FFF2-40B4-BE49-F238E27FC236}">
              <a16:creationId xmlns:a16="http://schemas.microsoft.com/office/drawing/2014/main" id="{00000000-0008-0000-2100-00004B020000}"/>
            </a:ext>
          </a:extLst>
        </xdr:cNvPr>
        <xdr:cNvSpPr txBox="1">
          <a:spLocks noChangeArrowheads="1"/>
        </xdr:cNvSpPr>
      </xdr:nvSpPr>
      <xdr:spPr bwMode="auto">
        <a:xfrm>
          <a:off x="698923" y="852042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2100-00004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2100-00004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2100-00004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2100-00004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2100-00005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2100-00005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2100-00005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2100-00005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2100-00005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2100-00005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2100-00005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2100-00005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2100-00005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2100-00005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2100-00005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2100-00005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2100-00005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2100-00005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2100-00005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2100-00005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2100-00006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2100-00006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2100-000062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2100-000063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2100-00006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2100-00006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2100-00006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2100-00006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2100-00006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2100-00006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2100-00006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2100-00006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2100-00006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2100-00006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2100-00006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2100-00006F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100-00007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100-00007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2100-00007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2100-00007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2100-00007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2100-00007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2100-00007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2100-00007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2100-00007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2100-00007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2100-00007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2100-00007B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2100-00007C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2100-00007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2100-00007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2100-00007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2100-00008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2100-00008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2100-00008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2100-00008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2100-00008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2100-00008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2100-00008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2100-00008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2100-000088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100-00008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100-00008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2100-00008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2100-00008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2100-00008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2100-00008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2100-00008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2100-00009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2100-00009102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658" name="Text Box 1">
          <a:extLst>
            <a:ext uri="{FF2B5EF4-FFF2-40B4-BE49-F238E27FC236}">
              <a16:creationId xmlns:a16="http://schemas.microsoft.com/office/drawing/2014/main" id="{00000000-0008-0000-2100-000092020000}"/>
            </a:ext>
          </a:extLst>
        </xdr:cNvPr>
        <xdr:cNvSpPr txBox="1">
          <a:spLocks noChangeArrowheads="1"/>
        </xdr:cNvSpPr>
      </xdr:nvSpPr>
      <xdr:spPr bwMode="auto">
        <a:xfrm>
          <a:off x="75184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2100-00009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2100-00009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2100-00009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2100-00009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2100-00009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2100-00009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2100-00009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2100-00009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2100-00009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2100-00009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2100-00009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2100-00009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2100-00009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2100-0000A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2100-0000A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2100-0000A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2100-0000A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2100-0000A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2100-0000A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2100-0000A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2100-0000A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2100-0000A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2100-0000A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2100-0000A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2100-0000A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2100-0000A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2100-0000A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2100-0000A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2100-0000A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2100-0000B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2100-0000B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2100-0000B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2100-0000B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2100-0000B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2100-0000B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2100-0000B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2100-0000B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2100-0000B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2100-0000B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2100-0000B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2100-0000B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2100-0000B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2100-0000B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2100-0000B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2100-0000B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2100-0000C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2100-0000C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2100-0000C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2100-0000C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2100-0000C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2100-0000C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2100-0000C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2100-0000C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2100-0000C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2100-0000C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2100-0000C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2100-0000C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2100-0000C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2100-0000C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2100-0000C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2100-0000C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2100-0000D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2100-0000D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2100-0000D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2100-0000D3020000}"/>
            </a:ext>
          </a:extLst>
        </xdr:cNvPr>
        <xdr:cNvSpPr txBox="1">
          <a:spLocks noChangeArrowheads="1"/>
        </xdr:cNvSpPr>
      </xdr:nvSpPr>
      <xdr:spPr bwMode="auto">
        <a:xfrm>
          <a:off x="63542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2100-0000D4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2100-0000D5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2100-0000D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2100-0000D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2100-0000D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2100-0000D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2100-0000D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2100-0000D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2100-0000D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2100-0000D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2100-0000D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2100-0000D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2100-0000E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2100-0000E1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100-0000E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100-0000E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2100-0000E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2100-0000E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2100-0000E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2100-0000E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2100-0000E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2100-0000E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2100-0000E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2100-0000E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2100-0000E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2100-0000ED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2100-0000EE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2100-0000E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2100-0000F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2100-0000F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2100-0000F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2100-0000F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2100-0000F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2100-0000F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2100-0000F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2100-0000F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2100-0000F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2100-0000F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2100-0000FA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100-0000F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100-0000F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2100-0000F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2100-0000F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2100-0000F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2100-000000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2100-000001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2100-000002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2100-000003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2100-000004030000}"/>
            </a:ext>
          </a:extLst>
        </xdr:cNvPr>
        <xdr:cNvSpPr txBox="1">
          <a:spLocks noChangeArrowheads="1"/>
        </xdr:cNvSpPr>
      </xdr:nvSpPr>
      <xdr:spPr bwMode="auto">
        <a:xfrm>
          <a:off x="64494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2100-00000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2100-00000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2100-00000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2100-00000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2100-00000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2100-00000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2100-00000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2100-00000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2100-00000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2100-00000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2100-00000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2100-00001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2100-00001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2100-00001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2100-00001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2100-00001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2100-00001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2100-00001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2100-00001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2100-00001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2100-00001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2100-00001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2100-00001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2100-00001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2100-00001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2100-00001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2100-00001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2100-00002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2100-00002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2100-00002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2100-00002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2100-00002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2100-00002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2100-00002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2100-00002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2100-00002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2100-00002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2100-00002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2100-00002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2100-00002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2100-00002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2100-00002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2100-00002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2100-00003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2100-00003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2100-00003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2100-00003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2100-00003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2100-00003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2100-00003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2100-00003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2100-00003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2100-00003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2100-00003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2100-00003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2100-00003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2100-00003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2100-00003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2100-00003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2100-00004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2100-00004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2100-00004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2100-00004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2100-00004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2100-00004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2100-00004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2100-00004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2100-00004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2100-00004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2100-00004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2100-00004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2100-00004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2100-00004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2100-00004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2100-00004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2100-00005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2100-00005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2100-00005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2100-00005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2100-00005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100-00005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2100-00005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2100-00005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2100-00005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2100-00005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2100-00005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2100-00005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2100-00005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2100-00005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2100-00005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2100-00005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2100-00006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2100-000061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2100-00006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2100-00006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2100-00006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2100-00006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2100-00006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2100-00006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2100-00006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2100-00006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2100-00006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2100-00006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2100-00006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2100-00006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2100-00006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2100-00006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2100-00007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2100-00007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2100-00007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100-00007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2100-00007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2100-00007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2100-00007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2100-00007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2100-00007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2100-00007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2100-00007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2100-00007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2100-00007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2100-00007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2100-00007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2100-00007F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2100-00008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2100-000081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2100-000082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2100-000083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100-000084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2100-000085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2100-000086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2100-000087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2100-00008803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2100-00008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2100-00008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2100-00008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2100-00008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2100-00008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2100-00008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2100-00008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2100-00009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2100-00009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2100-00009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2100-00009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2100-00009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2100-00009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2100-00009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2100-00009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2100-00009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2100-00009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2100-00009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2100-00009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2100-00009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2100-00009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2100-00009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2100-00009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2100-0000A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2100-0000A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2100-0000A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2100-0000A3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2" name="Text Box 8">
          <a:extLst>
            <a:ext uri="{FF2B5EF4-FFF2-40B4-BE49-F238E27FC236}">
              <a16:creationId xmlns:a16="http://schemas.microsoft.com/office/drawing/2014/main" id="{00000000-0008-0000-2100-0000A403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3" name="Text Box 8">
          <a:extLst>
            <a:ext uri="{FF2B5EF4-FFF2-40B4-BE49-F238E27FC236}">
              <a16:creationId xmlns:a16="http://schemas.microsoft.com/office/drawing/2014/main" id="{00000000-0008-0000-2100-0000A5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2100-0000A6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5" name="Text Box 8">
          <a:extLst>
            <a:ext uri="{FF2B5EF4-FFF2-40B4-BE49-F238E27FC236}">
              <a16:creationId xmlns:a16="http://schemas.microsoft.com/office/drawing/2014/main" id="{00000000-0008-0000-2100-0000A7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6" name="Text Box 1">
          <a:extLst>
            <a:ext uri="{FF2B5EF4-FFF2-40B4-BE49-F238E27FC236}">
              <a16:creationId xmlns:a16="http://schemas.microsoft.com/office/drawing/2014/main" id="{00000000-0008-0000-2100-0000A8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7" name="Text Box 2">
          <a:extLst>
            <a:ext uri="{FF2B5EF4-FFF2-40B4-BE49-F238E27FC236}">
              <a16:creationId xmlns:a16="http://schemas.microsoft.com/office/drawing/2014/main" id="{00000000-0008-0000-2100-0000A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8" name="Text Box 3">
          <a:extLst>
            <a:ext uri="{FF2B5EF4-FFF2-40B4-BE49-F238E27FC236}">
              <a16:creationId xmlns:a16="http://schemas.microsoft.com/office/drawing/2014/main" id="{00000000-0008-0000-2100-0000A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9" name="Text Box 4">
          <a:extLst>
            <a:ext uri="{FF2B5EF4-FFF2-40B4-BE49-F238E27FC236}">
              <a16:creationId xmlns:a16="http://schemas.microsoft.com/office/drawing/2014/main" id="{00000000-0008-0000-2100-0000A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5">
          <a:extLst>
            <a:ext uri="{FF2B5EF4-FFF2-40B4-BE49-F238E27FC236}">
              <a16:creationId xmlns:a16="http://schemas.microsoft.com/office/drawing/2014/main" id="{00000000-0008-0000-2100-0000A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6">
          <a:extLst>
            <a:ext uri="{FF2B5EF4-FFF2-40B4-BE49-F238E27FC236}">
              <a16:creationId xmlns:a16="http://schemas.microsoft.com/office/drawing/2014/main" id="{00000000-0008-0000-2100-0000A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8">
          <a:extLst>
            <a:ext uri="{FF2B5EF4-FFF2-40B4-BE49-F238E27FC236}">
              <a16:creationId xmlns:a16="http://schemas.microsoft.com/office/drawing/2014/main" id="{00000000-0008-0000-2100-0000A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9">
          <a:extLst>
            <a:ext uri="{FF2B5EF4-FFF2-40B4-BE49-F238E27FC236}">
              <a16:creationId xmlns:a16="http://schemas.microsoft.com/office/drawing/2014/main" id="{00000000-0008-0000-2100-0000A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10">
          <a:extLst>
            <a:ext uri="{FF2B5EF4-FFF2-40B4-BE49-F238E27FC236}">
              <a16:creationId xmlns:a16="http://schemas.microsoft.com/office/drawing/2014/main" id="{00000000-0008-0000-2100-0000B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1">
          <a:extLst>
            <a:ext uri="{FF2B5EF4-FFF2-40B4-BE49-F238E27FC236}">
              <a16:creationId xmlns:a16="http://schemas.microsoft.com/office/drawing/2014/main" id="{00000000-0008-0000-2100-0000B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2">
          <a:extLst>
            <a:ext uri="{FF2B5EF4-FFF2-40B4-BE49-F238E27FC236}">
              <a16:creationId xmlns:a16="http://schemas.microsoft.com/office/drawing/2014/main" id="{00000000-0008-0000-2100-0000B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8">
          <a:extLst>
            <a:ext uri="{FF2B5EF4-FFF2-40B4-BE49-F238E27FC236}">
              <a16:creationId xmlns:a16="http://schemas.microsoft.com/office/drawing/2014/main" id="{00000000-0008-0000-2100-0000B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2100-0000B4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2100-0000B5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2100-0000B6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1" name="Text Box 8">
          <a:extLst>
            <a:ext uri="{FF2B5EF4-FFF2-40B4-BE49-F238E27FC236}">
              <a16:creationId xmlns:a16="http://schemas.microsoft.com/office/drawing/2014/main" id="{00000000-0008-0000-2100-0000B7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2" name="Text Box 1">
          <a:extLst>
            <a:ext uri="{FF2B5EF4-FFF2-40B4-BE49-F238E27FC236}">
              <a16:creationId xmlns:a16="http://schemas.microsoft.com/office/drawing/2014/main" id="{00000000-0008-0000-2100-0000B8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2">
          <a:extLst>
            <a:ext uri="{FF2B5EF4-FFF2-40B4-BE49-F238E27FC236}">
              <a16:creationId xmlns:a16="http://schemas.microsoft.com/office/drawing/2014/main" id="{00000000-0008-0000-2100-0000B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3">
          <a:extLst>
            <a:ext uri="{FF2B5EF4-FFF2-40B4-BE49-F238E27FC236}">
              <a16:creationId xmlns:a16="http://schemas.microsoft.com/office/drawing/2014/main" id="{00000000-0008-0000-2100-0000B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4">
          <a:extLst>
            <a:ext uri="{FF2B5EF4-FFF2-40B4-BE49-F238E27FC236}">
              <a16:creationId xmlns:a16="http://schemas.microsoft.com/office/drawing/2014/main" id="{00000000-0008-0000-2100-0000B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5">
          <a:extLst>
            <a:ext uri="{FF2B5EF4-FFF2-40B4-BE49-F238E27FC236}">
              <a16:creationId xmlns:a16="http://schemas.microsoft.com/office/drawing/2014/main" id="{00000000-0008-0000-2100-0000B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6">
          <a:extLst>
            <a:ext uri="{FF2B5EF4-FFF2-40B4-BE49-F238E27FC236}">
              <a16:creationId xmlns:a16="http://schemas.microsoft.com/office/drawing/2014/main" id="{00000000-0008-0000-2100-0000B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8">
          <a:extLst>
            <a:ext uri="{FF2B5EF4-FFF2-40B4-BE49-F238E27FC236}">
              <a16:creationId xmlns:a16="http://schemas.microsoft.com/office/drawing/2014/main" id="{00000000-0008-0000-2100-0000B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9">
          <a:extLst>
            <a:ext uri="{FF2B5EF4-FFF2-40B4-BE49-F238E27FC236}">
              <a16:creationId xmlns:a16="http://schemas.microsoft.com/office/drawing/2014/main" id="{00000000-0008-0000-2100-0000B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10">
          <a:extLst>
            <a:ext uri="{FF2B5EF4-FFF2-40B4-BE49-F238E27FC236}">
              <a16:creationId xmlns:a16="http://schemas.microsoft.com/office/drawing/2014/main" id="{00000000-0008-0000-2100-0000C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1">
          <a:extLst>
            <a:ext uri="{FF2B5EF4-FFF2-40B4-BE49-F238E27FC236}">
              <a16:creationId xmlns:a16="http://schemas.microsoft.com/office/drawing/2014/main" id="{00000000-0008-0000-2100-0000C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2">
          <a:extLst>
            <a:ext uri="{FF2B5EF4-FFF2-40B4-BE49-F238E27FC236}">
              <a16:creationId xmlns:a16="http://schemas.microsoft.com/office/drawing/2014/main" id="{00000000-0008-0000-2100-0000C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3" name="Text Box 8">
          <a:extLst>
            <a:ext uri="{FF2B5EF4-FFF2-40B4-BE49-F238E27FC236}">
              <a16:creationId xmlns:a16="http://schemas.microsoft.com/office/drawing/2014/main" id="{00000000-0008-0000-2100-0000C3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4" name="Text Box 8">
          <a:extLst>
            <a:ext uri="{FF2B5EF4-FFF2-40B4-BE49-F238E27FC236}">
              <a16:creationId xmlns:a16="http://schemas.microsoft.com/office/drawing/2014/main" id="{00000000-0008-0000-2100-0000C4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5" name="Text Box 8">
          <a:extLst>
            <a:ext uri="{FF2B5EF4-FFF2-40B4-BE49-F238E27FC236}">
              <a16:creationId xmlns:a16="http://schemas.microsoft.com/office/drawing/2014/main" id="{00000000-0008-0000-2100-0000C5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66" name="Text Box 8">
          <a:extLst>
            <a:ext uri="{FF2B5EF4-FFF2-40B4-BE49-F238E27FC236}">
              <a16:creationId xmlns:a16="http://schemas.microsoft.com/office/drawing/2014/main" id="{00000000-0008-0000-2100-0000C603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967" name="Text Box 8">
          <a:extLst>
            <a:ext uri="{FF2B5EF4-FFF2-40B4-BE49-F238E27FC236}">
              <a16:creationId xmlns:a16="http://schemas.microsoft.com/office/drawing/2014/main" id="{00000000-0008-0000-2100-0000C703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68" name="Text Box 8">
          <a:extLst>
            <a:ext uri="{FF2B5EF4-FFF2-40B4-BE49-F238E27FC236}">
              <a16:creationId xmlns:a16="http://schemas.microsoft.com/office/drawing/2014/main" id="{00000000-0008-0000-2100-0000C8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69" name="Text Box 8">
          <a:extLst>
            <a:ext uri="{FF2B5EF4-FFF2-40B4-BE49-F238E27FC236}">
              <a16:creationId xmlns:a16="http://schemas.microsoft.com/office/drawing/2014/main" id="{00000000-0008-0000-2100-0000C9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0" name="Text Box 8">
          <a:extLst>
            <a:ext uri="{FF2B5EF4-FFF2-40B4-BE49-F238E27FC236}">
              <a16:creationId xmlns:a16="http://schemas.microsoft.com/office/drawing/2014/main" id="{00000000-0008-0000-2100-0000CA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1" name="Text Box 8">
          <a:extLst>
            <a:ext uri="{FF2B5EF4-FFF2-40B4-BE49-F238E27FC236}">
              <a16:creationId xmlns:a16="http://schemas.microsoft.com/office/drawing/2014/main" id="{00000000-0008-0000-2100-0000CB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2" name="Text Box 2">
          <a:extLst>
            <a:ext uri="{FF2B5EF4-FFF2-40B4-BE49-F238E27FC236}">
              <a16:creationId xmlns:a16="http://schemas.microsoft.com/office/drawing/2014/main" id="{00000000-0008-0000-2100-0000CC03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39</xdr:row>
      <xdr:rowOff>9525</xdr:rowOff>
    </xdr:from>
    <xdr:ext cx="114300" cy="285750"/>
    <xdr:sp macro="" textlink="">
      <xdr:nvSpPr>
        <xdr:cNvPr id="973" name="Text Box 8">
          <a:extLst>
            <a:ext uri="{FF2B5EF4-FFF2-40B4-BE49-F238E27FC236}">
              <a16:creationId xmlns:a16="http://schemas.microsoft.com/office/drawing/2014/main" id="{00000000-0008-0000-2100-0000CD030000}"/>
            </a:ext>
          </a:extLst>
        </xdr:cNvPr>
        <xdr:cNvSpPr txBox="1">
          <a:spLocks noChangeArrowheads="1"/>
        </xdr:cNvSpPr>
      </xdr:nvSpPr>
      <xdr:spPr bwMode="auto">
        <a:xfrm>
          <a:off x="1979295" y="714184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4" name="Text Box 8">
          <a:extLst>
            <a:ext uri="{FF2B5EF4-FFF2-40B4-BE49-F238E27FC236}">
              <a16:creationId xmlns:a16="http://schemas.microsoft.com/office/drawing/2014/main" id="{00000000-0008-0000-2100-0000CE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5" name="Text Box 8">
          <a:extLst>
            <a:ext uri="{FF2B5EF4-FFF2-40B4-BE49-F238E27FC236}">
              <a16:creationId xmlns:a16="http://schemas.microsoft.com/office/drawing/2014/main" id="{00000000-0008-0000-2100-0000CF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41</xdr:row>
      <xdr:rowOff>14817</xdr:rowOff>
    </xdr:from>
    <xdr:ext cx="114300" cy="285750"/>
    <xdr:sp macro="" textlink="">
      <xdr:nvSpPr>
        <xdr:cNvPr id="976" name="Text Box 8">
          <a:extLst>
            <a:ext uri="{FF2B5EF4-FFF2-40B4-BE49-F238E27FC236}">
              <a16:creationId xmlns:a16="http://schemas.microsoft.com/office/drawing/2014/main" id="{00000000-0008-0000-2100-0000D0030000}"/>
            </a:ext>
          </a:extLst>
        </xdr:cNvPr>
        <xdr:cNvSpPr txBox="1">
          <a:spLocks noChangeArrowheads="1"/>
        </xdr:cNvSpPr>
      </xdr:nvSpPr>
      <xdr:spPr bwMode="auto">
        <a:xfrm>
          <a:off x="622935" y="75128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77" name="Text Box 8">
          <a:extLst>
            <a:ext uri="{FF2B5EF4-FFF2-40B4-BE49-F238E27FC236}">
              <a16:creationId xmlns:a16="http://schemas.microsoft.com/office/drawing/2014/main" id="{00000000-0008-0000-2100-0000D1030000}"/>
            </a:ext>
          </a:extLst>
        </xdr:cNvPr>
        <xdr:cNvSpPr txBox="1">
          <a:spLocks noChangeArrowheads="1"/>
        </xdr:cNvSpPr>
      </xdr:nvSpPr>
      <xdr:spPr bwMode="auto">
        <a:xfrm>
          <a:off x="37490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78" name="Text Box 8">
          <a:extLst>
            <a:ext uri="{FF2B5EF4-FFF2-40B4-BE49-F238E27FC236}">
              <a16:creationId xmlns:a16="http://schemas.microsoft.com/office/drawing/2014/main" id="{00000000-0008-0000-2100-0000D203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79" name="Text Box 1">
          <a:extLst>
            <a:ext uri="{FF2B5EF4-FFF2-40B4-BE49-F238E27FC236}">
              <a16:creationId xmlns:a16="http://schemas.microsoft.com/office/drawing/2014/main" id="{00000000-0008-0000-2100-0000D3030000}"/>
            </a:ext>
          </a:extLst>
        </xdr:cNvPr>
        <xdr:cNvSpPr txBox="1">
          <a:spLocks noChangeArrowheads="1"/>
        </xdr:cNvSpPr>
      </xdr:nvSpPr>
      <xdr:spPr bwMode="auto">
        <a:xfrm>
          <a:off x="62251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0" name="Text Box 8">
          <a:extLst>
            <a:ext uri="{FF2B5EF4-FFF2-40B4-BE49-F238E27FC236}">
              <a16:creationId xmlns:a16="http://schemas.microsoft.com/office/drawing/2014/main" id="{00000000-0008-0000-2100-0000D4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1" name="Text Box 8">
          <a:extLst>
            <a:ext uri="{FF2B5EF4-FFF2-40B4-BE49-F238E27FC236}">
              <a16:creationId xmlns:a16="http://schemas.microsoft.com/office/drawing/2014/main" id="{00000000-0008-0000-2100-0000D5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2" name="Text Box 8">
          <a:extLst>
            <a:ext uri="{FF2B5EF4-FFF2-40B4-BE49-F238E27FC236}">
              <a16:creationId xmlns:a16="http://schemas.microsoft.com/office/drawing/2014/main" id="{00000000-0008-0000-2100-0000D6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3" name="Text Box 8">
          <a:extLst>
            <a:ext uri="{FF2B5EF4-FFF2-40B4-BE49-F238E27FC236}">
              <a16:creationId xmlns:a16="http://schemas.microsoft.com/office/drawing/2014/main" id="{00000000-0008-0000-2100-0000D7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4" name="Text Box 11">
          <a:extLst>
            <a:ext uri="{FF2B5EF4-FFF2-40B4-BE49-F238E27FC236}">
              <a16:creationId xmlns:a16="http://schemas.microsoft.com/office/drawing/2014/main" id="{00000000-0008-0000-2100-0000D8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5" name="Text Box 12">
          <a:extLst>
            <a:ext uri="{FF2B5EF4-FFF2-40B4-BE49-F238E27FC236}">
              <a16:creationId xmlns:a16="http://schemas.microsoft.com/office/drawing/2014/main" id="{00000000-0008-0000-2100-0000D9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86" name="Text Box 11">
          <a:extLst>
            <a:ext uri="{FF2B5EF4-FFF2-40B4-BE49-F238E27FC236}">
              <a16:creationId xmlns:a16="http://schemas.microsoft.com/office/drawing/2014/main" id="{00000000-0008-0000-2100-0000DA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87" name="Text Box 12">
          <a:extLst>
            <a:ext uri="{FF2B5EF4-FFF2-40B4-BE49-F238E27FC236}">
              <a16:creationId xmlns:a16="http://schemas.microsoft.com/office/drawing/2014/main" id="{00000000-0008-0000-2100-0000DB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88" name="Text Box 11">
          <a:extLst>
            <a:ext uri="{FF2B5EF4-FFF2-40B4-BE49-F238E27FC236}">
              <a16:creationId xmlns:a16="http://schemas.microsoft.com/office/drawing/2014/main" id="{00000000-0008-0000-2100-0000DC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89" name="Text Box 12">
          <a:extLst>
            <a:ext uri="{FF2B5EF4-FFF2-40B4-BE49-F238E27FC236}">
              <a16:creationId xmlns:a16="http://schemas.microsoft.com/office/drawing/2014/main" id="{00000000-0008-0000-2100-0000DD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990" name="Text Box 13">
          <a:extLst>
            <a:ext uri="{FF2B5EF4-FFF2-40B4-BE49-F238E27FC236}">
              <a16:creationId xmlns:a16="http://schemas.microsoft.com/office/drawing/2014/main" id="{00000000-0008-0000-2100-0000DE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991" name="Text Box 14">
          <a:extLst>
            <a:ext uri="{FF2B5EF4-FFF2-40B4-BE49-F238E27FC236}">
              <a16:creationId xmlns:a16="http://schemas.microsoft.com/office/drawing/2014/main" id="{00000000-0008-0000-2100-0000DF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2" name="Text Box 11">
          <a:extLst>
            <a:ext uri="{FF2B5EF4-FFF2-40B4-BE49-F238E27FC236}">
              <a16:creationId xmlns:a16="http://schemas.microsoft.com/office/drawing/2014/main" id="{00000000-0008-0000-2100-0000E0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3" name="Text Box 12">
          <a:extLst>
            <a:ext uri="{FF2B5EF4-FFF2-40B4-BE49-F238E27FC236}">
              <a16:creationId xmlns:a16="http://schemas.microsoft.com/office/drawing/2014/main" id="{00000000-0008-0000-2100-0000E1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4" name="Text Box 11">
          <a:extLst>
            <a:ext uri="{FF2B5EF4-FFF2-40B4-BE49-F238E27FC236}">
              <a16:creationId xmlns:a16="http://schemas.microsoft.com/office/drawing/2014/main" id="{00000000-0008-0000-2100-0000E2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5" name="Text Box 12">
          <a:extLst>
            <a:ext uri="{FF2B5EF4-FFF2-40B4-BE49-F238E27FC236}">
              <a16:creationId xmlns:a16="http://schemas.microsoft.com/office/drawing/2014/main" id="{00000000-0008-0000-2100-0000E3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6" name="Text Box 11">
          <a:extLst>
            <a:ext uri="{FF2B5EF4-FFF2-40B4-BE49-F238E27FC236}">
              <a16:creationId xmlns:a16="http://schemas.microsoft.com/office/drawing/2014/main" id="{00000000-0008-0000-2100-0000E4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997" name="Text Box 12">
          <a:extLst>
            <a:ext uri="{FF2B5EF4-FFF2-40B4-BE49-F238E27FC236}">
              <a16:creationId xmlns:a16="http://schemas.microsoft.com/office/drawing/2014/main" id="{00000000-0008-0000-2100-0000E5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74</xdr:row>
      <xdr:rowOff>0</xdr:rowOff>
    </xdr:from>
    <xdr:ext cx="114300" cy="285750"/>
    <xdr:sp macro="" textlink="">
      <xdr:nvSpPr>
        <xdr:cNvPr id="998" name="Text Box 13">
          <a:extLst>
            <a:ext uri="{FF2B5EF4-FFF2-40B4-BE49-F238E27FC236}">
              <a16:creationId xmlns:a16="http://schemas.microsoft.com/office/drawing/2014/main" id="{00000000-0008-0000-2100-0000E6030000}"/>
            </a:ext>
          </a:extLst>
        </xdr:cNvPr>
        <xdr:cNvSpPr txBox="1">
          <a:spLocks noChangeArrowheads="1"/>
        </xdr:cNvSpPr>
      </xdr:nvSpPr>
      <xdr:spPr bwMode="auto">
        <a:xfrm>
          <a:off x="1875366"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999" name="Text Box 11">
          <a:extLst>
            <a:ext uri="{FF2B5EF4-FFF2-40B4-BE49-F238E27FC236}">
              <a16:creationId xmlns:a16="http://schemas.microsoft.com/office/drawing/2014/main" id="{00000000-0008-0000-2100-0000E7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0" name="Text Box 12">
          <a:extLst>
            <a:ext uri="{FF2B5EF4-FFF2-40B4-BE49-F238E27FC236}">
              <a16:creationId xmlns:a16="http://schemas.microsoft.com/office/drawing/2014/main" id="{00000000-0008-0000-2100-0000E8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1" name="Text Box 11">
          <a:extLst>
            <a:ext uri="{FF2B5EF4-FFF2-40B4-BE49-F238E27FC236}">
              <a16:creationId xmlns:a16="http://schemas.microsoft.com/office/drawing/2014/main" id="{00000000-0008-0000-2100-0000E9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2" name="Text Box 12">
          <a:extLst>
            <a:ext uri="{FF2B5EF4-FFF2-40B4-BE49-F238E27FC236}">
              <a16:creationId xmlns:a16="http://schemas.microsoft.com/office/drawing/2014/main" id="{00000000-0008-0000-2100-0000EA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3" name="Text Box 11">
          <a:extLst>
            <a:ext uri="{FF2B5EF4-FFF2-40B4-BE49-F238E27FC236}">
              <a16:creationId xmlns:a16="http://schemas.microsoft.com/office/drawing/2014/main" id="{00000000-0008-0000-2100-0000EB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4" name="Text Box 12">
          <a:extLst>
            <a:ext uri="{FF2B5EF4-FFF2-40B4-BE49-F238E27FC236}">
              <a16:creationId xmlns:a16="http://schemas.microsoft.com/office/drawing/2014/main" id="{00000000-0008-0000-2100-0000EC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05" name="Text Box 13">
          <a:extLst>
            <a:ext uri="{FF2B5EF4-FFF2-40B4-BE49-F238E27FC236}">
              <a16:creationId xmlns:a16="http://schemas.microsoft.com/office/drawing/2014/main" id="{00000000-0008-0000-2100-0000ED03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06" name="Text Box 14">
          <a:extLst>
            <a:ext uri="{FF2B5EF4-FFF2-40B4-BE49-F238E27FC236}">
              <a16:creationId xmlns:a16="http://schemas.microsoft.com/office/drawing/2014/main" id="{00000000-0008-0000-2100-0000EE03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7" name="Text Box 11">
          <a:extLst>
            <a:ext uri="{FF2B5EF4-FFF2-40B4-BE49-F238E27FC236}">
              <a16:creationId xmlns:a16="http://schemas.microsoft.com/office/drawing/2014/main" id="{00000000-0008-0000-2100-0000EF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8" name="Text Box 12">
          <a:extLst>
            <a:ext uri="{FF2B5EF4-FFF2-40B4-BE49-F238E27FC236}">
              <a16:creationId xmlns:a16="http://schemas.microsoft.com/office/drawing/2014/main" id="{00000000-0008-0000-2100-0000F0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09" name="Text Box 11">
          <a:extLst>
            <a:ext uri="{FF2B5EF4-FFF2-40B4-BE49-F238E27FC236}">
              <a16:creationId xmlns:a16="http://schemas.microsoft.com/office/drawing/2014/main" id="{00000000-0008-0000-2100-0000F1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10" name="Text Box 12">
          <a:extLst>
            <a:ext uri="{FF2B5EF4-FFF2-40B4-BE49-F238E27FC236}">
              <a16:creationId xmlns:a16="http://schemas.microsoft.com/office/drawing/2014/main" id="{00000000-0008-0000-2100-0000F2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11" name="Text Box 11">
          <a:extLst>
            <a:ext uri="{FF2B5EF4-FFF2-40B4-BE49-F238E27FC236}">
              <a16:creationId xmlns:a16="http://schemas.microsoft.com/office/drawing/2014/main" id="{00000000-0008-0000-2100-0000F3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12" name="Text Box 12">
          <a:extLst>
            <a:ext uri="{FF2B5EF4-FFF2-40B4-BE49-F238E27FC236}">
              <a16:creationId xmlns:a16="http://schemas.microsoft.com/office/drawing/2014/main" id="{00000000-0008-0000-2100-0000F403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74</xdr:row>
      <xdr:rowOff>0</xdr:rowOff>
    </xdr:from>
    <xdr:ext cx="114300" cy="285750"/>
    <xdr:sp macro="" textlink="">
      <xdr:nvSpPr>
        <xdr:cNvPr id="1013" name="Text Box 13">
          <a:extLst>
            <a:ext uri="{FF2B5EF4-FFF2-40B4-BE49-F238E27FC236}">
              <a16:creationId xmlns:a16="http://schemas.microsoft.com/office/drawing/2014/main" id="{00000000-0008-0000-2100-0000F5030000}"/>
            </a:ext>
          </a:extLst>
        </xdr:cNvPr>
        <xdr:cNvSpPr txBox="1">
          <a:spLocks noChangeArrowheads="1"/>
        </xdr:cNvSpPr>
      </xdr:nvSpPr>
      <xdr:spPr bwMode="auto">
        <a:xfrm>
          <a:off x="3125046"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4" name="Text Box 13">
          <a:extLst>
            <a:ext uri="{FF2B5EF4-FFF2-40B4-BE49-F238E27FC236}">
              <a16:creationId xmlns:a16="http://schemas.microsoft.com/office/drawing/2014/main" id="{00000000-0008-0000-2100-0000F6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15" name="Text Box 14">
          <a:extLst>
            <a:ext uri="{FF2B5EF4-FFF2-40B4-BE49-F238E27FC236}">
              <a16:creationId xmlns:a16="http://schemas.microsoft.com/office/drawing/2014/main" id="{00000000-0008-0000-2100-0000F7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16" name="Text Box 13">
          <a:extLst>
            <a:ext uri="{FF2B5EF4-FFF2-40B4-BE49-F238E27FC236}">
              <a16:creationId xmlns:a16="http://schemas.microsoft.com/office/drawing/2014/main" id="{00000000-0008-0000-2100-0000F803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17" name="Text Box 14">
          <a:extLst>
            <a:ext uri="{FF2B5EF4-FFF2-40B4-BE49-F238E27FC236}">
              <a16:creationId xmlns:a16="http://schemas.microsoft.com/office/drawing/2014/main" id="{00000000-0008-0000-2100-0000F903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18" name="Text Box 13">
          <a:extLst>
            <a:ext uri="{FF2B5EF4-FFF2-40B4-BE49-F238E27FC236}">
              <a16:creationId xmlns:a16="http://schemas.microsoft.com/office/drawing/2014/main" id="{00000000-0008-0000-2100-0000FA03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19" name="Text Box 14">
          <a:extLst>
            <a:ext uri="{FF2B5EF4-FFF2-40B4-BE49-F238E27FC236}">
              <a16:creationId xmlns:a16="http://schemas.microsoft.com/office/drawing/2014/main" id="{00000000-0008-0000-2100-0000FB03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0" name="Text Box 13">
          <a:extLst>
            <a:ext uri="{FF2B5EF4-FFF2-40B4-BE49-F238E27FC236}">
              <a16:creationId xmlns:a16="http://schemas.microsoft.com/office/drawing/2014/main" id="{00000000-0008-0000-2100-0000FC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1" name="Text Box 14">
          <a:extLst>
            <a:ext uri="{FF2B5EF4-FFF2-40B4-BE49-F238E27FC236}">
              <a16:creationId xmlns:a16="http://schemas.microsoft.com/office/drawing/2014/main" id="{00000000-0008-0000-2100-0000FD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2" name="Text Box 13">
          <a:extLst>
            <a:ext uri="{FF2B5EF4-FFF2-40B4-BE49-F238E27FC236}">
              <a16:creationId xmlns:a16="http://schemas.microsoft.com/office/drawing/2014/main" id="{00000000-0008-0000-2100-0000FE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75</xdr:row>
      <xdr:rowOff>0</xdr:rowOff>
    </xdr:from>
    <xdr:ext cx="114300" cy="285750"/>
    <xdr:sp macro="" textlink="">
      <xdr:nvSpPr>
        <xdr:cNvPr id="1023" name="Text Box 14">
          <a:extLst>
            <a:ext uri="{FF2B5EF4-FFF2-40B4-BE49-F238E27FC236}">
              <a16:creationId xmlns:a16="http://schemas.microsoft.com/office/drawing/2014/main" id="{00000000-0008-0000-2100-0000FF030000}"/>
            </a:ext>
          </a:extLst>
        </xdr:cNvPr>
        <xdr:cNvSpPr txBox="1">
          <a:spLocks noChangeArrowheads="1"/>
        </xdr:cNvSpPr>
      </xdr:nvSpPr>
      <xdr:spPr bwMode="auto">
        <a:xfrm>
          <a:off x="187452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24" name="Text Box 13">
          <a:extLst>
            <a:ext uri="{FF2B5EF4-FFF2-40B4-BE49-F238E27FC236}">
              <a16:creationId xmlns:a16="http://schemas.microsoft.com/office/drawing/2014/main" id="{00000000-0008-0000-2100-000000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25" name="Text Box 14">
          <a:extLst>
            <a:ext uri="{FF2B5EF4-FFF2-40B4-BE49-F238E27FC236}">
              <a16:creationId xmlns:a16="http://schemas.microsoft.com/office/drawing/2014/main" id="{00000000-0008-0000-2100-000001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26" name="Text Box 13">
          <a:extLst>
            <a:ext uri="{FF2B5EF4-FFF2-40B4-BE49-F238E27FC236}">
              <a16:creationId xmlns:a16="http://schemas.microsoft.com/office/drawing/2014/main" id="{00000000-0008-0000-2100-000002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27" name="Text Box 14">
          <a:extLst>
            <a:ext uri="{FF2B5EF4-FFF2-40B4-BE49-F238E27FC236}">
              <a16:creationId xmlns:a16="http://schemas.microsoft.com/office/drawing/2014/main" id="{00000000-0008-0000-2100-000003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74</xdr:row>
      <xdr:rowOff>0</xdr:rowOff>
    </xdr:from>
    <xdr:ext cx="114300" cy="285750"/>
    <xdr:sp macro="" textlink="">
      <xdr:nvSpPr>
        <xdr:cNvPr id="1028" name="Text Box 13">
          <a:extLst>
            <a:ext uri="{FF2B5EF4-FFF2-40B4-BE49-F238E27FC236}">
              <a16:creationId xmlns:a16="http://schemas.microsoft.com/office/drawing/2014/main" id="{00000000-0008-0000-2100-000004040000}"/>
            </a:ext>
          </a:extLst>
        </xdr:cNvPr>
        <xdr:cNvSpPr txBox="1">
          <a:spLocks noChangeArrowheads="1"/>
        </xdr:cNvSpPr>
      </xdr:nvSpPr>
      <xdr:spPr bwMode="auto">
        <a:xfrm>
          <a:off x="1875366"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29" name="Text Box 13">
          <a:extLst>
            <a:ext uri="{FF2B5EF4-FFF2-40B4-BE49-F238E27FC236}">
              <a16:creationId xmlns:a16="http://schemas.microsoft.com/office/drawing/2014/main" id="{00000000-0008-0000-2100-000005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0" name="Text Box 14">
          <a:extLst>
            <a:ext uri="{FF2B5EF4-FFF2-40B4-BE49-F238E27FC236}">
              <a16:creationId xmlns:a16="http://schemas.microsoft.com/office/drawing/2014/main" id="{00000000-0008-0000-2100-000006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1" name="Text Box 13">
          <a:extLst>
            <a:ext uri="{FF2B5EF4-FFF2-40B4-BE49-F238E27FC236}">
              <a16:creationId xmlns:a16="http://schemas.microsoft.com/office/drawing/2014/main" id="{00000000-0008-0000-2100-000007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2" name="Text Box 14">
          <a:extLst>
            <a:ext uri="{FF2B5EF4-FFF2-40B4-BE49-F238E27FC236}">
              <a16:creationId xmlns:a16="http://schemas.microsoft.com/office/drawing/2014/main" id="{00000000-0008-0000-2100-000008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3" name="Text Box 13">
          <a:extLst>
            <a:ext uri="{FF2B5EF4-FFF2-40B4-BE49-F238E27FC236}">
              <a16:creationId xmlns:a16="http://schemas.microsoft.com/office/drawing/2014/main" id="{00000000-0008-0000-2100-000009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4" name="Text Box 14">
          <a:extLst>
            <a:ext uri="{FF2B5EF4-FFF2-40B4-BE49-F238E27FC236}">
              <a16:creationId xmlns:a16="http://schemas.microsoft.com/office/drawing/2014/main" id="{00000000-0008-0000-2100-00000A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5" name="Text Box 13">
          <a:extLst>
            <a:ext uri="{FF2B5EF4-FFF2-40B4-BE49-F238E27FC236}">
              <a16:creationId xmlns:a16="http://schemas.microsoft.com/office/drawing/2014/main" id="{00000000-0008-0000-2100-00000B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36" name="Text Box 14">
          <a:extLst>
            <a:ext uri="{FF2B5EF4-FFF2-40B4-BE49-F238E27FC236}">
              <a16:creationId xmlns:a16="http://schemas.microsoft.com/office/drawing/2014/main" id="{00000000-0008-0000-2100-00000C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7" name="Text Box 13">
          <a:extLst>
            <a:ext uri="{FF2B5EF4-FFF2-40B4-BE49-F238E27FC236}">
              <a16:creationId xmlns:a16="http://schemas.microsoft.com/office/drawing/2014/main" id="{00000000-0008-0000-2100-00000D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38" name="Text Box 14">
          <a:extLst>
            <a:ext uri="{FF2B5EF4-FFF2-40B4-BE49-F238E27FC236}">
              <a16:creationId xmlns:a16="http://schemas.microsoft.com/office/drawing/2014/main" id="{00000000-0008-0000-2100-00000E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39" name="Text Box 13">
          <a:extLst>
            <a:ext uri="{FF2B5EF4-FFF2-40B4-BE49-F238E27FC236}">
              <a16:creationId xmlns:a16="http://schemas.microsoft.com/office/drawing/2014/main" id="{00000000-0008-0000-2100-00000F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0" name="Text Box 14">
          <a:extLst>
            <a:ext uri="{FF2B5EF4-FFF2-40B4-BE49-F238E27FC236}">
              <a16:creationId xmlns:a16="http://schemas.microsoft.com/office/drawing/2014/main" id="{00000000-0008-0000-2100-000010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1" name="Text Box 13">
          <a:extLst>
            <a:ext uri="{FF2B5EF4-FFF2-40B4-BE49-F238E27FC236}">
              <a16:creationId xmlns:a16="http://schemas.microsoft.com/office/drawing/2014/main" id="{00000000-0008-0000-2100-000011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2" name="Text Box 14">
          <a:extLst>
            <a:ext uri="{FF2B5EF4-FFF2-40B4-BE49-F238E27FC236}">
              <a16:creationId xmlns:a16="http://schemas.microsoft.com/office/drawing/2014/main" id="{00000000-0008-0000-2100-000012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3" name="Text Box 13">
          <a:extLst>
            <a:ext uri="{FF2B5EF4-FFF2-40B4-BE49-F238E27FC236}">
              <a16:creationId xmlns:a16="http://schemas.microsoft.com/office/drawing/2014/main" id="{00000000-0008-0000-2100-00001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4" name="Text Box 14">
          <a:extLst>
            <a:ext uri="{FF2B5EF4-FFF2-40B4-BE49-F238E27FC236}">
              <a16:creationId xmlns:a16="http://schemas.microsoft.com/office/drawing/2014/main" id="{00000000-0008-0000-2100-00001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5" name="Text Box 13">
          <a:extLst>
            <a:ext uri="{FF2B5EF4-FFF2-40B4-BE49-F238E27FC236}">
              <a16:creationId xmlns:a16="http://schemas.microsoft.com/office/drawing/2014/main" id="{00000000-0008-0000-2100-000015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75</xdr:row>
      <xdr:rowOff>0</xdr:rowOff>
    </xdr:from>
    <xdr:ext cx="114300" cy="285750"/>
    <xdr:sp macro="" textlink="">
      <xdr:nvSpPr>
        <xdr:cNvPr id="1046" name="Text Box 14">
          <a:extLst>
            <a:ext uri="{FF2B5EF4-FFF2-40B4-BE49-F238E27FC236}">
              <a16:creationId xmlns:a16="http://schemas.microsoft.com/office/drawing/2014/main" id="{00000000-0008-0000-2100-000016040000}"/>
            </a:ext>
          </a:extLst>
        </xdr:cNvPr>
        <xdr:cNvSpPr txBox="1">
          <a:spLocks noChangeArrowheads="1"/>
        </xdr:cNvSpPr>
      </xdr:nvSpPr>
      <xdr:spPr bwMode="auto">
        <a:xfrm>
          <a:off x="3124200" y="1371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7" name="Text Box 13">
          <a:extLst>
            <a:ext uri="{FF2B5EF4-FFF2-40B4-BE49-F238E27FC236}">
              <a16:creationId xmlns:a16="http://schemas.microsoft.com/office/drawing/2014/main" id="{00000000-0008-0000-2100-000017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8" name="Text Box 14">
          <a:extLst>
            <a:ext uri="{FF2B5EF4-FFF2-40B4-BE49-F238E27FC236}">
              <a16:creationId xmlns:a16="http://schemas.microsoft.com/office/drawing/2014/main" id="{00000000-0008-0000-2100-000018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49" name="Text Box 13">
          <a:extLst>
            <a:ext uri="{FF2B5EF4-FFF2-40B4-BE49-F238E27FC236}">
              <a16:creationId xmlns:a16="http://schemas.microsoft.com/office/drawing/2014/main" id="{00000000-0008-0000-2100-000019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0" name="Text Box 14">
          <a:extLst>
            <a:ext uri="{FF2B5EF4-FFF2-40B4-BE49-F238E27FC236}">
              <a16:creationId xmlns:a16="http://schemas.microsoft.com/office/drawing/2014/main" id="{00000000-0008-0000-2100-00001A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74</xdr:row>
      <xdr:rowOff>0</xdr:rowOff>
    </xdr:from>
    <xdr:ext cx="114300" cy="285750"/>
    <xdr:sp macro="" textlink="">
      <xdr:nvSpPr>
        <xdr:cNvPr id="1051" name="Text Box 13">
          <a:extLst>
            <a:ext uri="{FF2B5EF4-FFF2-40B4-BE49-F238E27FC236}">
              <a16:creationId xmlns:a16="http://schemas.microsoft.com/office/drawing/2014/main" id="{00000000-0008-0000-2100-00001B040000}"/>
            </a:ext>
          </a:extLst>
        </xdr:cNvPr>
        <xdr:cNvSpPr txBox="1">
          <a:spLocks noChangeArrowheads="1"/>
        </xdr:cNvSpPr>
      </xdr:nvSpPr>
      <xdr:spPr bwMode="auto">
        <a:xfrm>
          <a:off x="3125046"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2" name="Text Box 13">
          <a:extLst>
            <a:ext uri="{FF2B5EF4-FFF2-40B4-BE49-F238E27FC236}">
              <a16:creationId xmlns:a16="http://schemas.microsoft.com/office/drawing/2014/main" id="{00000000-0008-0000-2100-00001C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3" name="Text Box 14">
          <a:extLst>
            <a:ext uri="{FF2B5EF4-FFF2-40B4-BE49-F238E27FC236}">
              <a16:creationId xmlns:a16="http://schemas.microsoft.com/office/drawing/2014/main" id="{00000000-0008-0000-2100-00001D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4" name="Text Box 13">
          <a:extLst>
            <a:ext uri="{FF2B5EF4-FFF2-40B4-BE49-F238E27FC236}">
              <a16:creationId xmlns:a16="http://schemas.microsoft.com/office/drawing/2014/main" id="{00000000-0008-0000-2100-00001E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5" name="Text Box 14">
          <a:extLst>
            <a:ext uri="{FF2B5EF4-FFF2-40B4-BE49-F238E27FC236}">
              <a16:creationId xmlns:a16="http://schemas.microsoft.com/office/drawing/2014/main" id="{00000000-0008-0000-2100-00001F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6" name="Text Box 13">
          <a:extLst>
            <a:ext uri="{FF2B5EF4-FFF2-40B4-BE49-F238E27FC236}">
              <a16:creationId xmlns:a16="http://schemas.microsoft.com/office/drawing/2014/main" id="{00000000-0008-0000-2100-000020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7" name="Text Box 14">
          <a:extLst>
            <a:ext uri="{FF2B5EF4-FFF2-40B4-BE49-F238E27FC236}">
              <a16:creationId xmlns:a16="http://schemas.microsoft.com/office/drawing/2014/main" id="{00000000-0008-0000-2100-000021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8" name="Text Box 13">
          <a:extLst>
            <a:ext uri="{FF2B5EF4-FFF2-40B4-BE49-F238E27FC236}">
              <a16:creationId xmlns:a16="http://schemas.microsoft.com/office/drawing/2014/main" id="{00000000-0008-0000-2100-000022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59" name="Text Box 14">
          <a:extLst>
            <a:ext uri="{FF2B5EF4-FFF2-40B4-BE49-F238E27FC236}">
              <a16:creationId xmlns:a16="http://schemas.microsoft.com/office/drawing/2014/main" id="{00000000-0008-0000-2100-000023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0" name="Text Box 13">
          <a:extLst>
            <a:ext uri="{FF2B5EF4-FFF2-40B4-BE49-F238E27FC236}">
              <a16:creationId xmlns:a16="http://schemas.microsoft.com/office/drawing/2014/main" id="{00000000-0008-0000-2100-000024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1" name="Text Box 14">
          <a:extLst>
            <a:ext uri="{FF2B5EF4-FFF2-40B4-BE49-F238E27FC236}">
              <a16:creationId xmlns:a16="http://schemas.microsoft.com/office/drawing/2014/main" id="{00000000-0008-0000-2100-000025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2" name="Text Box 13">
          <a:extLst>
            <a:ext uri="{FF2B5EF4-FFF2-40B4-BE49-F238E27FC236}">
              <a16:creationId xmlns:a16="http://schemas.microsoft.com/office/drawing/2014/main" id="{00000000-0008-0000-2100-000026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3" name="Text Box 14">
          <a:extLst>
            <a:ext uri="{FF2B5EF4-FFF2-40B4-BE49-F238E27FC236}">
              <a16:creationId xmlns:a16="http://schemas.microsoft.com/office/drawing/2014/main" id="{00000000-0008-0000-2100-000027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4" name="Text Box 13">
          <a:extLst>
            <a:ext uri="{FF2B5EF4-FFF2-40B4-BE49-F238E27FC236}">
              <a16:creationId xmlns:a16="http://schemas.microsoft.com/office/drawing/2014/main" id="{00000000-0008-0000-2100-000028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5" name="Text Box 14">
          <a:extLst>
            <a:ext uri="{FF2B5EF4-FFF2-40B4-BE49-F238E27FC236}">
              <a16:creationId xmlns:a16="http://schemas.microsoft.com/office/drawing/2014/main" id="{00000000-0008-0000-2100-000029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6" name="Text Box 13">
          <a:extLst>
            <a:ext uri="{FF2B5EF4-FFF2-40B4-BE49-F238E27FC236}">
              <a16:creationId xmlns:a16="http://schemas.microsoft.com/office/drawing/2014/main" id="{00000000-0008-0000-2100-00002A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7" name="Text Box 14">
          <a:extLst>
            <a:ext uri="{FF2B5EF4-FFF2-40B4-BE49-F238E27FC236}">
              <a16:creationId xmlns:a16="http://schemas.microsoft.com/office/drawing/2014/main" id="{00000000-0008-0000-2100-00002B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8" name="Text Box 13">
          <a:extLst>
            <a:ext uri="{FF2B5EF4-FFF2-40B4-BE49-F238E27FC236}">
              <a16:creationId xmlns:a16="http://schemas.microsoft.com/office/drawing/2014/main" id="{00000000-0008-0000-2100-00002C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69" name="Text Box 14">
          <a:extLst>
            <a:ext uri="{FF2B5EF4-FFF2-40B4-BE49-F238E27FC236}">
              <a16:creationId xmlns:a16="http://schemas.microsoft.com/office/drawing/2014/main" id="{00000000-0008-0000-2100-00002D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0" name="Text Box 13">
          <a:extLst>
            <a:ext uri="{FF2B5EF4-FFF2-40B4-BE49-F238E27FC236}">
              <a16:creationId xmlns:a16="http://schemas.microsoft.com/office/drawing/2014/main" id="{00000000-0008-0000-2100-00002E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1" name="Text Box 14">
          <a:extLst>
            <a:ext uri="{FF2B5EF4-FFF2-40B4-BE49-F238E27FC236}">
              <a16:creationId xmlns:a16="http://schemas.microsoft.com/office/drawing/2014/main" id="{00000000-0008-0000-2100-00002F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2" name="Text Box 13">
          <a:extLst>
            <a:ext uri="{FF2B5EF4-FFF2-40B4-BE49-F238E27FC236}">
              <a16:creationId xmlns:a16="http://schemas.microsoft.com/office/drawing/2014/main" id="{00000000-0008-0000-2100-000030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3" name="Text Box 14">
          <a:extLst>
            <a:ext uri="{FF2B5EF4-FFF2-40B4-BE49-F238E27FC236}">
              <a16:creationId xmlns:a16="http://schemas.microsoft.com/office/drawing/2014/main" id="{00000000-0008-0000-2100-000031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4" name="Text Box 13">
          <a:extLst>
            <a:ext uri="{FF2B5EF4-FFF2-40B4-BE49-F238E27FC236}">
              <a16:creationId xmlns:a16="http://schemas.microsoft.com/office/drawing/2014/main" id="{00000000-0008-0000-2100-000032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76</xdr:row>
      <xdr:rowOff>0</xdr:rowOff>
    </xdr:from>
    <xdr:ext cx="114300" cy="285750"/>
    <xdr:sp macro="" textlink="">
      <xdr:nvSpPr>
        <xdr:cNvPr id="1075" name="Text Box 14">
          <a:extLst>
            <a:ext uri="{FF2B5EF4-FFF2-40B4-BE49-F238E27FC236}">
              <a16:creationId xmlns:a16="http://schemas.microsoft.com/office/drawing/2014/main" id="{00000000-0008-0000-2100-000033040000}"/>
            </a:ext>
          </a:extLst>
        </xdr:cNvPr>
        <xdr:cNvSpPr txBox="1">
          <a:spLocks noChangeArrowheads="1"/>
        </xdr:cNvSpPr>
      </xdr:nvSpPr>
      <xdr:spPr bwMode="auto">
        <a:xfrm>
          <a:off x="187452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76" name="Text Box 13">
          <a:extLst>
            <a:ext uri="{FF2B5EF4-FFF2-40B4-BE49-F238E27FC236}">
              <a16:creationId xmlns:a16="http://schemas.microsoft.com/office/drawing/2014/main" id="{00000000-0008-0000-2100-000034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77" name="Text Box 14">
          <a:extLst>
            <a:ext uri="{FF2B5EF4-FFF2-40B4-BE49-F238E27FC236}">
              <a16:creationId xmlns:a16="http://schemas.microsoft.com/office/drawing/2014/main" id="{00000000-0008-0000-2100-000035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78" name="Text Box 13">
          <a:extLst>
            <a:ext uri="{FF2B5EF4-FFF2-40B4-BE49-F238E27FC236}">
              <a16:creationId xmlns:a16="http://schemas.microsoft.com/office/drawing/2014/main" id="{00000000-0008-0000-2100-000036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79" name="Text Box 14">
          <a:extLst>
            <a:ext uri="{FF2B5EF4-FFF2-40B4-BE49-F238E27FC236}">
              <a16:creationId xmlns:a16="http://schemas.microsoft.com/office/drawing/2014/main" id="{00000000-0008-0000-2100-000037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0" name="Text Box 13">
          <a:extLst>
            <a:ext uri="{FF2B5EF4-FFF2-40B4-BE49-F238E27FC236}">
              <a16:creationId xmlns:a16="http://schemas.microsoft.com/office/drawing/2014/main" id="{00000000-0008-0000-2100-000038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1" name="Text Box 14">
          <a:extLst>
            <a:ext uri="{FF2B5EF4-FFF2-40B4-BE49-F238E27FC236}">
              <a16:creationId xmlns:a16="http://schemas.microsoft.com/office/drawing/2014/main" id="{00000000-0008-0000-2100-000039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2" name="Text Box 13">
          <a:extLst>
            <a:ext uri="{FF2B5EF4-FFF2-40B4-BE49-F238E27FC236}">
              <a16:creationId xmlns:a16="http://schemas.microsoft.com/office/drawing/2014/main" id="{00000000-0008-0000-2100-00003A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3" name="Text Box 14">
          <a:extLst>
            <a:ext uri="{FF2B5EF4-FFF2-40B4-BE49-F238E27FC236}">
              <a16:creationId xmlns:a16="http://schemas.microsoft.com/office/drawing/2014/main" id="{00000000-0008-0000-2100-00003B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4" name="Text Box 13">
          <a:extLst>
            <a:ext uri="{FF2B5EF4-FFF2-40B4-BE49-F238E27FC236}">
              <a16:creationId xmlns:a16="http://schemas.microsoft.com/office/drawing/2014/main" id="{00000000-0008-0000-2100-00003C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5" name="Text Box 14">
          <a:extLst>
            <a:ext uri="{FF2B5EF4-FFF2-40B4-BE49-F238E27FC236}">
              <a16:creationId xmlns:a16="http://schemas.microsoft.com/office/drawing/2014/main" id="{00000000-0008-0000-2100-00003D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6" name="Text Box 13">
          <a:extLst>
            <a:ext uri="{FF2B5EF4-FFF2-40B4-BE49-F238E27FC236}">
              <a16:creationId xmlns:a16="http://schemas.microsoft.com/office/drawing/2014/main" id="{00000000-0008-0000-2100-00003E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7" name="Text Box 14">
          <a:extLst>
            <a:ext uri="{FF2B5EF4-FFF2-40B4-BE49-F238E27FC236}">
              <a16:creationId xmlns:a16="http://schemas.microsoft.com/office/drawing/2014/main" id="{00000000-0008-0000-2100-00003F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8" name="Text Box 13">
          <a:extLst>
            <a:ext uri="{FF2B5EF4-FFF2-40B4-BE49-F238E27FC236}">
              <a16:creationId xmlns:a16="http://schemas.microsoft.com/office/drawing/2014/main" id="{00000000-0008-0000-2100-000040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89" name="Text Box 14">
          <a:extLst>
            <a:ext uri="{FF2B5EF4-FFF2-40B4-BE49-F238E27FC236}">
              <a16:creationId xmlns:a16="http://schemas.microsoft.com/office/drawing/2014/main" id="{00000000-0008-0000-2100-000041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90" name="Text Box 13">
          <a:extLst>
            <a:ext uri="{FF2B5EF4-FFF2-40B4-BE49-F238E27FC236}">
              <a16:creationId xmlns:a16="http://schemas.microsoft.com/office/drawing/2014/main" id="{00000000-0008-0000-2100-000042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76</xdr:row>
      <xdr:rowOff>0</xdr:rowOff>
    </xdr:from>
    <xdr:ext cx="114300" cy="285750"/>
    <xdr:sp macro="" textlink="">
      <xdr:nvSpPr>
        <xdr:cNvPr id="1091" name="Text Box 14">
          <a:extLst>
            <a:ext uri="{FF2B5EF4-FFF2-40B4-BE49-F238E27FC236}">
              <a16:creationId xmlns:a16="http://schemas.microsoft.com/office/drawing/2014/main" id="{00000000-0008-0000-2100-000043040000}"/>
            </a:ext>
          </a:extLst>
        </xdr:cNvPr>
        <xdr:cNvSpPr txBox="1">
          <a:spLocks noChangeArrowheads="1"/>
        </xdr:cNvSpPr>
      </xdr:nvSpPr>
      <xdr:spPr bwMode="auto">
        <a:xfrm>
          <a:off x="3124200" y="13898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54</xdr:row>
      <xdr:rowOff>0</xdr:rowOff>
    </xdr:from>
    <xdr:ext cx="114300" cy="285750"/>
    <xdr:sp macro="" textlink="">
      <xdr:nvSpPr>
        <xdr:cNvPr id="1092" name="Text Box 8">
          <a:extLst>
            <a:ext uri="{FF2B5EF4-FFF2-40B4-BE49-F238E27FC236}">
              <a16:creationId xmlns:a16="http://schemas.microsoft.com/office/drawing/2014/main" id="{00000000-0008-0000-2100-000044040000}"/>
            </a:ext>
          </a:extLst>
        </xdr:cNvPr>
        <xdr:cNvSpPr txBox="1">
          <a:spLocks noChangeArrowheads="1"/>
        </xdr:cNvSpPr>
      </xdr:nvSpPr>
      <xdr:spPr bwMode="auto">
        <a:xfrm>
          <a:off x="58521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664633</xdr:colOff>
      <xdr:row>52</xdr:row>
      <xdr:rowOff>169334</xdr:rowOff>
    </xdr:from>
    <xdr:ext cx="114300" cy="285750"/>
    <xdr:sp macro="" textlink="">
      <xdr:nvSpPr>
        <xdr:cNvPr id="1093" name="Text Box 8">
          <a:extLst>
            <a:ext uri="{FF2B5EF4-FFF2-40B4-BE49-F238E27FC236}">
              <a16:creationId xmlns:a16="http://schemas.microsoft.com/office/drawing/2014/main" id="{00000000-0008-0000-2100-000045040000}"/>
            </a:ext>
          </a:extLst>
        </xdr:cNvPr>
        <xdr:cNvSpPr txBox="1">
          <a:spLocks noChangeArrowheads="1"/>
        </xdr:cNvSpPr>
      </xdr:nvSpPr>
      <xdr:spPr bwMode="auto">
        <a:xfrm>
          <a:off x="625009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38</xdr:row>
      <xdr:rowOff>152400</xdr:rowOff>
    </xdr:from>
    <xdr:ext cx="114300" cy="285750"/>
    <xdr:sp macro="" textlink="">
      <xdr:nvSpPr>
        <xdr:cNvPr id="1094" name="Text Box 8">
          <a:extLst>
            <a:ext uri="{FF2B5EF4-FFF2-40B4-BE49-F238E27FC236}">
              <a16:creationId xmlns:a16="http://schemas.microsoft.com/office/drawing/2014/main" id="{00000000-0008-0000-2100-000046040000}"/>
            </a:ext>
          </a:extLst>
        </xdr:cNvPr>
        <xdr:cNvSpPr txBox="1">
          <a:spLocks noChangeArrowheads="1"/>
        </xdr:cNvSpPr>
      </xdr:nvSpPr>
      <xdr:spPr bwMode="auto">
        <a:xfrm>
          <a:off x="58521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095" name="Text Box 8">
          <a:extLst>
            <a:ext uri="{FF2B5EF4-FFF2-40B4-BE49-F238E27FC236}">
              <a16:creationId xmlns:a16="http://schemas.microsoft.com/office/drawing/2014/main" id="{00000000-0008-0000-2100-00004704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096" name="Text Box 8">
          <a:extLst>
            <a:ext uri="{FF2B5EF4-FFF2-40B4-BE49-F238E27FC236}">
              <a16:creationId xmlns:a16="http://schemas.microsoft.com/office/drawing/2014/main" id="{00000000-0008-0000-2100-00004804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097" name="Text Box 8">
          <a:extLst>
            <a:ext uri="{FF2B5EF4-FFF2-40B4-BE49-F238E27FC236}">
              <a16:creationId xmlns:a16="http://schemas.microsoft.com/office/drawing/2014/main" id="{00000000-0008-0000-2100-000049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098" name="Text Box 8">
          <a:extLst>
            <a:ext uri="{FF2B5EF4-FFF2-40B4-BE49-F238E27FC236}">
              <a16:creationId xmlns:a16="http://schemas.microsoft.com/office/drawing/2014/main" id="{00000000-0008-0000-2100-00004A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099" name="Text Box 8">
          <a:extLst>
            <a:ext uri="{FF2B5EF4-FFF2-40B4-BE49-F238E27FC236}">
              <a16:creationId xmlns:a16="http://schemas.microsoft.com/office/drawing/2014/main" id="{00000000-0008-0000-2100-00004B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0" name="Text Box 8">
          <a:extLst>
            <a:ext uri="{FF2B5EF4-FFF2-40B4-BE49-F238E27FC236}">
              <a16:creationId xmlns:a16="http://schemas.microsoft.com/office/drawing/2014/main" id="{00000000-0008-0000-2100-00004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2100-00004D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2100-00004E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3" name="Text Box 8">
          <a:extLst>
            <a:ext uri="{FF2B5EF4-FFF2-40B4-BE49-F238E27FC236}">
              <a16:creationId xmlns:a16="http://schemas.microsoft.com/office/drawing/2014/main" id="{00000000-0008-0000-2100-00004F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2100-000050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2100-000051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2100-000052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2100-000053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2100-000054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09" name="Text Box 8">
          <a:extLst>
            <a:ext uri="{FF2B5EF4-FFF2-40B4-BE49-F238E27FC236}">
              <a16:creationId xmlns:a16="http://schemas.microsoft.com/office/drawing/2014/main" id="{00000000-0008-0000-2100-000055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0" name="Text Box 8">
          <a:extLst>
            <a:ext uri="{FF2B5EF4-FFF2-40B4-BE49-F238E27FC236}">
              <a16:creationId xmlns:a16="http://schemas.microsoft.com/office/drawing/2014/main" id="{00000000-0008-0000-2100-000056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1" name="Text Box 8">
          <a:extLst>
            <a:ext uri="{FF2B5EF4-FFF2-40B4-BE49-F238E27FC236}">
              <a16:creationId xmlns:a16="http://schemas.microsoft.com/office/drawing/2014/main" id="{00000000-0008-0000-2100-000057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12" name="Text Box 8">
          <a:extLst>
            <a:ext uri="{FF2B5EF4-FFF2-40B4-BE49-F238E27FC236}">
              <a16:creationId xmlns:a16="http://schemas.microsoft.com/office/drawing/2014/main" id="{00000000-0008-0000-2100-000058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113" name="Text Box 8">
          <a:extLst>
            <a:ext uri="{FF2B5EF4-FFF2-40B4-BE49-F238E27FC236}">
              <a16:creationId xmlns:a16="http://schemas.microsoft.com/office/drawing/2014/main" id="{00000000-0008-0000-2100-000059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14" name="Text Box 8">
          <a:extLst>
            <a:ext uri="{FF2B5EF4-FFF2-40B4-BE49-F238E27FC236}">
              <a16:creationId xmlns:a16="http://schemas.microsoft.com/office/drawing/2014/main" id="{00000000-0008-0000-2100-00005A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15" name="Text Box 8">
          <a:extLst>
            <a:ext uri="{FF2B5EF4-FFF2-40B4-BE49-F238E27FC236}">
              <a16:creationId xmlns:a16="http://schemas.microsoft.com/office/drawing/2014/main" id="{00000000-0008-0000-2100-00005B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16" name="Text Box 8">
          <a:extLst>
            <a:ext uri="{FF2B5EF4-FFF2-40B4-BE49-F238E27FC236}">
              <a16:creationId xmlns:a16="http://schemas.microsoft.com/office/drawing/2014/main" id="{00000000-0008-0000-2100-00005C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7" name="Text Box 1">
          <a:extLst>
            <a:ext uri="{FF2B5EF4-FFF2-40B4-BE49-F238E27FC236}">
              <a16:creationId xmlns:a16="http://schemas.microsoft.com/office/drawing/2014/main" id="{00000000-0008-0000-2100-00005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8" name="Text Box 2">
          <a:extLst>
            <a:ext uri="{FF2B5EF4-FFF2-40B4-BE49-F238E27FC236}">
              <a16:creationId xmlns:a16="http://schemas.microsoft.com/office/drawing/2014/main" id="{00000000-0008-0000-2100-00005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19" name="Text Box 3">
          <a:extLst>
            <a:ext uri="{FF2B5EF4-FFF2-40B4-BE49-F238E27FC236}">
              <a16:creationId xmlns:a16="http://schemas.microsoft.com/office/drawing/2014/main" id="{00000000-0008-0000-2100-00005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0" name="Text Box 4">
          <a:extLst>
            <a:ext uri="{FF2B5EF4-FFF2-40B4-BE49-F238E27FC236}">
              <a16:creationId xmlns:a16="http://schemas.microsoft.com/office/drawing/2014/main" id="{00000000-0008-0000-2100-00006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1" name="Text Box 5">
          <a:extLst>
            <a:ext uri="{FF2B5EF4-FFF2-40B4-BE49-F238E27FC236}">
              <a16:creationId xmlns:a16="http://schemas.microsoft.com/office/drawing/2014/main" id="{00000000-0008-0000-2100-00006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2" name="Text Box 6">
          <a:extLst>
            <a:ext uri="{FF2B5EF4-FFF2-40B4-BE49-F238E27FC236}">
              <a16:creationId xmlns:a16="http://schemas.microsoft.com/office/drawing/2014/main" id="{00000000-0008-0000-2100-00006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3" name="Text Box 8">
          <a:extLst>
            <a:ext uri="{FF2B5EF4-FFF2-40B4-BE49-F238E27FC236}">
              <a16:creationId xmlns:a16="http://schemas.microsoft.com/office/drawing/2014/main" id="{00000000-0008-0000-2100-00006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4" name="Text Box 9">
          <a:extLst>
            <a:ext uri="{FF2B5EF4-FFF2-40B4-BE49-F238E27FC236}">
              <a16:creationId xmlns:a16="http://schemas.microsoft.com/office/drawing/2014/main" id="{00000000-0008-0000-2100-00006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5" name="Text Box 10">
          <a:extLst>
            <a:ext uri="{FF2B5EF4-FFF2-40B4-BE49-F238E27FC236}">
              <a16:creationId xmlns:a16="http://schemas.microsoft.com/office/drawing/2014/main" id="{00000000-0008-0000-2100-00006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6" name="Text Box 1">
          <a:extLst>
            <a:ext uri="{FF2B5EF4-FFF2-40B4-BE49-F238E27FC236}">
              <a16:creationId xmlns:a16="http://schemas.microsoft.com/office/drawing/2014/main" id="{00000000-0008-0000-2100-00006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27" name="Text Box 2">
          <a:extLst>
            <a:ext uri="{FF2B5EF4-FFF2-40B4-BE49-F238E27FC236}">
              <a16:creationId xmlns:a16="http://schemas.microsoft.com/office/drawing/2014/main" id="{00000000-0008-0000-2100-00006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28" name="Text Box 8">
          <a:extLst>
            <a:ext uri="{FF2B5EF4-FFF2-40B4-BE49-F238E27FC236}">
              <a16:creationId xmlns:a16="http://schemas.microsoft.com/office/drawing/2014/main" id="{00000000-0008-0000-2100-000068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29" name="Text Box 8">
          <a:extLst>
            <a:ext uri="{FF2B5EF4-FFF2-40B4-BE49-F238E27FC236}">
              <a16:creationId xmlns:a16="http://schemas.microsoft.com/office/drawing/2014/main" id="{00000000-0008-0000-2100-000069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30" name="Text Box 8">
          <a:extLst>
            <a:ext uri="{FF2B5EF4-FFF2-40B4-BE49-F238E27FC236}">
              <a16:creationId xmlns:a16="http://schemas.microsoft.com/office/drawing/2014/main" id="{00000000-0008-0000-2100-00006A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31" name="Text Box 8">
          <a:extLst>
            <a:ext uri="{FF2B5EF4-FFF2-40B4-BE49-F238E27FC236}">
              <a16:creationId xmlns:a16="http://schemas.microsoft.com/office/drawing/2014/main" id="{00000000-0008-0000-2100-00006B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2" name="Text Box 8">
          <a:extLst>
            <a:ext uri="{FF2B5EF4-FFF2-40B4-BE49-F238E27FC236}">
              <a16:creationId xmlns:a16="http://schemas.microsoft.com/office/drawing/2014/main" id="{00000000-0008-0000-2100-00006C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3" name="Text Box 8">
          <a:extLst>
            <a:ext uri="{FF2B5EF4-FFF2-40B4-BE49-F238E27FC236}">
              <a16:creationId xmlns:a16="http://schemas.microsoft.com/office/drawing/2014/main" id="{00000000-0008-0000-2100-00006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4" name="Text Box 1">
          <a:extLst>
            <a:ext uri="{FF2B5EF4-FFF2-40B4-BE49-F238E27FC236}">
              <a16:creationId xmlns:a16="http://schemas.microsoft.com/office/drawing/2014/main" id="{00000000-0008-0000-2100-00006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5" name="Text Box 2">
          <a:extLst>
            <a:ext uri="{FF2B5EF4-FFF2-40B4-BE49-F238E27FC236}">
              <a16:creationId xmlns:a16="http://schemas.microsoft.com/office/drawing/2014/main" id="{00000000-0008-0000-2100-00006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6" name="Text Box 3">
          <a:extLst>
            <a:ext uri="{FF2B5EF4-FFF2-40B4-BE49-F238E27FC236}">
              <a16:creationId xmlns:a16="http://schemas.microsoft.com/office/drawing/2014/main" id="{00000000-0008-0000-2100-00007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7" name="Text Box 4">
          <a:extLst>
            <a:ext uri="{FF2B5EF4-FFF2-40B4-BE49-F238E27FC236}">
              <a16:creationId xmlns:a16="http://schemas.microsoft.com/office/drawing/2014/main" id="{00000000-0008-0000-2100-00007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8" name="Text Box 5">
          <a:extLst>
            <a:ext uri="{FF2B5EF4-FFF2-40B4-BE49-F238E27FC236}">
              <a16:creationId xmlns:a16="http://schemas.microsoft.com/office/drawing/2014/main" id="{00000000-0008-0000-2100-00007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39" name="Text Box 6">
          <a:extLst>
            <a:ext uri="{FF2B5EF4-FFF2-40B4-BE49-F238E27FC236}">
              <a16:creationId xmlns:a16="http://schemas.microsoft.com/office/drawing/2014/main" id="{00000000-0008-0000-2100-00007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0" name="Text Box 8">
          <a:extLst>
            <a:ext uri="{FF2B5EF4-FFF2-40B4-BE49-F238E27FC236}">
              <a16:creationId xmlns:a16="http://schemas.microsoft.com/office/drawing/2014/main" id="{00000000-0008-0000-2100-00007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1" name="Text Box 9">
          <a:extLst>
            <a:ext uri="{FF2B5EF4-FFF2-40B4-BE49-F238E27FC236}">
              <a16:creationId xmlns:a16="http://schemas.microsoft.com/office/drawing/2014/main" id="{00000000-0008-0000-2100-00007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2" name="Text Box 10">
          <a:extLst>
            <a:ext uri="{FF2B5EF4-FFF2-40B4-BE49-F238E27FC236}">
              <a16:creationId xmlns:a16="http://schemas.microsoft.com/office/drawing/2014/main" id="{00000000-0008-0000-2100-00007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3" name="Text Box 1">
          <a:extLst>
            <a:ext uri="{FF2B5EF4-FFF2-40B4-BE49-F238E27FC236}">
              <a16:creationId xmlns:a16="http://schemas.microsoft.com/office/drawing/2014/main" id="{00000000-0008-0000-2100-00007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4" name="Text Box 2">
          <a:extLst>
            <a:ext uri="{FF2B5EF4-FFF2-40B4-BE49-F238E27FC236}">
              <a16:creationId xmlns:a16="http://schemas.microsoft.com/office/drawing/2014/main" id="{00000000-0008-0000-2100-000078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45" name="Text Box 8">
          <a:extLst>
            <a:ext uri="{FF2B5EF4-FFF2-40B4-BE49-F238E27FC236}">
              <a16:creationId xmlns:a16="http://schemas.microsoft.com/office/drawing/2014/main" id="{00000000-0008-0000-2100-000079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46" name="Text Box 8">
          <a:extLst>
            <a:ext uri="{FF2B5EF4-FFF2-40B4-BE49-F238E27FC236}">
              <a16:creationId xmlns:a16="http://schemas.microsoft.com/office/drawing/2014/main" id="{00000000-0008-0000-2100-00007A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147" name="Text Box 8">
          <a:extLst>
            <a:ext uri="{FF2B5EF4-FFF2-40B4-BE49-F238E27FC236}">
              <a16:creationId xmlns:a16="http://schemas.microsoft.com/office/drawing/2014/main" id="{00000000-0008-0000-2100-00007B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48" name="Text Box 8">
          <a:extLst>
            <a:ext uri="{FF2B5EF4-FFF2-40B4-BE49-F238E27FC236}">
              <a16:creationId xmlns:a16="http://schemas.microsoft.com/office/drawing/2014/main" id="{00000000-0008-0000-2100-00007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49" name="Text Box 8">
          <a:extLst>
            <a:ext uri="{FF2B5EF4-FFF2-40B4-BE49-F238E27FC236}">
              <a16:creationId xmlns:a16="http://schemas.microsoft.com/office/drawing/2014/main" id="{00000000-0008-0000-2100-00007D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0" name="Text Box 8">
          <a:extLst>
            <a:ext uri="{FF2B5EF4-FFF2-40B4-BE49-F238E27FC236}">
              <a16:creationId xmlns:a16="http://schemas.microsoft.com/office/drawing/2014/main" id="{00000000-0008-0000-2100-00007E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1" name="Text Box 1">
          <a:extLst>
            <a:ext uri="{FF2B5EF4-FFF2-40B4-BE49-F238E27FC236}">
              <a16:creationId xmlns:a16="http://schemas.microsoft.com/office/drawing/2014/main" id="{00000000-0008-0000-2100-00007F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2" name="Text Box 2">
          <a:extLst>
            <a:ext uri="{FF2B5EF4-FFF2-40B4-BE49-F238E27FC236}">
              <a16:creationId xmlns:a16="http://schemas.microsoft.com/office/drawing/2014/main" id="{00000000-0008-0000-2100-000080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3" name="Text Box 3">
          <a:extLst>
            <a:ext uri="{FF2B5EF4-FFF2-40B4-BE49-F238E27FC236}">
              <a16:creationId xmlns:a16="http://schemas.microsoft.com/office/drawing/2014/main" id="{00000000-0008-0000-2100-000081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4" name="Text Box 4">
          <a:extLst>
            <a:ext uri="{FF2B5EF4-FFF2-40B4-BE49-F238E27FC236}">
              <a16:creationId xmlns:a16="http://schemas.microsoft.com/office/drawing/2014/main" id="{00000000-0008-0000-2100-000082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5" name="Text Box 5">
          <a:extLst>
            <a:ext uri="{FF2B5EF4-FFF2-40B4-BE49-F238E27FC236}">
              <a16:creationId xmlns:a16="http://schemas.microsoft.com/office/drawing/2014/main" id="{00000000-0008-0000-2100-000083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6" name="Text Box 6">
          <a:extLst>
            <a:ext uri="{FF2B5EF4-FFF2-40B4-BE49-F238E27FC236}">
              <a16:creationId xmlns:a16="http://schemas.microsoft.com/office/drawing/2014/main" id="{00000000-0008-0000-2100-000084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7" name="Text Box 8">
          <a:extLst>
            <a:ext uri="{FF2B5EF4-FFF2-40B4-BE49-F238E27FC236}">
              <a16:creationId xmlns:a16="http://schemas.microsoft.com/office/drawing/2014/main" id="{00000000-0008-0000-2100-00008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8" name="Text Box 9">
          <a:extLst>
            <a:ext uri="{FF2B5EF4-FFF2-40B4-BE49-F238E27FC236}">
              <a16:creationId xmlns:a16="http://schemas.microsoft.com/office/drawing/2014/main" id="{00000000-0008-0000-2100-000086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59" name="Text Box 10">
          <a:extLst>
            <a:ext uri="{FF2B5EF4-FFF2-40B4-BE49-F238E27FC236}">
              <a16:creationId xmlns:a16="http://schemas.microsoft.com/office/drawing/2014/main" id="{00000000-0008-0000-2100-000087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0" name="Text Box 1">
          <a:extLst>
            <a:ext uri="{FF2B5EF4-FFF2-40B4-BE49-F238E27FC236}">
              <a16:creationId xmlns:a16="http://schemas.microsoft.com/office/drawing/2014/main" id="{00000000-0008-0000-2100-000088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61" name="Text Box 2">
          <a:extLst>
            <a:ext uri="{FF2B5EF4-FFF2-40B4-BE49-F238E27FC236}">
              <a16:creationId xmlns:a16="http://schemas.microsoft.com/office/drawing/2014/main" id="{00000000-0008-0000-2100-000089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62" name="Text Box 8">
          <a:extLst>
            <a:ext uri="{FF2B5EF4-FFF2-40B4-BE49-F238E27FC236}">
              <a16:creationId xmlns:a16="http://schemas.microsoft.com/office/drawing/2014/main" id="{00000000-0008-0000-2100-00008A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3" name="Text Box 8">
          <a:extLst>
            <a:ext uri="{FF2B5EF4-FFF2-40B4-BE49-F238E27FC236}">
              <a16:creationId xmlns:a16="http://schemas.microsoft.com/office/drawing/2014/main" id="{00000000-0008-0000-2100-00008B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4" name="Text Box 8">
          <a:extLst>
            <a:ext uri="{FF2B5EF4-FFF2-40B4-BE49-F238E27FC236}">
              <a16:creationId xmlns:a16="http://schemas.microsoft.com/office/drawing/2014/main" id="{00000000-0008-0000-2100-00008C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2100-00008D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2100-00008E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7" name="Text Box 8">
          <a:extLst>
            <a:ext uri="{FF2B5EF4-FFF2-40B4-BE49-F238E27FC236}">
              <a16:creationId xmlns:a16="http://schemas.microsoft.com/office/drawing/2014/main" id="{00000000-0008-0000-2100-00008F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37</xdr:row>
      <xdr:rowOff>28575</xdr:rowOff>
    </xdr:from>
    <xdr:ext cx="114300" cy="285750"/>
    <xdr:sp macro="" textlink="">
      <xdr:nvSpPr>
        <xdr:cNvPr id="1168" name="Text Box 8">
          <a:extLst>
            <a:ext uri="{FF2B5EF4-FFF2-40B4-BE49-F238E27FC236}">
              <a16:creationId xmlns:a16="http://schemas.microsoft.com/office/drawing/2014/main" id="{00000000-0008-0000-2100-000090040000}"/>
            </a:ext>
          </a:extLst>
        </xdr:cNvPr>
        <xdr:cNvSpPr txBox="1">
          <a:spLocks noChangeArrowheads="1"/>
        </xdr:cNvSpPr>
      </xdr:nvSpPr>
      <xdr:spPr bwMode="auto">
        <a:xfrm>
          <a:off x="8776335"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69" name="Text Box 8">
          <a:extLst>
            <a:ext uri="{FF2B5EF4-FFF2-40B4-BE49-F238E27FC236}">
              <a16:creationId xmlns:a16="http://schemas.microsoft.com/office/drawing/2014/main" id="{00000000-0008-0000-2100-000091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70" name="Text Box 8">
          <a:extLst>
            <a:ext uri="{FF2B5EF4-FFF2-40B4-BE49-F238E27FC236}">
              <a16:creationId xmlns:a16="http://schemas.microsoft.com/office/drawing/2014/main" id="{00000000-0008-0000-2100-000092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171" name="Text Box 8">
          <a:extLst>
            <a:ext uri="{FF2B5EF4-FFF2-40B4-BE49-F238E27FC236}">
              <a16:creationId xmlns:a16="http://schemas.microsoft.com/office/drawing/2014/main" id="{00000000-0008-0000-2100-00009304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42</xdr:row>
      <xdr:rowOff>95250</xdr:rowOff>
    </xdr:from>
    <xdr:ext cx="114300" cy="285750"/>
    <xdr:sp macro="" textlink="">
      <xdr:nvSpPr>
        <xdr:cNvPr id="1172" name="Text Box 8">
          <a:extLst>
            <a:ext uri="{FF2B5EF4-FFF2-40B4-BE49-F238E27FC236}">
              <a16:creationId xmlns:a16="http://schemas.microsoft.com/office/drawing/2014/main" id="{00000000-0008-0000-2100-000094040000}"/>
            </a:ext>
          </a:extLst>
        </xdr:cNvPr>
        <xdr:cNvSpPr txBox="1">
          <a:spLocks noChangeArrowheads="1"/>
        </xdr:cNvSpPr>
      </xdr:nvSpPr>
      <xdr:spPr bwMode="auto">
        <a:xfrm>
          <a:off x="7526655"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173" name="Text Box 8">
          <a:extLst>
            <a:ext uri="{FF2B5EF4-FFF2-40B4-BE49-F238E27FC236}">
              <a16:creationId xmlns:a16="http://schemas.microsoft.com/office/drawing/2014/main" id="{00000000-0008-0000-2100-00009504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4" name="Text Box 1">
          <a:extLst>
            <a:ext uri="{FF2B5EF4-FFF2-40B4-BE49-F238E27FC236}">
              <a16:creationId xmlns:a16="http://schemas.microsoft.com/office/drawing/2014/main" id="{00000000-0008-0000-2100-00009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5" name="Text Box 2">
          <a:extLst>
            <a:ext uri="{FF2B5EF4-FFF2-40B4-BE49-F238E27FC236}">
              <a16:creationId xmlns:a16="http://schemas.microsoft.com/office/drawing/2014/main" id="{00000000-0008-0000-2100-00009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6" name="Text Box 3">
          <a:extLst>
            <a:ext uri="{FF2B5EF4-FFF2-40B4-BE49-F238E27FC236}">
              <a16:creationId xmlns:a16="http://schemas.microsoft.com/office/drawing/2014/main" id="{00000000-0008-0000-2100-00009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7" name="Text Box 4">
          <a:extLst>
            <a:ext uri="{FF2B5EF4-FFF2-40B4-BE49-F238E27FC236}">
              <a16:creationId xmlns:a16="http://schemas.microsoft.com/office/drawing/2014/main" id="{00000000-0008-0000-2100-00009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8" name="Text Box 5">
          <a:extLst>
            <a:ext uri="{FF2B5EF4-FFF2-40B4-BE49-F238E27FC236}">
              <a16:creationId xmlns:a16="http://schemas.microsoft.com/office/drawing/2014/main" id="{00000000-0008-0000-2100-00009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79" name="Text Box 6">
          <a:extLst>
            <a:ext uri="{FF2B5EF4-FFF2-40B4-BE49-F238E27FC236}">
              <a16:creationId xmlns:a16="http://schemas.microsoft.com/office/drawing/2014/main" id="{00000000-0008-0000-2100-00009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0" name="Text Box 8">
          <a:extLst>
            <a:ext uri="{FF2B5EF4-FFF2-40B4-BE49-F238E27FC236}">
              <a16:creationId xmlns:a16="http://schemas.microsoft.com/office/drawing/2014/main" id="{00000000-0008-0000-2100-00009C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1" name="Text Box 9">
          <a:extLst>
            <a:ext uri="{FF2B5EF4-FFF2-40B4-BE49-F238E27FC236}">
              <a16:creationId xmlns:a16="http://schemas.microsoft.com/office/drawing/2014/main" id="{00000000-0008-0000-2100-00009D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2" name="Text Box 10">
          <a:extLst>
            <a:ext uri="{FF2B5EF4-FFF2-40B4-BE49-F238E27FC236}">
              <a16:creationId xmlns:a16="http://schemas.microsoft.com/office/drawing/2014/main" id="{00000000-0008-0000-2100-00009E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3" name="Text Box 1">
          <a:extLst>
            <a:ext uri="{FF2B5EF4-FFF2-40B4-BE49-F238E27FC236}">
              <a16:creationId xmlns:a16="http://schemas.microsoft.com/office/drawing/2014/main" id="{00000000-0008-0000-2100-00009F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4" name="Text Box 2">
          <a:extLst>
            <a:ext uri="{FF2B5EF4-FFF2-40B4-BE49-F238E27FC236}">
              <a16:creationId xmlns:a16="http://schemas.microsoft.com/office/drawing/2014/main" id="{00000000-0008-0000-2100-0000A0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5" name="Text Box 8">
          <a:extLst>
            <a:ext uri="{FF2B5EF4-FFF2-40B4-BE49-F238E27FC236}">
              <a16:creationId xmlns:a16="http://schemas.microsoft.com/office/drawing/2014/main" id="{00000000-0008-0000-2100-0000A1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6" name="Text Box 8">
          <a:extLst>
            <a:ext uri="{FF2B5EF4-FFF2-40B4-BE49-F238E27FC236}">
              <a16:creationId xmlns:a16="http://schemas.microsoft.com/office/drawing/2014/main" id="{00000000-0008-0000-2100-0000A2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7" name="Text Box 1">
          <a:extLst>
            <a:ext uri="{FF2B5EF4-FFF2-40B4-BE49-F238E27FC236}">
              <a16:creationId xmlns:a16="http://schemas.microsoft.com/office/drawing/2014/main" id="{00000000-0008-0000-2100-0000A3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8" name="Text Box 2">
          <a:extLst>
            <a:ext uri="{FF2B5EF4-FFF2-40B4-BE49-F238E27FC236}">
              <a16:creationId xmlns:a16="http://schemas.microsoft.com/office/drawing/2014/main" id="{00000000-0008-0000-2100-0000A4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89" name="Text Box 3">
          <a:extLst>
            <a:ext uri="{FF2B5EF4-FFF2-40B4-BE49-F238E27FC236}">
              <a16:creationId xmlns:a16="http://schemas.microsoft.com/office/drawing/2014/main" id="{00000000-0008-0000-2100-0000A5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0" name="Text Box 4">
          <a:extLst>
            <a:ext uri="{FF2B5EF4-FFF2-40B4-BE49-F238E27FC236}">
              <a16:creationId xmlns:a16="http://schemas.microsoft.com/office/drawing/2014/main" id="{00000000-0008-0000-2100-0000A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1" name="Text Box 5">
          <a:extLst>
            <a:ext uri="{FF2B5EF4-FFF2-40B4-BE49-F238E27FC236}">
              <a16:creationId xmlns:a16="http://schemas.microsoft.com/office/drawing/2014/main" id="{00000000-0008-0000-2100-0000A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2" name="Text Box 6">
          <a:extLst>
            <a:ext uri="{FF2B5EF4-FFF2-40B4-BE49-F238E27FC236}">
              <a16:creationId xmlns:a16="http://schemas.microsoft.com/office/drawing/2014/main" id="{00000000-0008-0000-2100-0000A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3" name="Text Box 8">
          <a:extLst>
            <a:ext uri="{FF2B5EF4-FFF2-40B4-BE49-F238E27FC236}">
              <a16:creationId xmlns:a16="http://schemas.microsoft.com/office/drawing/2014/main" id="{00000000-0008-0000-2100-0000A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4" name="Text Box 9">
          <a:extLst>
            <a:ext uri="{FF2B5EF4-FFF2-40B4-BE49-F238E27FC236}">
              <a16:creationId xmlns:a16="http://schemas.microsoft.com/office/drawing/2014/main" id="{00000000-0008-0000-2100-0000A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5" name="Text Box 10">
          <a:extLst>
            <a:ext uri="{FF2B5EF4-FFF2-40B4-BE49-F238E27FC236}">
              <a16:creationId xmlns:a16="http://schemas.microsoft.com/office/drawing/2014/main" id="{00000000-0008-0000-2100-0000A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6" name="Text Box 1">
          <a:extLst>
            <a:ext uri="{FF2B5EF4-FFF2-40B4-BE49-F238E27FC236}">
              <a16:creationId xmlns:a16="http://schemas.microsoft.com/office/drawing/2014/main" id="{00000000-0008-0000-2100-0000AC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7" name="Text Box 2">
          <a:extLst>
            <a:ext uri="{FF2B5EF4-FFF2-40B4-BE49-F238E27FC236}">
              <a16:creationId xmlns:a16="http://schemas.microsoft.com/office/drawing/2014/main" id="{00000000-0008-0000-2100-0000AD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8" name="Text Box 8">
          <a:extLst>
            <a:ext uri="{FF2B5EF4-FFF2-40B4-BE49-F238E27FC236}">
              <a16:creationId xmlns:a16="http://schemas.microsoft.com/office/drawing/2014/main" id="{00000000-0008-0000-2100-0000AE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199" name="Text Box 8">
          <a:extLst>
            <a:ext uri="{FF2B5EF4-FFF2-40B4-BE49-F238E27FC236}">
              <a16:creationId xmlns:a16="http://schemas.microsoft.com/office/drawing/2014/main" id="{00000000-0008-0000-2100-0000AF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0" name="Text Box 1">
          <a:extLst>
            <a:ext uri="{FF2B5EF4-FFF2-40B4-BE49-F238E27FC236}">
              <a16:creationId xmlns:a16="http://schemas.microsoft.com/office/drawing/2014/main" id="{00000000-0008-0000-2100-0000B0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1" name="Text Box 2">
          <a:extLst>
            <a:ext uri="{FF2B5EF4-FFF2-40B4-BE49-F238E27FC236}">
              <a16:creationId xmlns:a16="http://schemas.microsoft.com/office/drawing/2014/main" id="{00000000-0008-0000-2100-0000B1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2" name="Text Box 3">
          <a:extLst>
            <a:ext uri="{FF2B5EF4-FFF2-40B4-BE49-F238E27FC236}">
              <a16:creationId xmlns:a16="http://schemas.microsoft.com/office/drawing/2014/main" id="{00000000-0008-0000-2100-0000B2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3" name="Text Box 4">
          <a:extLst>
            <a:ext uri="{FF2B5EF4-FFF2-40B4-BE49-F238E27FC236}">
              <a16:creationId xmlns:a16="http://schemas.microsoft.com/office/drawing/2014/main" id="{00000000-0008-0000-2100-0000B3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4" name="Text Box 5">
          <a:extLst>
            <a:ext uri="{FF2B5EF4-FFF2-40B4-BE49-F238E27FC236}">
              <a16:creationId xmlns:a16="http://schemas.microsoft.com/office/drawing/2014/main" id="{00000000-0008-0000-2100-0000B4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5" name="Text Box 6">
          <a:extLst>
            <a:ext uri="{FF2B5EF4-FFF2-40B4-BE49-F238E27FC236}">
              <a16:creationId xmlns:a16="http://schemas.microsoft.com/office/drawing/2014/main" id="{00000000-0008-0000-2100-0000B5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6" name="Text Box 8">
          <a:extLst>
            <a:ext uri="{FF2B5EF4-FFF2-40B4-BE49-F238E27FC236}">
              <a16:creationId xmlns:a16="http://schemas.microsoft.com/office/drawing/2014/main" id="{00000000-0008-0000-2100-0000B6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7" name="Text Box 9">
          <a:extLst>
            <a:ext uri="{FF2B5EF4-FFF2-40B4-BE49-F238E27FC236}">
              <a16:creationId xmlns:a16="http://schemas.microsoft.com/office/drawing/2014/main" id="{00000000-0008-0000-2100-0000B7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8" name="Text Box 10">
          <a:extLst>
            <a:ext uri="{FF2B5EF4-FFF2-40B4-BE49-F238E27FC236}">
              <a16:creationId xmlns:a16="http://schemas.microsoft.com/office/drawing/2014/main" id="{00000000-0008-0000-2100-0000B8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09" name="Text Box 1">
          <a:extLst>
            <a:ext uri="{FF2B5EF4-FFF2-40B4-BE49-F238E27FC236}">
              <a16:creationId xmlns:a16="http://schemas.microsoft.com/office/drawing/2014/main" id="{00000000-0008-0000-2100-0000B9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0" name="Text Box 2">
          <a:extLst>
            <a:ext uri="{FF2B5EF4-FFF2-40B4-BE49-F238E27FC236}">
              <a16:creationId xmlns:a16="http://schemas.microsoft.com/office/drawing/2014/main" id="{00000000-0008-0000-2100-0000BA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211" name="Text Box 8">
          <a:extLst>
            <a:ext uri="{FF2B5EF4-FFF2-40B4-BE49-F238E27FC236}">
              <a16:creationId xmlns:a16="http://schemas.microsoft.com/office/drawing/2014/main" id="{00000000-0008-0000-2100-0000BB04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212" name="Text Box 8">
          <a:extLst>
            <a:ext uri="{FF2B5EF4-FFF2-40B4-BE49-F238E27FC236}">
              <a16:creationId xmlns:a16="http://schemas.microsoft.com/office/drawing/2014/main" id="{00000000-0008-0000-2100-0000BC04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3" name="Text Box 8">
          <a:extLst>
            <a:ext uri="{FF2B5EF4-FFF2-40B4-BE49-F238E27FC236}">
              <a16:creationId xmlns:a16="http://schemas.microsoft.com/office/drawing/2014/main" id="{00000000-0008-0000-2100-0000BD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4" name="Text Box 8">
          <a:extLst>
            <a:ext uri="{FF2B5EF4-FFF2-40B4-BE49-F238E27FC236}">
              <a16:creationId xmlns:a16="http://schemas.microsoft.com/office/drawing/2014/main" id="{00000000-0008-0000-2100-0000BE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15" name="Text Box 8">
          <a:extLst>
            <a:ext uri="{FF2B5EF4-FFF2-40B4-BE49-F238E27FC236}">
              <a16:creationId xmlns:a16="http://schemas.microsoft.com/office/drawing/2014/main" id="{00000000-0008-0000-2100-0000BF04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2100-0000C0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17" name="Text Box 8">
          <a:extLst>
            <a:ext uri="{FF2B5EF4-FFF2-40B4-BE49-F238E27FC236}">
              <a16:creationId xmlns:a16="http://schemas.microsoft.com/office/drawing/2014/main" id="{00000000-0008-0000-2100-0000C104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8" name="Text Box 8">
          <a:extLst>
            <a:ext uri="{FF2B5EF4-FFF2-40B4-BE49-F238E27FC236}">
              <a16:creationId xmlns:a16="http://schemas.microsoft.com/office/drawing/2014/main" id="{00000000-0008-0000-2100-0000C2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19" name="Text Box 8">
          <a:extLst>
            <a:ext uri="{FF2B5EF4-FFF2-40B4-BE49-F238E27FC236}">
              <a16:creationId xmlns:a16="http://schemas.microsoft.com/office/drawing/2014/main" id="{00000000-0008-0000-2100-0000C3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0" name="Text Box 8">
          <a:extLst>
            <a:ext uri="{FF2B5EF4-FFF2-40B4-BE49-F238E27FC236}">
              <a16:creationId xmlns:a16="http://schemas.microsoft.com/office/drawing/2014/main" id="{00000000-0008-0000-2100-0000C4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2100-0000C5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22" name="Text Box 8">
          <a:extLst>
            <a:ext uri="{FF2B5EF4-FFF2-40B4-BE49-F238E27FC236}">
              <a16:creationId xmlns:a16="http://schemas.microsoft.com/office/drawing/2014/main" id="{00000000-0008-0000-2100-0000C6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3" name="Text Box 1">
          <a:extLst>
            <a:ext uri="{FF2B5EF4-FFF2-40B4-BE49-F238E27FC236}">
              <a16:creationId xmlns:a16="http://schemas.microsoft.com/office/drawing/2014/main" id="{00000000-0008-0000-2100-0000C7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4" name="Text Box 2">
          <a:extLst>
            <a:ext uri="{FF2B5EF4-FFF2-40B4-BE49-F238E27FC236}">
              <a16:creationId xmlns:a16="http://schemas.microsoft.com/office/drawing/2014/main" id="{00000000-0008-0000-2100-0000C8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5" name="Text Box 3">
          <a:extLst>
            <a:ext uri="{FF2B5EF4-FFF2-40B4-BE49-F238E27FC236}">
              <a16:creationId xmlns:a16="http://schemas.microsoft.com/office/drawing/2014/main" id="{00000000-0008-0000-2100-0000C9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6" name="Text Box 4">
          <a:extLst>
            <a:ext uri="{FF2B5EF4-FFF2-40B4-BE49-F238E27FC236}">
              <a16:creationId xmlns:a16="http://schemas.microsoft.com/office/drawing/2014/main" id="{00000000-0008-0000-2100-0000CA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7" name="Text Box 5">
          <a:extLst>
            <a:ext uri="{FF2B5EF4-FFF2-40B4-BE49-F238E27FC236}">
              <a16:creationId xmlns:a16="http://schemas.microsoft.com/office/drawing/2014/main" id="{00000000-0008-0000-2100-0000CB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8" name="Text Box 6">
          <a:extLst>
            <a:ext uri="{FF2B5EF4-FFF2-40B4-BE49-F238E27FC236}">
              <a16:creationId xmlns:a16="http://schemas.microsoft.com/office/drawing/2014/main" id="{00000000-0008-0000-2100-0000CC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29" name="Text Box 8">
          <a:extLst>
            <a:ext uri="{FF2B5EF4-FFF2-40B4-BE49-F238E27FC236}">
              <a16:creationId xmlns:a16="http://schemas.microsoft.com/office/drawing/2014/main" id="{00000000-0008-0000-2100-0000CD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0" name="Text Box 9">
          <a:extLst>
            <a:ext uri="{FF2B5EF4-FFF2-40B4-BE49-F238E27FC236}">
              <a16:creationId xmlns:a16="http://schemas.microsoft.com/office/drawing/2014/main" id="{00000000-0008-0000-2100-0000CE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1" name="Text Box 10">
          <a:extLst>
            <a:ext uri="{FF2B5EF4-FFF2-40B4-BE49-F238E27FC236}">
              <a16:creationId xmlns:a16="http://schemas.microsoft.com/office/drawing/2014/main" id="{00000000-0008-0000-2100-0000CF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2" name="Text Box 1">
          <a:extLst>
            <a:ext uri="{FF2B5EF4-FFF2-40B4-BE49-F238E27FC236}">
              <a16:creationId xmlns:a16="http://schemas.microsoft.com/office/drawing/2014/main" id="{00000000-0008-0000-2100-0000D0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33" name="Text Box 2">
          <a:extLst>
            <a:ext uri="{FF2B5EF4-FFF2-40B4-BE49-F238E27FC236}">
              <a16:creationId xmlns:a16="http://schemas.microsoft.com/office/drawing/2014/main" id="{00000000-0008-0000-2100-0000D1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4" name="Text Box 1">
          <a:extLst>
            <a:ext uri="{FF2B5EF4-FFF2-40B4-BE49-F238E27FC236}">
              <a16:creationId xmlns:a16="http://schemas.microsoft.com/office/drawing/2014/main" id="{00000000-0008-0000-2100-0000D2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5" name="Text Box 2">
          <a:extLst>
            <a:ext uri="{FF2B5EF4-FFF2-40B4-BE49-F238E27FC236}">
              <a16:creationId xmlns:a16="http://schemas.microsoft.com/office/drawing/2014/main" id="{00000000-0008-0000-2100-0000D3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6" name="Text Box 3">
          <a:extLst>
            <a:ext uri="{FF2B5EF4-FFF2-40B4-BE49-F238E27FC236}">
              <a16:creationId xmlns:a16="http://schemas.microsoft.com/office/drawing/2014/main" id="{00000000-0008-0000-2100-0000D4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7" name="Text Box 4">
          <a:extLst>
            <a:ext uri="{FF2B5EF4-FFF2-40B4-BE49-F238E27FC236}">
              <a16:creationId xmlns:a16="http://schemas.microsoft.com/office/drawing/2014/main" id="{00000000-0008-0000-2100-0000D5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8" name="Text Box 5">
          <a:extLst>
            <a:ext uri="{FF2B5EF4-FFF2-40B4-BE49-F238E27FC236}">
              <a16:creationId xmlns:a16="http://schemas.microsoft.com/office/drawing/2014/main" id="{00000000-0008-0000-2100-0000D6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39" name="Text Box 6">
          <a:extLst>
            <a:ext uri="{FF2B5EF4-FFF2-40B4-BE49-F238E27FC236}">
              <a16:creationId xmlns:a16="http://schemas.microsoft.com/office/drawing/2014/main" id="{00000000-0008-0000-2100-0000D7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0" name="Text Box 8">
          <a:extLst>
            <a:ext uri="{FF2B5EF4-FFF2-40B4-BE49-F238E27FC236}">
              <a16:creationId xmlns:a16="http://schemas.microsoft.com/office/drawing/2014/main" id="{00000000-0008-0000-2100-0000D8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1" name="Text Box 9">
          <a:extLst>
            <a:ext uri="{FF2B5EF4-FFF2-40B4-BE49-F238E27FC236}">
              <a16:creationId xmlns:a16="http://schemas.microsoft.com/office/drawing/2014/main" id="{00000000-0008-0000-2100-0000D9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2" name="Text Box 10">
          <a:extLst>
            <a:ext uri="{FF2B5EF4-FFF2-40B4-BE49-F238E27FC236}">
              <a16:creationId xmlns:a16="http://schemas.microsoft.com/office/drawing/2014/main" id="{00000000-0008-0000-2100-0000DA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3" name="Text Box 11">
          <a:extLst>
            <a:ext uri="{FF2B5EF4-FFF2-40B4-BE49-F238E27FC236}">
              <a16:creationId xmlns:a16="http://schemas.microsoft.com/office/drawing/2014/main" id="{00000000-0008-0000-2100-0000DB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4" name="Text Box 12">
          <a:extLst>
            <a:ext uri="{FF2B5EF4-FFF2-40B4-BE49-F238E27FC236}">
              <a16:creationId xmlns:a16="http://schemas.microsoft.com/office/drawing/2014/main" id="{00000000-0008-0000-2100-0000DC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5" name="Text Box 1">
          <a:extLst>
            <a:ext uri="{FF2B5EF4-FFF2-40B4-BE49-F238E27FC236}">
              <a16:creationId xmlns:a16="http://schemas.microsoft.com/office/drawing/2014/main" id="{00000000-0008-0000-2100-0000DD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6" name="Text Box 2">
          <a:extLst>
            <a:ext uri="{FF2B5EF4-FFF2-40B4-BE49-F238E27FC236}">
              <a16:creationId xmlns:a16="http://schemas.microsoft.com/office/drawing/2014/main" id="{00000000-0008-0000-2100-0000DE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7" name="Text Box 1">
          <a:extLst>
            <a:ext uri="{FF2B5EF4-FFF2-40B4-BE49-F238E27FC236}">
              <a16:creationId xmlns:a16="http://schemas.microsoft.com/office/drawing/2014/main" id="{00000000-0008-0000-2100-0000DF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8" name="Text Box 2">
          <a:extLst>
            <a:ext uri="{FF2B5EF4-FFF2-40B4-BE49-F238E27FC236}">
              <a16:creationId xmlns:a16="http://schemas.microsoft.com/office/drawing/2014/main" id="{00000000-0008-0000-2100-0000E0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49" name="Text Box 3">
          <a:extLst>
            <a:ext uri="{FF2B5EF4-FFF2-40B4-BE49-F238E27FC236}">
              <a16:creationId xmlns:a16="http://schemas.microsoft.com/office/drawing/2014/main" id="{00000000-0008-0000-2100-0000E1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0" name="Text Box 4">
          <a:extLst>
            <a:ext uri="{FF2B5EF4-FFF2-40B4-BE49-F238E27FC236}">
              <a16:creationId xmlns:a16="http://schemas.microsoft.com/office/drawing/2014/main" id="{00000000-0008-0000-2100-0000E2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1" name="Text Box 5">
          <a:extLst>
            <a:ext uri="{FF2B5EF4-FFF2-40B4-BE49-F238E27FC236}">
              <a16:creationId xmlns:a16="http://schemas.microsoft.com/office/drawing/2014/main" id="{00000000-0008-0000-2100-0000E3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2" name="Text Box 6">
          <a:extLst>
            <a:ext uri="{FF2B5EF4-FFF2-40B4-BE49-F238E27FC236}">
              <a16:creationId xmlns:a16="http://schemas.microsoft.com/office/drawing/2014/main" id="{00000000-0008-0000-2100-0000E4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3" name="Text Box 8">
          <a:extLst>
            <a:ext uri="{FF2B5EF4-FFF2-40B4-BE49-F238E27FC236}">
              <a16:creationId xmlns:a16="http://schemas.microsoft.com/office/drawing/2014/main" id="{00000000-0008-0000-2100-0000E5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4" name="Text Box 9">
          <a:extLst>
            <a:ext uri="{FF2B5EF4-FFF2-40B4-BE49-F238E27FC236}">
              <a16:creationId xmlns:a16="http://schemas.microsoft.com/office/drawing/2014/main" id="{00000000-0008-0000-2100-0000E6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5" name="Text Box 10">
          <a:extLst>
            <a:ext uri="{FF2B5EF4-FFF2-40B4-BE49-F238E27FC236}">
              <a16:creationId xmlns:a16="http://schemas.microsoft.com/office/drawing/2014/main" id="{00000000-0008-0000-2100-0000E7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6" name="Text Box 11">
          <a:extLst>
            <a:ext uri="{FF2B5EF4-FFF2-40B4-BE49-F238E27FC236}">
              <a16:creationId xmlns:a16="http://schemas.microsoft.com/office/drawing/2014/main" id="{00000000-0008-0000-2100-0000E8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7" name="Text Box 12">
          <a:extLst>
            <a:ext uri="{FF2B5EF4-FFF2-40B4-BE49-F238E27FC236}">
              <a16:creationId xmlns:a16="http://schemas.microsoft.com/office/drawing/2014/main" id="{00000000-0008-0000-2100-0000E9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8" name="Text Box 1">
          <a:extLst>
            <a:ext uri="{FF2B5EF4-FFF2-40B4-BE49-F238E27FC236}">
              <a16:creationId xmlns:a16="http://schemas.microsoft.com/office/drawing/2014/main" id="{00000000-0008-0000-2100-0000EA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59" name="Text Box 2">
          <a:extLst>
            <a:ext uri="{FF2B5EF4-FFF2-40B4-BE49-F238E27FC236}">
              <a16:creationId xmlns:a16="http://schemas.microsoft.com/office/drawing/2014/main" id="{00000000-0008-0000-2100-0000EB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60" name="Text Box 8">
          <a:extLst>
            <a:ext uri="{FF2B5EF4-FFF2-40B4-BE49-F238E27FC236}">
              <a16:creationId xmlns:a16="http://schemas.microsoft.com/office/drawing/2014/main" id="{00000000-0008-0000-2100-0000EC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1" name="Text Box 13">
          <a:extLst>
            <a:ext uri="{FF2B5EF4-FFF2-40B4-BE49-F238E27FC236}">
              <a16:creationId xmlns:a16="http://schemas.microsoft.com/office/drawing/2014/main" id="{00000000-0008-0000-2100-0000ED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2" name="Text Box 14">
          <a:extLst>
            <a:ext uri="{FF2B5EF4-FFF2-40B4-BE49-F238E27FC236}">
              <a16:creationId xmlns:a16="http://schemas.microsoft.com/office/drawing/2014/main" id="{00000000-0008-0000-2100-0000EE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3" name="Text Box 13">
          <a:extLst>
            <a:ext uri="{FF2B5EF4-FFF2-40B4-BE49-F238E27FC236}">
              <a16:creationId xmlns:a16="http://schemas.microsoft.com/office/drawing/2014/main" id="{00000000-0008-0000-2100-0000EF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4" name="Text Box 14">
          <a:extLst>
            <a:ext uri="{FF2B5EF4-FFF2-40B4-BE49-F238E27FC236}">
              <a16:creationId xmlns:a16="http://schemas.microsoft.com/office/drawing/2014/main" id="{00000000-0008-0000-2100-0000F0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5" name="Text Box 13">
          <a:extLst>
            <a:ext uri="{FF2B5EF4-FFF2-40B4-BE49-F238E27FC236}">
              <a16:creationId xmlns:a16="http://schemas.microsoft.com/office/drawing/2014/main" id="{00000000-0008-0000-2100-0000F1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6" name="Text Box 14">
          <a:extLst>
            <a:ext uri="{FF2B5EF4-FFF2-40B4-BE49-F238E27FC236}">
              <a16:creationId xmlns:a16="http://schemas.microsoft.com/office/drawing/2014/main" id="{00000000-0008-0000-2100-0000F2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7" name="Text Box 8">
          <a:extLst>
            <a:ext uri="{FF2B5EF4-FFF2-40B4-BE49-F238E27FC236}">
              <a16:creationId xmlns:a16="http://schemas.microsoft.com/office/drawing/2014/main" id="{00000000-0008-0000-2100-0000F3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8" name="Text Box 8">
          <a:extLst>
            <a:ext uri="{FF2B5EF4-FFF2-40B4-BE49-F238E27FC236}">
              <a16:creationId xmlns:a16="http://schemas.microsoft.com/office/drawing/2014/main" id="{00000000-0008-0000-2100-0000F4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69" name="Text Box 8">
          <a:extLst>
            <a:ext uri="{FF2B5EF4-FFF2-40B4-BE49-F238E27FC236}">
              <a16:creationId xmlns:a16="http://schemas.microsoft.com/office/drawing/2014/main" id="{00000000-0008-0000-2100-0000F5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2100-0000F6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271" name="Text Box 8">
          <a:extLst>
            <a:ext uri="{FF2B5EF4-FFF2-40B4-BE49-F238E27FC236}">
              <a16:creationId xmlns:a16="http://schemas.microsoft.com/office/drawing/2014/main" id="{00000000-0008-0000-2100-0000F7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2" name="Text Box 8">
          <a:extLst>
            <a:ext uri="{FF2B5EF4-FFF2-40B4-BE49-F238E27FC236}">
              <a16:creationId xmlns:a16="http://schemas.microsoft.com/office/drawing/2014/main" id="{00000000-0008-0000-2100-0000F8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3" name="Text Box 1">
          <a:extLst>
            <a:ext uri="{FF2B5EF4-FFF2-40B4-BE49-F238E27FC236}">
              <a16:creationId xmlns:a16="http://schemas.microsoft.com/office/drawing/2014/main" id="{00000000-0008-0000-2100-0000F9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4" name="Text Box 2">
          <a:extLst>
            <a:ext uri="{FF2B5EF4-FFF2-40B4-BE49-F238E27FC236}">
              <a16:creationId xmlns:a16="http://schemas.microsoft.com/office/drawing/2014/main" id="{00000000-0008-0000-2100-0000FA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5" name="Text Box 3">
          <a:extLst>
            <a:ext uri="{FF2B5EF4-FFF2-40B4-BE49-F238E27FC236}">
              <a16:creationId xmlns:a16="http://schemas.microsoft.com/office/drawing/2014/main" id="{00000000-0008-0000-2100-0000FB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6" name="Text Box 4">
          <a:extLst>
            <a:ext uri="{FF2B5EF4-FFF2-40B4-BE49-F238E27FC236}">
              <a16:creationId xmlns:a16="http://schemas.microsoft.com/office/drawing/2014/main" id="{00000000-0008-0000-2100-0000FC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7" name="Text Box 5">
          <a:extLst>
            <a:ext uri="{FF2B5EF4-FFF2-40B4-BE49-F238E27FC236}">
              <a16:creationId xmlns:a16="http://schemas.microsoft.com/office/drawing/2014/main" id="{00000000-0008-0000-2100-0000FD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8" name="Text Box 6">
          <a:extLst>
            <a:ext uri="{FF2B5EF4-FFF2-40B4-BE49-F238E27FC236}">
              <a16:creationId xmlns:a16="http://schemas.microsoft.com/office/drawing/2014/main" id="{00000000-0008-0000-2100-0000FE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79" name="Text Box 8">
          <a:extLst>
            <a:ext uri="{FF2B5EF4-FFF2-40B4-BE49-F238E27FC236}">
              <a16:creationId xmlns:a16="http://schemas.microsoft.com/office/drawing/2014/main" id="{00000000-0008-0000-2100-0000FF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0" name="Text Box 9">
          <a:extLst>
            <a:ext uri="{FF2B5EF4-FFF2-40B4-BE49-F238E27FC236}">
              <a16:creationId xmlns:a16="http://schemas.microsoft.com/office/drawing/2014/main" id="{00000000-0008-0000-2100-000000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1" name="Text Box 10">
          <a:extLst>
            <a:ext uri="{FF2B5EF4-FFF2-40B4-BE49-F238E27FC236}">
              <a16:creationId xmlns:a16="http://schemas.microsoft.com/office/drawing/2014/main" id="{00000000-0008-0000-2100-000001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2" name="Text Box 11">
          <a:extLst>
            <a:ext uri="{FF2B5EF4-FFF2-40B4-BE49-F238E27FC236}">
              <a16:creationId xmlns:a16="http://schemas.microsoft.com/office/drawing/2014/main" id="{00000000-0008-0000-2100-000002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283" name="Text Box 12">
          <a:extLst>
            <a:ext uri="{FF2B5EF4-FFF2-40B4-BE49-F238E27FC236}">
              <a16:creationId xmlns:a16="http://schemas.microsoft.com/office/drawing/2014/main" id="{00000000-0008-0000-2100-000003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84" name="Text Box 13">
          <a:extLst>
            <a:ext uri="{FF2B5EF4-FFF2-40B4-BE49-F238E27FC236}">
              <a16:creationId xmlns:a16="http://schemas.microsoft.com/office/drawing/2014/main" id="{00000000-0008-0000-2100-000004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285" name="Text Box 14">
          <a:extLst>
            <a:ext uri="{FF2B5EF4-FFF2-40B4-BE49-F238E27FC236}">
              <a16:creationId xmlns:a16="http://schemas.microsoft.com/office/drawing/2014/main" id="{00000000-0008-0000-2100-000005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6" name="Text Box 1">
          <a:extLst>
            <a:ext uri="{FF2B5EF4-FFF2-40B4-BE49-F238E27FC236}">
              <a16:creationId xmlns:a16="http://schemas.microsoft.com/office/drawing/2014/main" id="{00000000-0008-0000-2100-000006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87" name="Text Box 2">
          <a:extLst>
            <a:ext uri="{FF2B5EF4-FFF2-40B4-BE49-F238E27FC236}">
              <a16:creationId xmlns:a16="http://schemas.microsoft.com/office/drawing/2014/main" id="{00000000-0008-0000-2100-000007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288" name="Text Box 8">
          <a:extLst>
            <a:ext uri="{FF2B5EF4-FFF2-40B4-BE49-F238E27FC236}">
              <a16:creationId xmlns:a16="http://schemas.microsoft.com/office/drawing/2014/main" id="{00000000-0008-0000-2100-00000805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289" name="Text Box 8">
          <a:extLst>
            <a:ext uri="{FF2B5EF4-FFF2-40B4-BE49-F238E27FC236}">
              <a16:creationId xmlns:a16="http://schemas.microsoft.com/office/drawing/2014/main" id="{00000000-0008-0000-2100-00000905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290" name="Text Box 8">
          <a:extLst>
            <a:ext uri="{FF2B5EF4-FFF2-40B4-BE49-F238E27FC236}">
              <a16:creationId xmlns:a16="http://schemas.microsoft.com/office/drawing/2014/main" id="{00000000-0008-0000-2100-00000A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1" name="Text Box 8">
          <a:extLst>
            <a:ext uri="{FF2B5EF4-FFF2-40B4-BE49-F238E27FC236}">
              <a16:creationId xmlns:a16="http://schemas.microsoft.com/office/drawing/2014/main" id="{00000000-0008-0000-2100-00000B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92" name="Text Box 8">
          <a:extLst>
            <a:ext uri="{FF2B5EF4-FFF2-40B4-BE49-F238E27FC236}">
              <a16:creationId xmlns:a16="http://schemas.microsoft.com/office/drawing/2014/main" id="{00000000-0008-0000-2100-00000C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3" name="Text Box 1">
          <a:extLst>
            <a:ext uri="{FF2B5EF4-FFF2-40B4-BE49-F238E27FC236}">
              <a16:creationId xmlns:a16="http://schemas.microsoft.com/office/drawing/2014/main" id="{00000000-0008-0000-2100-00000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4" name="Text Box 2">
          <a:extLst>
            <a:ext uri="{FF2B5EF4-FFF2-40B4-BE49-F238E27FC236}">
              <a16:creationId xmlns:a16="http://schemas.microsoft.com/office/drawing/2014/main" id="{00000000-0008-0000-2100-00000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5" name="Text Box 3">
          <a:extLst>
            <a:ext uri="{FF2B5EF4-FFF2-40B4-BE49-F238E27FC236}">
              <a16:creationId xmlns:a16="http://schemas.microsoft.com/office/drawing/2014/main" id="{00000000-0008-0000-2100-00000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6" name="Text Box 4">
          <a:extLst>
            <a:ext uri="{FF2B5EF4-FFF2-40B4-BE49-F238E27FC236}">
              <a16:creationId xmlns:a16="http://schemas.microsoft.com/office/drawing/2014/main" id="{00000000-0008-0000-2100-00001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7" name="Text Box 5">
          <a:extLst>
            <a:ext uri="{FF2B5EF4-FFF2-40B4-BE49-F238E27FC236}">
              <a16:creationId xmlns:a16="http://schemas.microsoft.com/office/drawing/2014/main" id="{00000000-0008-0000-2100-00001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8" name="Text Box 6">
          <a:extLst>
            <a:ext uri="{FF2B5EF4-FFF2-40B4-BE49-F238E27FC236}">
              <a16:creationId xmlns:a16="http://schemas.microsoft.com/office/drawing/2014/main" id="{00000000-0008-0000-2100-00001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299" name="Text Box 8">
          <a:extLst>
            <a:ext uri="{FF2B5EF4-FFF2-40B4-BE49-F238E27FC236}">
              <a16:creationId xmlns:a16="http://schemas.microsoft.com/office/drawing/2014/main" id="{00000000-0008-0000-2100-00001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0" name="Text Box 9">
          <a:extLst>
            <a:ext uri="{FF2B5EF4-FFF2-40B4-BE49-F238E27FC236}">
              <a16:creationId xmlns:a16="http://schemas.microsoft.com/office/drawing/2014/main" id="{00000000-0008-0000-2100-00001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1" name="Text Box 10">
          <a:extLst>
            <a:ext uri="{FF2B5EF4-FFF2-40B4-BE49-F238E27FC236}">
              <a16:creationId xmlns:a16="http://schemas.microsoft.com/office/drawing/2014/main" id="{00000000-0008-0000-2100-00001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2" name="Text Box 1">
          <a:extLst>
            <a:ext uri="{FF2B5EF4-FFF2-40B4-BE49-F238E27FC236}">
              <a16:creationId xmlns:a16="http://schemas.microsoft.com/office/drawing/2014/main" id="{00000000-0008-0000-2100-00001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03" name="Text Box 2">
          <a:extLst>
            <a:ext uri="{FF2B5EF4-FFF2-40B4-BE49-F238E27FC236}">
              <a16:creationId xmlns:a16="http://schemas.microsoft.com/office/drawing/2014/main" id="{00000000-0008-0000-2100-00001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304" name="Text Box 8">
          <a:extLst>
            <a:ext uri="{FF2B5EF4-FFF2-40B4-BE49-F238E27FC236}">
              <a16:creationId xmlns:a16="http://schemas.microsoft.com/office/drawing/2014/main" id="{00000000-0008-0000-2100-000018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5" name="Text Box 1">
          <a:extLst>
            <a:ext uri="{FF2B5EF4-FFF2-40B4-BE49-F238E27FC236}">
              <a16:creationId xmlns:a16="http://schemas.microsoft.com/office/drawing/2014/main" id="{00000000-0008-0000-2100-000019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6" name="Text Box 2">
          <a:extLst>
            <a:ext uri="{FF2B5EF4-FFF2-40B4-BE49-F238E27FC236}">
              <a16:creationId xmlns:a16="http://schemas.microsoft.com/office/drawing/2014/main" id="{00000000-0008-0000-2100-00001A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7" name="Text Box 3">
          <a:extLst>
            <a:ext uri="{FF2B5EF4-FFF2-40B4-BE49-F238E27FC236}">
              <a16:creationId xmlns:a16="http://schemas.microsoft.com/office/drawing/2014/main" id="{00000000-0008-0000-2100-00001B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8" name="Text Box 4">
          <a:extLst>
            <a:ext uri="{FF2B5EF4-FFF2-40B4-BE49-F238E27FC236}">
              <a16:creationId xmlns:a16="http://schemas.microsoft.com/office/drawing/2014/main" id="{00000000-0008-0000-2100-00001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09" name="Text Box 5">
          <a:extLst>
            <a:ext uri="{FF2B5EF4-FFF2-40B4-BE49-F238E27FC236}">
              <a16:creationId xmlns:a16="http://schemas.microsoft.com/office/drawing/2014/main" id="{00000000-0008-0000-2100-00001D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0" name="Text Box 6">
          <a:extLst>
            <a:ext uri="{FF2B5EF4-FFF2-40B4-BE49-F238E27FC236}">
              <a16:creationId xmlns:a16="http://schemas.microsoft.com/office/drawing/2014/main" id="{00000000-0008-0000-2100-00001E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1" name="Text Box 8">
          <a:extLst>
            <a:ext uri="{FF2B5EF4-FFF2-40B4-BE49-F238E27FC236}">
              <a16:creationId xmlns:a16="http://schemas.microsoft.com/office/drawing/2014/main" id="{00000000-0008-0000-2100-00001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2" name="Text Box 9">
          <a:extLst>
            <a:ext uri="{FF2B5EF4-FFF2-40B4-BE49-F238E27FC236}">
              <a16:creationId xmlns:a16="http://schemas.microsoft.com/office/drawing/2014/main" id="{00000000-0008-0000-2100-000020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3" name="Text Box 10">
          <a:extLst>
            <a:ext uri="{FF2B5EF4-FFF2-40B4-BE49-F238E27FC236}">
              <a16:creationId xmlns:a16="http://schemas.microsoft.com/office/drawing/2014/main" id="{00000000-0008-0000-2100-000021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4" name="Text Box 11">
          <a:extLst>
            <a:ext uri="{FF2B5EF4-FFF2-40B4-BE49-F238E27FC236}">
              <a16:creationId xmlns:a16="http://schemas.microsoft.com/office/drawing/2014/main" id="{00000000-0008-0000-2100-000022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5" name="Text Box 12">
          <a:extLst>
            <a:ext uri="{FF2B5EF4-FFF2-40B4-BE49-F238E27FC236}">
              <a16:creationId xmlns:a16="http://schemas.microsoft.com/office/drawing/2014/main" id="{00000000-0008-0000-2100-000023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16" name="Text Box 13">
          <a:extLst>
            <a:ext uri="{FF2B5EF4-FFF2-40B4-BE49-F238E27FC236}">
              <a16:creationId xmlns:a16="http://schemas.microsoft.com/office/drawing/2014/main" id="{00000000-0008-0000-2100-000024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17" name="Text Box 14">
          <a:extLst>
            <a:ext uri="{FF2B5EF4-FFF2-40B4-BE49-F238E27FC236}">
              <a16:creationId xmlns:a16="http://schemas.microsoft.com/office/drawing/2014/main" id="{00000000-0008-0000-2100-000025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8" name="Text Box 1">
          <a:extLst>
            <a:ext uri="{FF2B5EF4-FFF2-40B4-BE49-F238E27FC236}">
              <a16:creationId xmlns:a16="http://schemas.microsoft.com/office/drawing/2014/main" id="{00000000-0008-0000-2100-000026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19" name="Text Box 2">
          <a:extLst>
            <a:ext uri="{FF2B5EF4-FFF2-40B4-BE49-F238E27FC236}">
              <a16:creationId xmlns:a16="http://schemas.microsoft.com/office/drawing/2014/main" id="{00000000-0008-0000-2100-000027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20" name="Text Box 8">
          <a:extLst>
            <a:ext uri="{FF2B5EF4-FFF2-40B4-BE49-F238E27FC236}">
              <a16:creationId xmlns:a16="http://schemas.microsoft.com/office/drawing/2014/main" id="{00000000-0008-0000-2100-000028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21" name="Text Box 8">
          <a:extLst>
            <a:ext uri="{FF2B5EF4-FFF2-40B4-BE49-F238E27FC236}">
              <a16:creationId xmlns:a16="http://schemas.microsoft.com/office/drawing/2014/main" id="{00000000-0008-0000-2100-000029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22" name="Text Box 8">
          <a:extLst>
            <a:ext uri="{FF2B5EF4-FFF2-40B4-BE49-F238E27FC236}">
              <a16:creationId xmlns:a16="http://schemas.microsoft.com/office/drawing/2014/main" id="{00000000-0008-0000-2100-00002A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23" name="Text Box 8">
          <a:extLst>
            <a:ext uri="{FF2B5EF4-FFF2-40B4-BE49-F238E27FC236}">
              <a16:creationId xmlns:a16="http://schemas.microsoft.com/office/drawing/2014/main" id="{00000000-0008-0000-2100-00002B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4" name="Text Box 8">
          <a:extLst>
            <a:ext uri="{FF2B5EF4-FFF2-40B4-BE49-F238E27FC236}">
              <a16:creationId xmlns:a16="http://schemas.microsoft.com/office/drawing/2014/main" id="{00000000-0008-0000-2100-00002C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5" name="Text Box 8">
          <a:extLst>
            <a:ext uri="{FF2B5EF4-FFF2-40B4-BE49-F238E27FC236}">
              <a16:creationId xmlns:a16="http://schemas.microsoft.com/office/drawing/2014/main" id="{00000000-0008-0000-2100-00002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6" name="Text Box 1">
          <a:extLst>
            <a:ext uri="{FF2B5EF4-FFF2-40B4-BE49-F238E27FC236}">
              <a16:creationId xmlns:a16="http://schemas.microsoft.com/office/drawing/2014/main" id="{00000000-0008-0000-2100-00002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7" name="Text Box 2">
          <a:extLst>
            <a:ext uri="{FF2B5EF4-FFF2-40B4-BE49-F238E27FC236}">
              <a16:creationId xmlns:a16="http://schemas.microsoft.com/office/drawing/2014/main" id="{00000000-0008-0000-2100-00002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8" name="Text Box 3">
          <a:extLst>
            <a:ext uri="{FF2B5EF4-FFF2-40B4-BE49-F238E27FC236}">
              <a16:creationId xmlns:a16="http://schemas.microsoft.com/office/drawing/2014/main" id="{00000000-0008-0000-2100-00003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9" name="Text Box 4">
          <a:extLst>
            <a:ext uri="{FF2B5EF4-FFF2-40B4-BE49-F238E27FC236}">
              <a16:creationId xmlns:a16="http://schemas.microsoft.com/office/drawing/2014/main" id="{00000000-0008-0000-2100-00003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0" name="Text Box 5">
          <a:extLst>
            <a:ext uri="{FF2B5EF4-FFF2-40B4-BE49-F238E27FC236}">
              <a16:creationId xmlns:a16="http://schemas.microsoft.com/office/drawing/2014/main" id="{00000000-0008-0000-2100-00003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1" name="Text Box 6">
          <a:extLst>
            <a:ext uri="{FF2B5EF4-FFF2-40B4-BE49-F238E27FC236}">
              <a16:creationId xmlns:a16="http://schemas.microsoft.com/office/drawing/2014/main" id="{00000000-0008-0000-2100-00003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2" name="Text Box 8">
          <a:extLst>
            <a:ext uri="{FF2B5EF4-FFF2-40B4-BE49-F238E27FC236}">
              <a16:creationId xmlns:a16="http://schemas.microsoft.com/office/drawing/2014/main" id="{00000000-0008-0000-2100-00003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3" name="Text Box 9">
          <a:extLst>
            <a:ext uri="{FF2B5EF4-FFF2-40B4-BE49-F238E27FC236}">
              <a16:creationId xmlns:a16="http://schemas.microsoft.com/office/drawing/2014/main" id="{00000000-0008-0000-2100-00003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4" name="Text Box 10">
          <a:extLst>
            <a:ext uri="{FF2B5EF4-FFF2-40B4-BE49-F238E27FC236}">
              <a16:creationId xmlns:a16="http://schemas.microsoft.com/office/drawing/2014/main" id="{00000000-0008-0000-2100-00003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5" name="Text Box 1">
          <a:extLst>
            <a:ext uri="{FF2B5EF4-FFF2-40B4-BE49-F238E27FC236}">
              <a16:creationId xmlns:a16="http://schemas.microsoft.com/office/drawing/2014/main" id="{00000000-0008-0000-2100-00003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36" name="Text Box 2">
          <a:extLst>
            <a:ext uri="{FF2B5EF4-FFF2-40B4-BE49-F238E27FC236}">
              <a16:creationId xmlns:a16="http://schemas.microsoft.com/office/drawing/2014/main" id="{00000000-0008-0000-2100-000038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37" name="Text Box 8">
          <a:extLst>
            <a:ext uri="{FF2B5EF4-FFF2-40B4-BE49-F238E27FC236}">
              <a16:creationId xmlns:a16="http://schemas.microsoft.com/office/drawing/2014/main" id="{00000000-0008-0000-2100-00003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38" name="Text Box 1">
          <a:extLst>
            <a:ext uri="{FF2B5EF4-FFF2-40B4-BE49-F238E27FC236}">
              <a16:creationId xmlns:a16="http://schemas.microsoft.com/office/drawing/2014/main" id="{00000000-0008-0000-2100-00003A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39" name="Text Box 2">
          <a:extLst>
            <a:ext uri="{FF2B5EF4-FFF2-40B4-BE49-F238E27FC236}">
              <a16:creationId xmlns:a16="http://schemas.microsoft.com/office/drawing/2014/main" id="{00000000-0008-0000-2100-00003B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0" name="Text Box 3">
          <a:extLst>
            <a:ext uri="{FF2B5EF4-FFF2-40B4-BE49-F238E27FC236}">
              <a16:creationId xmlns:a16="http://schemas.microsoft.com/office/drawing/2014/main" id="{00000000-0008-0000-2100-00003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1" name="Text Box 4">
          <a:extLst>
            <a:ext uri="{FF2B5EF4-FFF2-40B4-BE49-F238E27FC236}">
              <a16:creationId xmlns:a16="http://schemas.microsoft.com/office/drawing/2014/main" id="{00000000-0008-0000-2100-00003D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2" name="Text Box 5">
          <a:extLst>
            <a:ext uri="{FF2B5EF4-FFF2-40B4-BE49-F238E27FC236}">
              <a16:creationId xmlns:a16="http://schemas.microsoft.com/office/drawing/2014/main" id="{00000000-0008-0000-2100-00003E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3" name="Text Box 6">
          <a:extLst>
            <a:ext uri="{FF2B5EF4-FFF2-40B4-BE49-F238E27FC236}">
              <a16:creationId xmlns:a16="http://schemas.microsoft.com/office/drawing/2014/main" id="{00000000-0008-0000-2100-00003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4" name="Text Box 8">
          <a:extLst>
            <a:ext uri="{FF2B5EF4-FFF2-40B4-BE49-F238E27FC236}">
              <a16:creationId xmlns:a16="http://schemas.microsoft.com/office/drawing/2014/main" id="{00000000-0008-0000-2100-000040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5" name="Text Box 9">
          <a:extLst>
            <a:ext uri="{FF2B5EF4-FFF2-40B4-BE49-F238E27FC236}">
              <a16:creationId xmlns:a16="http://schemas.microsoft.com/office/drawing/2014/main" id="{00000000-0008-0000-2100-000041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46" name="Text Box 10">
          <a:extLst>
            <a:ext uri="{FF2B5EF4-FFF2-40B4-BE49-F238E27FC236}">
              <a16:creationId xmlns:a16="http://schemas.microsoft.com/office/drawing/2014/main" id="{00000000-0008-0000-2100-000042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7" name="Text Box 11">
          <a:extLst>
            <a:ext uri="{FF2B5EF4-FFF2-40B4-BE49-F238E27FC236}">
              <a16:creationId xmlns:a16="http://schemas.microsoft.com/office/drawing/2014/main" id="{00000000-0008-0000-2100-000043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8" name="Text Box 12">
          <a:extLst>
            <a:ext uri="{FF2B5EF4-FFF2-40B4-BE49-F238E27FC236}">
              <a16:creationId xmlns:a16="http://schemas.microsoft.com/office/drawing/2014/main" id="{00000000-0008-0000-2100-000044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49" name="Text Box 13">
          <a:extLst>
            <a:ext uri="{FF2B5EF4-FFF2-40B4-BE49-F238E27FC236}">
              <a16:creationId xmlns:a16="http://schemas.microsoft.com/office/drawing/2014/main" id="{00000000-0008-0000-2100-000045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50" name="Text Box 14">
          <a:extLst>
            <a:ext uri="{FF2B5EF4-FFF2-40B4-BE49-F238E27FC236}">
              <a16:creationId xmlns:a16="http://schemas.microsoft.com/office/drawing/2014/main" id="{00000000-0008-0000-2100-000046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1" name="Text Box 1">
          <a:extLst>
            <a:ext uri="{FF2B5EF4-FFF2-40B4-BE49-F238E27FC236}">
              <a16:creationId xmlns:a16="http://schemas.microsoft.com/office/drawing/2014/main" id="{00000000-0008-0000-2100-000047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52" name="Text Box 2">
          <a:extLst>
            <a:ext uri="{FF2B5EF4-FFF2-40B4-BE49-F238E27FC236}">
              <a16:creationId xmlns:a16="http://schemas.microsoft.com/office/drawing/2014/main" id="{00000000-0008-0000-2100-000048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53" name="Text Box 8">
          <a:extLst>
            <a:ext uri="{FF2B5EF4-FFF2-40B4-BE49-F238E27FC236}">
              <a16:creationId xmlns:a16="http://schemas.microsoft.com/office/drawing/2014/main" id="{00000000-0008-0000-2100-000049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354" name="Text Box 8">
          <a:extLst>
            <a:ext uri="{FF2B5EF4-FFF2-40B4-BE49-F238E27FC236}">
              <a16:creationId xmlns:a16="http://schemas.microsoft.com/office/drawing/2014/main" id="{00000000-0008-0000-2100-00004A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55" name="Text Box 8">
          <a:extLst>
            <a:ext uri="{FF2B5EF4-FFF2-40B4-BE49-F238E27FC236}">
              <a16:creationId xmlns:a16="http://schemas.microsoft.com/office/drawing/2014/main" id="{00000000-0008-0000-2100-00004B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6" name="Text Box 8">
          <a:extLst>
            <a:ext uri="{FF2B5EF4-FFF2-40B4-BE49-F238E27FC236}">
              <a16:creationId xmlns:a16="http://schemas.microsoft.com/office/drawing/2014/main" id="{00000000-0008-0000-2100-00004C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7" name="Text Box 8">
          <a:extLst>
            <a:ext uri="{FF2B5EF4-FFF2-40B4-BE49-F238E27FC236}">
              <a16:creationId xmlns:a16="http://schemas.microsoft.com/office/drawing/2014/main" id="{00000000-0008-0000-2100-00004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8" name="Text Box 1">
          <a:extLst>
            <a:ext uri="{FF2B5EF4-FFF2-40B4-BE49-F238E27FC236}">
              <a16:creationId xmlns:a16="http://schemas.microsoft.com/office/drawing/2014/main" id="{00000000-0008-0000-2100-00004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59" name="Text Box 2">
          <a:extLst>
            <a:ext uri="{FF2B5EF4-FFF2-40B4-BE49-F238E27FC236}">
              <a16:creationId xmlns:a16="http://schemas.microsoft.com/office/drawing/2014/main" id="{00000000-0008-0000-2100-00004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0" name="Text Box 3">
          <a:extLst>
            <a:ext uri="{FF2B5EF4-FFF2-40B4-BE49-F238E27FC236}">
              <a16:creationId xmlns:a16="http://schemas.microsoft.com/office/drawing/2014/main" id="{00000000-0008-0000-2100-000050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1" name="Text Box 4">
          <a:extLst>
            <a:ext uri="{FF2B5EF4-FFF2-40B4-BE49-F238E27FC236}">
              <a16:creationId xmlns:a16="http://schemas.microsoft.com/office/drawing/2014/main" id="{00000000-0008-0000-2100-00005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2" name="Text Box 5">
          <a:extLst>
            <a:ext uri="{FF2B5EF4-FFF2-40B4-BE49-F238E27FC236}">
              <a16:creationId xmlns:a16="http://schemas.microsoft.com/office/drawing/2014/main" id="{00000000-0008-0000-2100-000052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3" name="Text Box 6">
          <a:extLst>
            <a:ext uri="{FF2B5EF4-FFF2-40B4-BE49-F238E27FC236}">
              <a16:creationId xmlns:a16="http://schemas.microsoft.com/office/drawing/2014/main" id="{00000000-0008-0000-2100-000053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4" name="Text Box 8">
          <a:extLst>
            <a:ext uri="{FF2B5EF4-FFF2-40B4-BE49-F238E27FC236}">
              <a16:creationId xmlns:a16="http://schemas.microsoft.com/office/drawing/2014/main" id="{00000000-0008-0000-2100-000054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5" name="Text Box 9">
          <a:extLst>
            <a:ext uri="{FF2B5EF4-FFF2-40B4-BE49-F238E27FC236}">
              <a16:creationId xmlns:a16="http://schemas.microsoft.com/office/drawing/2014/main" id="{00000000-0008-0000-2100-000055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6" name="Text Box 10">
          <a:extLst>
            <a:ext uri="{FF2B5EF4-FFF2-40B4-BE49-F238E27FC236}">
              <a16:creationId xmlns:a16="http://schemas.microsoft.com/office/drawing/2014/main" id="{00000000-0008-0000-2100-000056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7" name="Text Box 1">
          <a:extLst>
            <a:ext uri="{FF2B5EF4-FFF2-40B4-BE49-F238E27FC236}">
              <a16:creationId xmlns:a16="http://schemas.microsoft.com/office/drawing/2014/main" id="{00000000-0008-0000-2100-000057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68" name="Text Box 2">
          <a:extLst>
            <a:ext uri="{FF2B5EF4-FFF2-40B4-BE49-F238E27FC236}">
              <a16:creationId xmlns:a16="http://schemas.microsoft.com/office/drawing/2014/main" id="{00000000-0008-0000-2100-000058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69" name="Text Box 8">
          <a:extLst>
            <a:ext uri="{FF2B5EF4-FFF2-40B4-BE49-F238E27FC236}">
              <a16:creationId xmlns:a16="http://schemas.microsoft.com/office/drawing/2014/main" id="{00000000-0008-0000-2100-00005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0" name="Text Box 13">
          <a:extLst>
            <a:ext uri="{FF2B5EF4-FFF2-40B4-BE49-F238E27FC236}">
              <a16:creationId xmlns:a16="http://schemas.microsoft.com/office/drawing/2014/main" id="{00000000-0008-0000-2100-00005A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371" name="Text Box 14">
          <a:extLst>
            <a:ext uri="{FF2B5EF4-FFF2-40B4-BE49-F238E27FC236}">
              <a16:creationId xmlns:a16="http://schemas.microsoft.com/office/drawing/2014/main" id="{00000000-0008-0000-2100-00005B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1372" name="Text Box 13">
          <a:extLst>
            <a:ext uri="{FF2B5EF4-FFF2-40B4-BE49-F238E27FC236}">
              <a16:creationId xmlns:a16="http://schemas.microsoft.com/office/drawing/2014/main" id="{00000000-0008-0000-2100-00005C05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43</xdr:row>
      <xdr:rowOff>52918</xdr:rowOff>
    </xdr:from>
    <xdr:ext cx="114300" cy="285750"/>
    <xdr:sp macro="" textlink="">
      <xdr:nvSpPr>
        <xdr:cNvPr id="1373" name="Text Box 10">
          <a:extLst>
            <a:ext uri="{FF2B5EF4-FFF2-40B4-BE49-F238E27FC236}">
              <a16:creationId xmlns:a16="http://schemas.microsoft.com/office/drawing/2014/main" id="{00000000-0008-0000-2100-00005D050000}"/>
            </a:ext>
          </a:extLst>
        </xdr:cNvPr>
        <xdr:cNvSpPr txBox="1">
          <a:spLocks noChangeArrowheads="1"/>
        </xdr:cNvSpPr>
      </xdr:nvSpPr>
      <xdr:spPr bwMode="auto">
        <a:xfrm>
          <a:off x="7391824"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4" name="Text Box 8">
          <a:extLst>
            <a:ext uri="{FF2B5EF4-FFF2-40B4-BE49-F238E27FC236}">
              <a16:creationId xmlns:a16="http://schemas.microsoft.com/office/drawing/2014/main" id="{00000000-0008-0000-2100-00005E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5" name="Text Box 8">
          <a:extLst>
            <a:ext uri="{FF2B5EF4-FFF2-40B4-BE49-F238E27FC236}">
              <a16:creationId xmlns:a16="http://schemas.microsoft.com/office/drawing/2014/main" id="{00000000-0008-0000-2100-00005F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2100-000060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1377" name="Text Box 8">
          <a:extLst>
            <a:ext uri="{FF2B5EF4-FFF2-40B4-BE49-F238E27FC236}">
              <a16:creationId xmlns:a16="http://schemas.microsoft.com/office/drawing/2014/main" id="{00000000-0008-0000-2100-000061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78" name="Text Box 8">
          <a:extLst>
            <a:ext uri="{FF2B5EF4-FFF2-40B4-BE49-F238E27FC236}">
              <a16:creationId xmlns:a16="http://schemas.microsoft.com/office/drawing/2014/main" id="{00000000-0008-0000-2100-000062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79" name="Text Box 8">
          <a:extLst>
            <a:ext uri="{FF2B5EF4-FFF2-40B4-BE49-F238E27FC236}">
              <a16:creationId xmlns:a16="http://schemas.microsoft.com/office/drawing/2014/main" id="{00000000-0008-0000-2100-000063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2100-000064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381" name="Text Box 8">
          <a:extLst>
            <a:ext uri="{FF2B5EF4-FFF2-40B4-BE49-F238E27FC236}">
              <a16:creationId xmlns:a16="http://schemas.microsoft.com/office/drawing/2014/main" id="{00000000-0008-0000-2100-000065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2" name="Text Box 8">
          <a:extLst>
            <a:ext uri="{FF2B5EF4-FFF2-40B4-BE49-F238E27FC236}">
              <a16:creationId xmlns:a16="http://schemas.microsoft.com/office/drawing/2014/main" id="{00000000-0008-0000-2100-000066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3" name="Text Box 8">
          <a:extLst>
            <a:ext uri="{FF2B5EF4-FFF2-40B4-BE49-F238E27FC236}">
              <a16:creationId xmlns:a16="http://schemas.microsoft.com/office/drawing/2014/main" id="{00000000-0008-0000-2100-000067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4" name="Text Box 8">
          <a:extLst>
            <a:ext uri="{FF2B5EF4-FFF2-40B4-BE49-F238E27FC236}">
              <a16:creationId xmlns:a16="http://schemas.microsoft.com/office/drawing/2014/main" id="{00000000-0008-0000-2100-000068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5" name="Text Box 8">
          <a:extLst>
            <a:ext uri="{FF2B5EF4-FFF2-40B4-BE49-F238E27FC236}">
              <a16:creationId xmlns:a16="http://schemas.microsoft.com/office/drawing/2014/main" id="{00000000-0008-0000-2100-000069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86" name="Text Box 8">
          <a:extLst>
            <a:ext uri="{FF2B5EF4-FFF2-40B4-BE49-F238E27FC236}">
              <a16:creationId xmlns:a16="http://schemas.microsoft.com/office/drawing/2014/main" id="{00000000-0008-0000-2100-00006A05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1387" name="Text Box 8">
          <a:extLst>
            <a:ext uri="{FF2B5EF4-FFF2-40B4-BE49-F238E27FC236}">
              <a16:creationId xmlns:a16="http://schemas.microsoft.com/office/drawing/2014/main" id="{00000000-0008-0000-2100-00006B05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88" name="Text Box 8">
          <a:extLst>
            <a:ext uri="{FF2B5EF4-FFF2-40B4-BE49-F238E27FC236}">
              <a16:creationId xmlns:a16="http://schemas.microsoft.com/office/drawing/2014/main" id="{00000000-0008-0000-2100-00006C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89" name="Text Box 8">
          <a:extLst>
            <a:ext uri="{FF2B5EF4-FFF2-40B4-BE49-F238E27FC236}">
              <a16:creationId xmlns:a16="http://schemas.microsoft.com/office/drawing/2014/main" id="{00000000-0008-0000-2100-00006D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90" name="Text Box 8">
          <a:extLst>
            <a:ext uri="{FF2B5EF4-FFF2-40B4-BE49-F238E27FC236}">
              <a16:creationId xmlns:a16="http://schemas.microsoft.com/office/drawing/2014/main" id="{00000000-0008-0000-2100-00006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1" name="Text Box 8">
          <a:extLst>
            <a:ext uri="{FF2B5EF4-FFF2-40B4-BE49-F238E27FC236}">
              <a16:creationId xmlns:a16="http://schemas.microsoft.com/office/drawing/2014/main" id="{00000000-0008-0000-2100-00006F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2" name="Text Box 8">
          <a:extLst>
            <a:ext uri="{FF2B5EF4-FFF2-40B4-BE49-F238E27FC236}">
              <a16:creationId xmlns:a16="http://schemas.microsoft.com/office/drawing/2014/main" id="{00000000-0008-0000-2100-000070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3" name="Text Box 8">
          <a:extLst>
            <a:ext uri="{FF2B5EF4-FFF2-40B4-BE49-F238E27FC236}">
              <a16:creationId xmlns:a16="http://schemas.microsoft.com/office/drawing/2014/main" id="{00000000-0008-0000-2100-00007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2100-000072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2100-000073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6" name="Text Box 8">
          <a:extLst>
            <a:ext uri="{FF2B5EF4-FFF2-40B4-BE49-F238E27FC236}">
              <a16:creationId xmlns:a16="http://schemas.microsoft.com/office/drawing/2014/main" id="{00000000-0008-0000-2100-000074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2100-000075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2100-000076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2100-000077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2100-000078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100-000079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2" name="Text Box 8">
          <a:extLst>
            <a:ext uri="{FF2B5EF4-FFF2-40B4-BE49-F238E27FC236}">
              <a16:creationId xmlns:a16="http://schemas.microsoft.com/office/drawing/2014/main" id="{00000000-0008-0000-2100-00007A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3" name="Text Box 8">
          <a:extLst>
            <a:ext uri="{FF2B5EF4-FFF2-40B4-BE49-F238E27FC236}">
              <a16:creationId xmlns:a16="http://schemas.microsoft.com/office/drawing/2014/main" id="{00000000-0008-0000-2100-00007B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04" name="Text Box 8">
          <a:extLst>
            <a:ext uri="{FF2B5EF4-FFF2-40B4-BE49-F238E27FC236}">
              <a16:creationId xmlns:a16="http://schemas.microsoft.com/office/drawing/2014/main" id="{00000000-0008-0000-2100-00007C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05" name="Text Box 8">
          <a:extLst>
            <a:ext uri="{FF2B5EF4-FFF2-40B4-BE49-F238E27FC236}">
              <a16:creationId xmlns:a16="http://schemas.microsoft.com/office/drawing/2014/main" id="{00000000-0008-0000-2100-00007D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406" name="Text Box 8">
          <a:extLst>
            <a:ext uri="{FF2B5EF4-FFF2-40B4-BE49-F238E27FC236}">
              <a16:creationId xmlns:a16="http://schemas.microsoft.com/office/drawing/2014/main" id="{00000000-0008-0000-2100-00007E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7" name="Text Box 8">
          <a:extLst>
            <a:ext uri="{FF2B5EF4-FFF2-40B4-BE49-F238E27FC236}">
              <a16:creationId xmlns:a16="http://schemas.microsoft.com/office/drawing/2014/main" id="{00000000-0008-0000-2100-00007F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08" name="Text Box 8">
          <a:extLst>
            <a:ext uri="{FF2B5EF4-FFF2-40B4-BE49-F238E27FC236}">
              <a16:creationId xmlns:a16="http://schemas.microsoft.com/office/drawing/2014/main" id="{00000000-0008-0000-2100-000080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09" name="Text Box 8">
          <a:extLst>
            <a:ext uri="{FF2B5EF4-FFF2-40B4-BE49-F238E27FC236}">
              <a16:creationId xmlns:a16="http://schemas.microsoft.com/office/drawing/2014/main" id="{00000000-0008-0000-2100-000081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0" name="Text Box 1">
          <a:extLst>
            <a:ext uri="{FF2B5EF4-FFF2-40B4-BE49-F238E27FC236}">
              <a16:creationId xmlns:a16="http://schemas.microsoft.com/office/drawing/2014/main" id="{00000000-0008-0000-2100-00008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1" name="Text Box 2">
          <a:extLst>
            <a:ext uri="{FF2B5EF4-FFF2-40B4-BE49-F238E27FC236}">
              <a16:creationId xmlns:a16="http://schemas.microsoft.com/office/drawing/2014/main" id="{00000000-0008-0000-2100-00008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2" name="Text Box 3">
          <a:extLst>
            <a:ext uri="{FF2B5EF4-FFF2-40B4-BE49-F238E27FC236}">
              <a16:creationId xmlns:a16="http://schemas.microsoft.com/office/drawing/2014/main" id="{00000000-0008-0000-2100-00008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3" name="Text Box 4">
          <a:extLst>
            <a:ext uri="{FF2B5EF4-FFF2-40B4-BE49-F238E27FC236}">
              <a16:creationId xmlns:a16="http://schemas.microsoft.com/office/drawing/2014/main" id="{00000000-0008-0000-2100-00008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4" name="Text Box 5">
          <a:extLst>
            <a:ext uri="{FF2B5EF4-FFF2-40B4-BE49-F238E27FC236}">
              <a16:creationId xmlns:a16="http://schemas.microsoft.com/office/drawing/2014/main" id="{00000000-0008-0000-2100-00008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5" name="Text Box 6">
          <a:extLst>
            <a:ext uri="{FF2B5EF4-FFF2-40B4-BE49-F238E27FC236}">
              <a16:creationId xmlns:a16="http://schemas.microsoft.com/office/drawing/2014/main" id="{00000000-0008-0000-2100-00008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6" name="Text Box 8">
          <a:extLst>
            <a:ext uri="{FF2B5EF4-FFF2-40B4-BE49-F238E27FC236}">
              <a16:creationId xmlns:a16="http://schemas.microsoft.com/office/drawing/2014/main" id="{00000000-0008-0000-2100-00008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7" name="Text Box 9">
          <a:extLst>
            <a:ext uri="{FF2B5EF4-FFF2-40B4-BE49-F238E27FC236}">
              <a16:creationId xmlns:a16="http://schemas.microsoft.com/office/drawing/2014/main" id="{00000000-0008-0000-2100-00008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8" name="Text Box 10">
          <a:extLst>
            <a:ext uri="{FF2B5EF4-FFF2-40B4-BE49-F238E27FC236}">
              <a16:creationId xmlns:a16="http://schemas.microsoft.com/office/drawing/2014/main" id="{00000000-0008-0000-2100-00008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19" name="Text Box 1">
          <a:extLst>
            <a:ext uri="{FF2B5EF4-FFF2-40B4-BE49-F238E27FC236}">
              <a16:creationId xmlns:a16="http://schemas.microsoft.com/office/drawing/2014/main" id="{00000000-0008-0000-2100-00008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0" name="Text Box 2">
          <a:extLst>
            <a:ext uri="{FF2B5EF4-FFF2-40B4-BE49-F238E27FC236}">
              <a16:creationId xmlns:a16="http://schemas.microsoft.com/office/drawing/2014/main" id="{00000000-0008-0000-2100-00008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21" name="Text Box 8">
          <a:extLst>
            <a:ext uri="{FF2B5EF4-FFF2-40B4-BE49-F238E27FC236}">
              <a16:creationId xmlns:a16="http://schemas.microsoft.com/office/drawing/2014/main" id="{00000000-0008-0000-2100-00008D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22" name="Text Box 8">
          <a:extLst>
            <a:ext uri="{FF2B5EF4-FFF2-40B4-BE49-F238E27FC236}">
              <a16:creationId xmlns:a16="http://schemas.microsoft.com/office/drawing/2014/main" id="{00000000-0008-0000-2100-00008E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23" name="Text Box 8">
          <a:extLst>
            <a:ext uri="{FF2B5EF4-FFF2-40B4-BE49-F238E27FC236}">
              <a16:creationId xmlns:a16="http://schemas.microsoft.com/office/drawing/2014/main" id="{00000000-0008-0000-2100-00008F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24" name="Text Box 8">
          <a:extLst>
            <a:ext uri="{FF2B5EF4-FFF2-40B4-BE49-F238E27FC236}">
              <a16:creationId xmlns:a16="http://schemas.microsoft.com/office/drawing/2014/main" id="{00000000-0008-0000-2100-000090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5" name="Text Box 8">
          <a:extLst>
            <a:ext uri="{FF2B5EF4-FFF2-40B4-BE49-F238E27FC236}">
              <a16:creationId xmlns:a16="http://schemas.microsoft.com/office/drawing/2014/main" id="{00000000-0008-0000-2100-000091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6" name="Text Box 8">
          <a:extLst>
            <a:ext uri="{FF2B5EF4-FFF2-40B4-BE49-F238E27FC236}">
              <a16:creationId xmlns:a16="http://schemas.microsoft.com/office/drawing/2014/main" id="{00000000-0008-0000-2100-00009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7" name="Text Box 1">
          <a:extLst>
            <a:ext uri="{FF2B5EF4-FFF2-40B4-BE49-F238E27FC236}">
              <a16:creationId xmlns:a16="http://schemas.microsoft.com/office/drawing/2014/main" id="{00000000-0008-0000-2100-00009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8" name="Text Box 2">
          <a:extLst>
            <a:ext uri="{FF2B5EF4-FFF2-40B4-BE49-F238E27FC236}">
              <a16:creationId xmlns:a16="http://schemas.microsoft.com/office/drawing/2014/main" id="{00000000-0008-0000-2100-00009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29" name="Text Box 3">
          <a:extLst>
            <a:ext uri="{FF2B5EF4-FFF2-40B4-BE49-F238E27FC236}">
              <a16:creationId xmlns:a16="http://schemas.microsoft.com/office/drawing/2014/main" id="{00000000-0008-0000-2100-00009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0" name="Text Box 4">
          <a:extLst>
            <a:ext uri="{FF2B5EF4-FFF2-40B4-BE49-F238E27FC236}">
              <a16:creationId xmlns:a16="http://schemas.microsoft.com/office/drawing/2014/main" id="{00000000-0008-0000-2100-00009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1" name="Text Box 5">
          <a:extLst>
            <a:ext uri="{FF2B5EF4-FFF2-40B4-BE49-F238E27FC236}">
              <a16:creationId xmlns:a16="http://schemas.microsoft.com/office/drawing/2014/main" id="{00000000-0008-0000-2100-00009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2" name="Text Box 6">
          <a:extLst>
            <a:ext uri="{FF2B5EF4-FFF2-40B4-BE49-F238E27FC236}">
              <a16:creationId xmlns:a16="http://schemas.microsoft.com/office/drawing/2014/main" id="{00000000-0008-0000-2100-00009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3" name="Text Box 8">
          <a:extLst>
            <a:ext uri="{FF2B5EF4-FFF2-40B4-BE49-F238E27FC236}">
              <a16:creationId xmlns:a16="http://schemas.microsoft.com/office/drawing/2014/main" id="{00000000-0008-0000-2100-00009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4" name="Text Box 9">
          <a:extLst>
            <a:ext uri="{FF2B5EF4-FFF2-40B4-BE49-F238E27FC236}">
              <a16:creationId xmlns:a16="http://schemas.microsoft.com/office/drawing/2014/main" id="{00000000-0008-0000-2100-00009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5" name="Text Box 10">
          <a:extLst>
            <a:ext uri="{FF2B5EF4-FFF2-40B4-BE49-F238E27FC236}">
              <a16:creationId xmlns:a16="http://schemas.microsoft.com/office/drawing/2014/main" id="{00000000-0008-0000-2100-00009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6" name="Text Box 1">
          <a:extLst>
            <a:ext uri="{FF2B5EF4-FFF2-40B4-BE49-F238E27FC236}">
              <a16:creationId xmlns:a16="http://schemas.microsoft.com/office/drawing/2014/main" id="{00000000-0008-0000-2100-00009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37" name="Text Box 2">
          <a:extLst>
            <a:ext uri="{FF2B5EF4-FFF2-40B4-BE49-F238E27FC236}">
              <a16:creationId xmlns:a16="http://schemas.microsoft.com/office/drawing/2014/main" id="{00000000-0008-0000-2100-00009D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38" name="Text Box 8">
          <a:extLst>
            <a:ext uri="{FF2B5EF4-FFF2-40B4-BE49-F238E27FC236}">
              <a16:creationId xmlns:a16="http://schemas.microsoft.com/office/drawing/2014/main" id="{00000000-0008-0000-2100-00009E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39" name="Text Box 8">
          <a:extLst>
            <a:ext uri="{FF2B5EF4-FFF2-40B4-BE49-F238E27FC236}">
              <a16:creationId xmlns:a16="http://schemas.microsoft.com/office/drawing/2014/main" id="{00000000-0008-0000-2100-00009F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440" name="Text Box 8">
          <a:extLst>
            <a:ext uri="{FF2B5EF4-FFF2-40B4-BE49-F238E27FC236}">
              <a16:creationId xmlns:a16="http://schemas.microsoft.com/office/drawing/2014/main" id="{00000000-0008-0000-2100-0000A005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41" name="Text Box 8">
          <a:extLst>
            <a:ext uri="{FF2B5EF4-FFF2-40B4-BE49-F238E27FC236}">
              <a16:creationId xmlns:a16="http://schemas.microsoft.com/office/drawing/2014/main" id="{00000000-0008-0000-2100-0000A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2" name="Text Box 8">
          <a:extLst>
            <a:ext uri="{FF2B5EF4-FFF2-40B4-BE49-F238E27FC236}">
              <a16:creationId xmlns:a16="http://schemas.microsoft.com/office/drawing/2014/main" id="{00000000-0008-0000-2100-0000A2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3" name="Text Box 8">
          <a:extLst>
            <a:ext uri="{FF2B5EF4-FFF2-40B4-BE49-F238E27FC236}">
              <a16:creationId xmlns:a16="http://schemas.microsoft.com/office/drawing/2014/main" id="{00000000-0008-0000-2100-0000A3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4" name="Text Box 1">
          <a:extLst>
            <a:ext uri="{FF2B5EF4-FFF2-40B4-BE49-F238E27FC236}">
              <a16:creationId xmlns:a16="http://schemas.microsoft.com/office/drawing/2014/main" id="{00000000-0008-0000-2100-0000A4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5" name="Text Box 2">
          <a:extLst>
            <a:ext uri="{FF2B5EF4-FFF2-40B4-BE49-F238E27FC236}">
              <a16:creationId xmlns:a16="http://schemas.microsoft.com/office/drawing/2014/main" id="{00000000-0008-0000-2100-0000A5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6" name="Text Box 3">
          <a:extLst>
            <a:ext uri="{FF2B5EF4-FFF2-40B4-BE49-F238E27FC236}">
              <a16:creationId xmlns:a16="http://schemas.microsoft.com/office/drawing/2014/main" id="{00000000-0008-0000-2100-0000A6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7" name="Text Box 4">
          <a:extLst>
            <a:ext uri="{FF2B5EF4-FFF2-40B4-BE49-F238E27FC236}">
              <a16:creationId xmlns:a16="http://schemas.microsoft.com/office/drawing/2014/main" id="{00000000-0008-0000-2100-0000A7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8" name="Text Box 5">
          <a:extLst>
            <a:ext uri="{FF2B5EF4-FFF2-40B4-BE49-F238E27FC236}">
              <a16:creationId xmlns:a16="http://schemas.microsoft.com/office/drawing/2014/main" id="{00000000-0008-0000-2100-0000A8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49" name="Text Box 6">
          <a:extLst>
            <a:ext uri="{FF2B5EF4-FFF2-40B4-BE49-F238E27FC236}">
              <a16:creationId xmlns:a16="http://schemas.microsoft.com/office/drawing/2014/main" id="{00000000-0008-0000-2100-0000A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0" name="Text Box 8">
          <a:extLst>
            <a:ext uri="{FF2B5EF4-FFF2-40B4-BE49-F238E27FC236}">
              <a16:creationId xmlns:a16="http://schemas.microsoft.com/office/drawing/2014/main" id="{00000000-0008-0000-2100-0000AA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1" name="Text Box 9">
          <a:extLst>
            <a:ext uri="{FF2B5EF4-FFF2-40B4-BE49-F238E27FC236}">
              <a16:creationId xmlns:a16="http://schemas.microsoft.com/office/drawing/2014/main" id="{00000000-0008-0000-2100-0000AB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2" name="Text Box 10">
          <a:extLst>
            <a:ext uri="{FF2B5EF4-FFF2-40B4-BE49-F238E27FC236}">
              <a16:creationId xmlns:a16="http://schemas.microsoft.com/office/drawing/2014/main" id="{00000000-0008-0000-2100-0000AC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3" name="Text Box 1">
          <a:extLst>
            <a:ext uri="{FF2B5EF4-FFF2-40B4-BE49-F238E27FC236}">
              <a16:creationId xmlns:a16="http://schemas.microsoft.com/office/drawing/2014/main" id="{00000000-0008-0000-2100-0000AD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1454" name="Text Box 2">
          <a:extLst>
            <a:ext uri="{FF2B5EF4-FFF2-40B4-BE49-F238E27FC236}">
              <a16:creationId xmlns:a16="http://schemas.microsoft.com/office/drawing/2014/main" id="{00000000-0008-0000-2100-0000AE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55" name="Text Box 8">
          <a:extLst>
            <a:ext uri="{FF2B5EF4-FFF2-40B4-BE49-F238E27FC236}">
              <a16:creationId xmlns:a16="http://schemas.microsoft.com/office/drawing/2014/main" id="{00000000-0008-0000-2100-0000AF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6" name="Text Box 8">
          <a:extLst>
            <a:ext uri="{FF2B5EF4-FFF2-40B4-BE49-F238E27FC236}">
              <a16:creationId xmlns:a16="http://schemas.microsoft.com/office/drawing/2014/main" id="{00000000-0008-0000-2100-0000B0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7" name="Text Box 8">
          <a:extLst>
            <a:ext uri="{FF2B5EF4-FFF2-40B4-BE49-F238E27FC236}">
              <a16:creationId xmlns:a16="http://schemas.microsoft.com/office/drawing/2014/main" id="{00000000-0008-0000-2100-0000B1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2100-0000B2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2100-0000B3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2100-0000B4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1" name="Text Box 8">
          <a:extLst>
            <a:ext uri="{FF2B5EF4-FFF2-40B4-BE49-F238E27FC236}">
              <a16:creationId xmlns:a16="http://schemas.microsoft.com/office/drawing/2014/main" id="{00000000-0008-0000-2100-0000B5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2" name="Text Box 8">
          <a:extLst>
            <a:ext uri="{FF2B5EF4-FFF2-40B4-BE49-F238E27FC236}">
              <a16:creationId xmlns:a16="http://schemas.microsoft.com/office/drawing/2014/main" id="{00000000-0008-0000-2100-0000B6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1463" name="Text Box 8">
          <a:extLst>
            <a:ext uri="{FF2B5EF4-FFF2-40B4-BE49-F238E27FC236}">
              <a16:creationId xmlns:a16="http://schemas.microsoft.com/office/drawing/2014/main" id="{00000000-0008-0000-2100-0000B705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276225</xdr:colOff>
      <xdr:row>42</xdr:row>
      <xdr:rowOff>9525</xdr:rowOff>
    </xdr:from>
    <xdr:ext cx="114300" cy="285750"/>
    <xdr:sp macro="" textlink="">
      <xdr:nvSpPr>
        <xdr:cNvPr id="1464" name="Text Box 8">
          <a:extLst>
            <a:ext uri="{FF2B5EF4-FFF2-40B4-BE49-F238E27FC236}">
              <a16:creationId xmlns:a16="http://schemas.microsoft.com/office/drawing/2014/main" id="{00000000-0008-0000-2100-0000B8050000}"/>
            </a:ext>
          </a:extLst>
        </xdr:cNvPr>
        <xdr:cNvSpPr txBox="1">
          <a:spLocks noChangeArrowheads="1"/>
        </xdr:cNvSpPr>
      </xdr:nvSpPr>
      <xdr:spPr bwMode="auto">
        <a:xfrm>
          <a:off x="7774305" y="76904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53</xdr:row>
      <xdr:rowOff>0</xdr:rowOff>
    </xdr:from>
    <xdr:ext cx="114300" cy="285750"/>
    <xdr:sp macro="" textlink="">
      <xdr:nvSpPr>
        <xdr:cNvPr id="1465" name="Text Box 8">
          <a:extLst>
            <a:ext uri="{FF2B5EF4-FFF2-40B4-BE49-F238E27FC236}">
              <a16:creationId xmlns:a16="http://schemas.microsoft.com/office/drawing/2014/main" id="{00000000-0008-0000-2100-0000B905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6" name="Text Box 1">
          <a:extLst>
            <a:ext uri="{FF2B5EF4-FFF2-40B4-BE49-F238E27FC236}">
              <a16:creationId xmlns:a16="http://schemas.microsoft.com/office/drawing/2014/main" id="{00000000-0008-0000-2100-0000B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7" name="Text Box 2">
          <a:extLst>
            <a:ext uri="{FF2B5EF4-FFF2-40B4-BE49-F238E27FC236}">
              <a16:creationId xmlns:a16="http://schemas.microsoft.com/office/drawing/2014/main" id="{00000000-0008-0000-2100-0000B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8" name="Text Box 3">
          <a:extLst>
            <a:ext uri="{FF2B5EF4-FFF2-40B4-BE49-F238E27FC236}">
              <a16:creationId xmlns:a16="http://schemas.microsoft.com/office/drawing/2014/main" id="{00000000-0008-0000-2100-0000B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69" name="Text Box 4">
          <a:extLst>
            <a:ext uri="{FF2B5EF4-FFF2-40B4-BE49-F238E27FC236}">
              <a16:creationId xmlns:a16="http://schemas.microsoft.com/office/drawing/2014/main" id="{00000000-0008-0000-2100-0000B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0" name="Text Box 5">
          <a:extLst>
            <a:ext uri="{FF2B5EF4-FFF2-40B4-BE49-F238E27FC236}">
              <a16:creationId xmlns:a16="http://schemas.microsoft.com/office/drawing/2014/main" id="{00000000-0008-0000-2100-0000B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1" name="Text Box 6">
          <a:extLst>
            <a:ext uri="{FF2B5EF4-FFF2-40B4-BE49-F238E27FC236}">
              <a16:creationId xmlns:a16="http://schemas.microsoft.com/office/drawing/2014/main" id="{00000000-0008-0000-2100-0000B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2" name="Text Box 8">
          <a:extLst>
            <a:ext uri="{FF2B5EF4-FFF2-40B4-BE49-F238E27FC236}">
              <a16:creationId xmlns:a16="http://schemas.microsoft.com/office/drawing/2014/main" id="{00000000-0008-0000-2100-0000C0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3" name="Text Box 9">
          <a:extLst>
            <a:ext uri="{FF2B5EF4-FFF2-40B4-BE49-F238E27FC236}">
              <a16:creationId xmlns:a16="http://schemas.microsoft.com/office/drawing/2014/main" id="{00000000-0008-0000-2100-0000C1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4" name="Text Box 10">
          <a:extLst>
            <a:ext uri="{FF2B5EF4-FFF2-40B4-BE49-F238E27FC236}">
              <a16:creationId xmlns:a16="http://schemas.microsoft.com/office/drawing/2014/main" id="{00000000-0008-0000-2100-0000C2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5" name="Text Box 1">
          <a:extLst>
            <a:ext uri="{FF2B5EF4-FFF2-40B4-BE49-F238E27FC236}">
              <a16:creationId xmlns:a16="http://schemas.microsoft.com/office/drawing/2014/main" id="{00000000-0008-0000-2100-0000C3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6" name="Text Box 2">
          <a:extLst>
            <a:ext uri="{FF2B5EF4-FFF2-40B4-BE49-F238E27FC236}">
              <a16:creationId xmlns:a16="http://schemas.microsoft.com/office/drawing/2014/main" id="{00000000-0008-0000-2100-0000C4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7" name="Text Box 8">
          <a:extLst>
            <a:ext uri="{FF2B5EF4-FFF2-40B4-BE49-F238E27FC236}">
              <a16:creationId xmlns:a16="http://schemas.microsoft.com/office/drawing/2014/main" id="{00000000-0008-0000-2100-0000C5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8" name="Text Box 8">
          <a:extLst>
            <a:ext uri="{FF2B5EF4-FFF2-40B4-BE49-F238E27FC236}">
              <a16:creationId xmlns:a16="http://schemas.microsoft.com/office/drawing/2014/main" id="{00000000-0008-0000-2100-0000C6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79" name="Text Box 1">
          <a:extLst>
            <a:ext uri="{FF2B5EF4-FFF2-40B4-BE49-F238E27FC236}">
              <a16:creationId xmlns:a16="http://schemas.microsoft.com/office/drawing/2014/main" id="{00000000-0008-0000-2100-0000C7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0" name="Text Box 2">
          <a:extLst>
            <a:ext uri="{FF2B5EF4-FFF2-40B4-BE49-F238E27FC236}">
              <a16:creationId xmlns:a16="http://schemas.microsoft.com/office/drawing/2014/main" id="{00000000-0008-0000-2100-0000C8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1" name="Text Box 3">
          <a:extLst>
            <a:ext uri="{FF2B5EF4-FFF2-40B4-BE49-F238E27FC236}">
              <a16:creationId xmlns:a16="http://schemas.microsoft.com/office/drawing/2014/main" id="{00000000-0008-0000-2100-0000C9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2" name="Text Box 4">
          <a:extLst>
            <a:ext uri="{FF2B5EF4-FFF2-40B4-BE49-F238E27FC236}">
              <a16:creationId xmlns:a16="http://schemas.microsoft.com/office/drawing/2014/main" id="{00000000-0008-0000-2100-0000C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3" name="Text Box 5">
          <a:extLst>
            <a:ext uri="{FF2B5EF4-FFF2-40B4-BE49-F238E27FC236}">
              <a16:creationId xmlns:a16="http://schemas.microsoft.com/office/drawing/2014/main" id="{00000000-0008-0000-2100-0000C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4" name="Text Box 6">
          <a:extLst>
            <a:ext uri="{FF2B5EF4-FFF2-40B4-BE49-F238E27FC236}">
              <a16:creationId xmlns:a16="http://schemas.microsoft.com/office/drawing/2014/main" id="{00000000-0008-0000-2100-0000C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5" name="Text Box 8">
          <a:extLst>
            <a:ext uri="{FF2B5EF4-FFF2-40B4-BE49-F238E27FC236}">
              <a16:creationId xmlns:a16="http://schemas.microsoft.com/office/drawing/2014/main" id="{00000000-0008-0000-2100-0000C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6" name="Text Box 9">
          <a:extLst>
            <a:ext uri="{FF2B5EF4-FFF2-40B4-BE49-F238E27FC236}">
              <a16:creationId xmlns:a16="http://schemas.microsoft.com/office/drawing/2014/main" id="{00000000-0008-0000-2100-0000C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7" name="Text Box 10">
          <a:extLst>
            <a:ext uri="{FF2B5EF4-FFF2-40B4-BE49-F238E27FC236}">
              <a16:creationId xmlns:a16="http://schemas.microsoft.com/office/drawing/2014/main" id="{00000000-0008-0000-2100-0000C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8" name="Text Box 1">
          <a:extLst>
            <a:ext uri="{FF2B5EF4-FFF2-40B4-BE49-F238E27FC236}">
              <a16:creationId xmlns:a16="http://schemas.microsoft.com/office/drawing/2014/main" id="{00000000-0008-0000-2100-0000D0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89" name="Text Box 2">
          <a:extLst>
            <a:ext uri="{FF2B5EF4-FFF2-40B4-BE49-F238E27FC236}">
              <a16:creationId xmlns:a16="http://schemas.microsoft.com/office/drawing/2014/main" id="{00000000-0008-0000-2100-0000D1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0" name="Text Box 8">
          <a:extLst>
            <a:ext uri="{FF2B5EF4-FFF2-40B4-BE49-F238E27FC236}">
              <a16:creationId xmlns:a16="http://schemas.microsoft.com/office/drawing/2014/main" id="{00000000-0008-0000-2100-0000D2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1" name="Text Box 8">
          <a:extLst>
            <a:ext uri="{FF2B5EF4-FFF2-40B4-BE49-F238E27FC236}">
              <a16:creationId xmlns:a16="http://schemas.microsoft.com/office/drawing/2014/main" id="{00000000-0008-0000-2100-0000D3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2" name="Text Box 1">
          <a:extLst>
            <a:ext uri="{FF2B5EF4-FFF2-40B4-BE49-F238E27FC236}">
              <a16:creationId xmlns:a16="http://schemas.microsoft.com/office/drawing/2014/main" id="{00000000-0008-0000-2100-0000D4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3" name="Text Box 2">
          <a:extLst>
            <a:ext uri="{FF2B5EF4-FFF2-40B4-BE49-F238E27FC236}">
              <a16:creationId xmlns:a16="http://schemas.microsoft.com/office/drawing/2014/main" id="{00000000-0008-0000-2100-0000D5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4" name="Text Box 3">
          <a:extLst>
            <a:ext uri="{FF2B5EF4-FFF2-40B4-BE49-F238E27FC236}">
              <a16:creationId xmlns:a16="http://schemas.microsoft.com/office/drawing/2014/main" id="{00000000-0008-0000-2100-0000D6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5" name="Text Box 4">
          <a:extLst>
            <a:ext uri="{FF2B5EF4-FFF2-40B4-BE49-F238E27FC236}">
              <a16:creationId xmlns:a16="http://schemas.microsoft.com/office/drawing/2014/main" id="{00000000-0008-0000-2100-0000D7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6" name="Text Box 5">
          <a:extLst>
            <a:ext uri="{FF2B5EF4-FFF2-40B4-BE49-F238E27FC236}">
              <a16:creationId xmlns:a16="http://schemas.microsoft.com/office/drawing/2014/main" id="{00000000-0008-0000-2100-0000D8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7" name="Text Box 6">
          <a:extLst>
            <a:ext uri="{FF2B5EF4-FFF2-40B4-BE49-F238E27FC236}">
              <a16:creationId xmlns:a16="http://schemas.microsoft.com/office/drawing/2014/main" id="{00000000-0008-0000-2100-0000D9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8" name="Text Box 8">
          <a:extLst>
            <a:ext uri="{FF2B5EF4-FFF2-40B4-BE49-F238E27FC236}">
              <a16:creationId xmlns:a16="http://schemas.microsoft.com/office/drawing/2014/main" id="{00000000-0008-0000-2100-0000DA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499" name="Text Box 9">
          <a:extLst>
            <a:ext uri="{FF2B5EF4-FFF2-40B4-BE49-F238E27FC236}">
              <a16:creationId xmlns:a16="http://schemas.microsoft.com/office/drawing/2014/main" id="{00000000-0008-0000-2100-0000DB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0" name="Text Box 10">
          <a:extLst>
            <a:ext uri="{FF2B5EF4-FFF2-40B4-BE49-F238E27FC236}">
              <a16:creationId xmlns:a16="http://schemas.microsoft.com/office/drawing/2014/main" id="{00000000-0008-0000-2100-0000DC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1" name="Text Box 1">
          <a:extLst>
            <a:ext uri="{FF2B5EF4-FFF2-40B4-BE49-F238E27FC236}">
              <a16:creationId xmlns:a16="http://schemas.microsoft.com/office/drawing/2014/main" id="{00000000-0008-0000-2100-0000DD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2" name="Text Box 2">
          <a:extLst>
            <a:ext uri="{FF2B5EF4-FFF2-40B4-BE49-F238E27FC236}">
              <a16:creationId xmlns:a16="http://schemas.microsoft.com/office/drawing/2014/main" id="{00000000-0008-0000-2100-0000DE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1503" name="Text Box 8">
          <a:extLst>
            <a:ext uri="{FF2B5EF4-FFF2-40B4-BE49-F238E27FC236}">
              <a16:creationId xmlns:a16="http://schemas.microsoft.com/office/drawing/2014/main" id="{00000000-0008-0000-2100-0000DF05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504" name="Text Box 8">
          <a:extLst>
            <a:ext uri="{FF2B5EF4-FFF2-40B4-BE49-F238E27FC236}">
              <a16:creationId xmlns:a16="http://schemas.microsoft.com/office/drawing/2014/main" id="{00000000-0008-0000-2100-0000E005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5" name="Text Box 8">
          <a:extLst>
            <a:ext uri="{FF2B5EF4-FFF2-40B4-BE49-F238E27FC236}">
              <a16:creationId xmlns:a16="http://schemas.microsoft.com/office/drawing/2014/main" id="{00000000-0008-0000-2100-0000E1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6" name="Text Box 8">
          <a:extLst>
            <a:ext uri="{FF2B5EF4-FFF2-40B4-BE49-F238E27FC236}">
              <a16:creationId xmlns:a16="http://schemas.microsoft.com/office/drawing/2014/main" id="{00000000-0008-0000-2100-0000E2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07" name="Text Box 8">
          <a:extLst>
            <a:ext uri="{FF2B5EF4-FFF2-40B4-BE49-F238E27FC236}">
              <a16:creationId xmlns:a16="http://schemas.microsoft.com/office/drawing/2014/main" id="{00000000-0008-0000-2100-0000E3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2100-0000E4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509" name="Text Box 8">
          <a:extLst>
            <a:ext uri="{FF2B5EF4-FFF2-40B4-BE49-F238E27FC236}">
              <a16:creationId xmlns:a16="http://schemas.microsoft.com/office/drawing/2014/main" id="{00000000-0008-0000-2100-0000E5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10" name="Text Box 8">
          <a:extLst>
            <a:ext uri="{FF2B5EF4-FFF2-40B4-BE49-F238E27FC236}">
              <a16:creationId xmlns:a16="http://schemas.microsoft.com/office/drawing/2014/main" id="{00000000-0008-0000-2100-0000E6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1" name="Text Box 8">
          <a:extLst>
            <a:ext uri="{FF2B5EF4-FFF2-40B4-BE49-F238E27FC236}">
              <a16:creationId xmlns:a16="http://schemas.microsoft.com/office/drawing/2014/main" id="{00000000-0008-0000-2100-0000E7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2" name="Text Box 8">
          <a:extLst>
            <a:ext uri="{FF2B5EF4-FFF2-40B4-BE49-F238E27FC236}">
              <a16:creationId xmlns:a16="http://schemas.microsoft.com/office/drawing/2014/main" id="{00000000-0008-0000-2100-0000E8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2100-0000E9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14" name="Text Box 8">
          <a:extLst>
            <a:ext uri="{FF2B5EF4-FFF2-40B4-BE49-F238E27FC236}">
              <a16:creationId xmlns:a16="http://schemas.microsoft.com/office/drawing/2014/main" id="{00000000-0008-0000-2100-0000EA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5" name="Text Box 1">
          <a:extLst>
            <a:ext uri="{FF2B5EF4-FFF2-40B4-BE49-F238E27FC236}">
              <a16:creationId xmlns:a16="http://schemas.microsoft.com/office/drawing/2014/main" id="{00000000-0008-0000-2100-0000EB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6" name="Text Box 2">
          <a:extLst>
            <a:ext uri="{FF2B5EF4-FFF2-40B4-BE49-F238E27FC236}">
              <a16:creationId xmlns:a16="http://schemas.microsoft.com/office/drawing/2014/main" id="{00000000-0008-0000-2100-0000EC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7" name="Text Box 3">
          <a:extLst>
            <a:ext uri="{FF2B5EF4-FFF2-40B4-BE49-F238E27FC236}">
              <a16:creationId xmlns:a16="http://schemas.microsoft.com/office/drawing/2014/main" id="{00000000-0008-0000-2100-0000ED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8" name="Text Box 4">
          <a:extLst>
            <a:ext uri="{FF2B5EF4-FFF2-40B4-BE49-F238E27FC236}">
              <a16:creationId xmlns:a16="http://schemas.microsoft.com/office/drawing/2014/main" id="{00000000-0008-0000-2100-0000EE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19" name="Text Box 5">
          <a:extLst>
            <a:ext uri="{FF2B5EF4-FFF2-40B4-BE49-F238E27FC236}">
              <a16:creationId xmlns:a16="http://schemas.microsoft.com/office/drawing/2014/main" id="{00000000-0008-0000-2100-0000EF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0" name="Text Box 6">
          <a:extLst>
            <a:ext uri="{FF2B5EF4-FFF2-40B4-BE49-F238E27FC236}">
              <a16:creationId xmlns:a16="http://schemas.microsoft.com/office/drawing/2014/main" id="{00000000-0008-0000-2100-0000F0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1" name="Text Box 8">
          <a:extLst>
            <a:ext uri="{FF2B5EF4-FFF2-40B4-BE49-F238E27FC236}">
              <a16:creationId xmlns:a16="http://schemas.microsoft.com/office/drawing/2014/main" id="{00000000-0008-0000-2100-0000F1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2" name="Text Box 9">
          <a:extLst>
            <a:ext uri="{FF2B5EF4-FFF2-40B4-BE49-F238E27FC236}">
              <a16:creationId xmlns:a16="http://schemas.microsoft.com/office/drawing/2014/main" id="{00000000-0008-0000-2100-0000F2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3" name="Text Box 10">
          <a:extLst>
            <a:ext uri="{FF2B5EF4-FFF2-40B4-BE49-F238E27FC236}">
              <a16:creationId xmlns:a16="http://schemas.microsoft.com/office/drawing/2014/main" id="{00000000-0008-0000-2100-0000F3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4" name="Text Box 1">
          <a:extLst>
            <a:ext uri="{FF2B5EF4-FFF2-40B4-BE49-F238E27FC236}">
              <a16:creationId xmlns:a16="http://schemas.microsoft.com/office/drawing/2014/main" id="{00000000-0008-0000-2100-0000F4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525" name="Text Box 2">
          <a:extLst>
            <a:ext uri="{FF2B5EF4-FFF2-40B4-BE49-F238E27FC236}">
              <a16:creationId xmlns:a16="http://schemas.microsoft.com/office/drawing/2014/main" id="{00000000-0008-0000-2100-0000F5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6" name="Text Box 1">
          <a:extLst>
            <a:ext uri="{FF2B5EF4-FFF2-40B4-BE49-F238E27FC236}">
              <a16:creationId xmlns:a16="http://schemas.microsoft.com/office/drawing/2014/main" id="{00000000-0008-0000-2100-0000F6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7" name="Text Box 2">
          <a:extLst>
            <a:ext uri="{FF2B5EF4-FFF2-40B4-BE49-F238E27FC236}">
              <a16:creationId xmlns:a16="http://schemas.microsoft.com/office/drawing/2014/main" id="{00000000-0008-0000-2100-0000F7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8" name="Text Box 3">
          <a:extLst>
            <a:ext uri="{FF2B5EF4-FFF2-40B4-BE49-F238E27FC236}">
              <a16:creationId xmlns:a16="http://schemas.microsoft.com/office/drawing/2014/main" id="{00000000-0008-0000-2100-0000F8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29" name="Text Box 4">
          <a:extLst>
            <a:ext uri="{FF2B5EF4-FFF2-40B4-BE49-F238E27FC236}">
              <a16:creationId xmlns:a16="http://schemas.microsoft.com/office/drawing/2014/main" id="{00000000-0008-0000-2100-0000F9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0" name="Text Box 5">
          <a:extLst>
            <a:ext uri="{FF2B5EF4-FFF2-40B4-BE49-F238E27FC236}">
              <a16:creationId xmlns:a16="http://schemas.microsoft.com/office/drawing/2014/main" id="{00000000-0008-0000-2100-0000FA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1" name="Text Box 6">
          <a:extLst>
            <a:ext uri="{FF2B5EF4-FFF2-40B4-BE49-F238E27FC236}">
              <a16:creationId xmlns:a16="http://schemas.microsoft.com/office/drawing/2014/main" id="{00000000-0008-0000-2100-0000FB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2" name="Text Box 8">
          <a:extLst>
            <a:ext uri="{FF2B5EF4-FFF2-40B4-BE49-F238E27FC236}">
              <a16:creationId xmlns:a16="http://schemas.microsoft.com/office/drawing/2014/main" id="{00000000-0008-0000-2100-0000FC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3" name="Text Box 9">
          <a:extLst>
            <a:ext uri="{FF2B5EF4-FFF2-40B4-BE49-F238E27FC236}">
              <a16:creationId xmlns:a16="http://schemas.microsoft.com/office/drawing/2014/main" id="{00000000-0008-0000-2100-0000FD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4" name="Text Box 10">
          <a:extLst>
            <a:ext uri="{FF2B5EF4-FFF2-40B4-BE49-F238E27FC236}">
              <a16:creationId xmlns:a16="http://schemas.microsoft.com/office/drawing/2014/main" id="{00000000-0008-0000-2100-0000FE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5" name="Text Box 11">
          <a:extLst>
            <a:ext uri="{FF2B5EF4-FFF2-40B4-BE49-F238E27FC236}">
              <a16:creationId xmlns:a16="http://schemas.microsoft.com/office/drawing/2014/main" id="{00000000-0008-0000-2100-0000FF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6" name="Text Box 12">
          <a:extLst>
            <a:ext uri="{FF2B5EF4-FFF2-40B4-BE49-F238E27FC236}">
              <a16:creationId xmlns:a16="http://schemas.microsoft.com/office/drawing/2014/main" id="{00000000-0008-0000-2100-000000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7" name="Text Box 1">
          <a:extLst>
            <a:ext uri="{FF2B5EF4-FFF2-40B4-BE49-F238E27FC236}">
              <a16:creationId xmlns:a16="http://schemas.microsoft.com/office/drawing/2014/main" id="{00000000-0008-0000-2100-000001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8" name="Text Box 2">
          <a:extLst>
            <a:ext uri="{FF2B5EF4-FFF2-40B4-BE49-F238E27FC236}">
              <a16:creationId xmlns:a16="http://schemas.microsoft.com/office/drawing/2014/main" id="{00000000-0008-0000-2100-000002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39" name="Text Box 1">
          <a:extLst>
            <a:ext uri="{FF2B5EF4-FFF2-40B4-BE49-F238E27FC236}">
              <a16:creationId xmlns:a16="http://schemas.microsoft.com/office/drawing/2014/main" id="{00000000-0008-0000-2100-000003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0" name="Text Box 2">
          <a:extLst>
            <a:ext uri="{FF2B5EF4-FFF2-40B4-BE49-F238E27FC236}">
              <a16:creationId xmlns:a16="http://schemas.microsoft.com/office/drawing/2014/main" id="{00000000-0008-0000-2100-000004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1" name="Text Box 3">
          <a:extLst>
            <a:ext uri="{FF2B5EF4-FFF2-40B4-BE49-F238E27FC236}">
              <a16:creationId xmlns:a16="http://schemas.microsoft.com/office/drawing/2014/main" id="{00000000-0008-0000-2100-000005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2" name="Text Box 4">
          <a:extLst>
            <a:ext uri="{FF2B5EF4-FFF2-40B4-BE49-F238E27FC236}">
              <a16:creationId xmlns:a16="http://schemas.microsoft.com/office/drawing/2014/main" id="{00000000-0008-0000-2100-000006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3" name="Text Box 5">
          <a:extLst>
            <a:ext uri="{FF2B5EF4-FFF2-40B4-BE49-F238E27FC236}">
              <a16:creationId xmlns:a16="http://schemas.microsoft.com/office/drawing/2014/main" id="{00000000-0008-0000-2100-000007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4" name="Text Box 6">
          <a:extLst>
            <a:ext uri="{FF2B5EF4-FFF2-40B4-BE49-F238E27FC236}">
              <a16:creationId xmlns:a16="http://schemas.microsoft.com/office/drawing/2014/main" id="{00000000-0008-0000-2100-000008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5" name="Text Box 8">
          <a:extLst>
            <a:ext uri="{FF2B5EF4-FFF2-40B4-BE49-F238E27FC236}">
              <a16:creationId xmlns:a16="http://schemas.microsoft.com/office/drawing/2014/main" id="{00000000-0008-0000-2100-000009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6" name="Text Box 9">
          <a:extLst>
            <a:ext uri="{FF2B5EF4-FFF2-40B4-BE49-F238E27FC236}">
              <a16:creationId xmlns:a16="http://schemas.microsoft.com/office/drawing/2014/main" id="{00000000-0008-0000-2100-00000A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47" name="Text Box 10">
          <a:extLst>
            <a:ext uri="{FF2B5EF4-FFF2-40B4-BE49-F238E27FC236}">
              <a16:creationId xmlns:a16="http://schemas.microsoft.com/office/drawing/2014/main" id="{00000000-0008-0000-2100-00000B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8" name="Text Box 11">
          <a:extLst>
            <a:ext uri="{FF2B5EF4-FFF2-40B4-BE49-F238E27FC236}">
              <a16:creationId xmlns:a16="http://schemas.microsoft.com/office/drawing/2014/main" id="{00000000-0008-0000-2100-00000C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9" name="Text Box 12">
          <a:extLst>
            <a:ext uri="{FF2B5EF4-FFF2-40B4-BE49-F238E27FC236}">
              <a16:creationId xmlns:a16="http://schemas.microsoft.com/office/drawing/2014/main" id="{00000000-0008-0000-2100-00000D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0" name="Text Box 1">
          <a:extLst>
            <a:ext uri="{FF2B5EF4-FFF2-40B4-BE49-F238E27FC236}">
              <a16:creationId xmlns:a16="http://schemas.microsoft.com/office/drawing/2014/main" id="{00000000-0008-0000-2100-00000E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551" name="Text Box 2">
          <a:extLst>
            <a:ext uri="{FF2B5EF4-FFF2-40B4-BE49-F238E27FC236}">
              <a16:creationId xmlns:a16="http://schemas.microsoft.com/office/drawing/2014/main" id="{00000000-0008-0000-2100-00000F06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2" name="Text Box 8">
          <a:extLst>
            <a:ext uri="{FF2B5EF4-FFF2-40B4-BE49-F238E27FC236}">
              <a16:creationId xmlns:a16="http://schemas.microsoft.com/office/drawing/2014/main" id="{00000000-0008-0000-2100-000010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3" name="Text Box 13">
          <a:extLst>
            <a:ext uri="{FF2B5EF4-FFF2-40B4-BE49-F238E27FC236}">
              <a16:creationId xmlns:a16="http://schemas.microsoft.com/office/drawing/2014/main" id="{00000000-0008-0000-2100-000011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4" name="Text Box 14">
          <a:extLst>
            <a:ext uri="{FF2B5EF4-FFF2-40B4-BE49-F238E27FC236}">
              <a16:creationId xmlns:a16="http://schemas.microsoft.com/office/drawing/2014/main" id="{00000000-0008-0000-2100-000012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5" name="Text Box 13">
          <a:extLst>
            <a:ext uri="{FF2B5EF4-FFF2-40B4-BE49-F238E27FC236}">
              <a16:creationId xmlns:a16="http://schemas.microsoft.com/office/drawing/2014/main" id="{00000000-0008-0000-2100-000013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6" name="Text Box 14">
          <a:extLst>
            <a:ext uri="{FF2B5EF4-FFF2-40B4-BE49-F238E27FC236}">
              <a16:creationId xmlns:a16="http://schemas.microsoft.com/office/drawing/2014/main" id="{00000000-0008-0000-2100-000014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57" name="Text Box 13">
          <a:extLst>
            <a:ext uri="{FF2B5EF4-FFF2-40B4-BE49-F238E27FC236}">
              <a16:creationId xmlns:a16="http://schemas.microsoft.com/office/drawing/2014/main" id="{00000000-0008-0000-2100-000015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58" name="Text Box 14">
          <a:extLst>
            <a:ext uri="{FF2B5EF4-FFF2-40B4-BE49-F238E27FC236}">
              <a16:creationId xmlns:a16="http://schemas.microsoft.com/office/drawing/2014/main" id="{00000000-0008-0000-2100-000016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9" name="Text Box 8">
          <a:extLst>
            <a:ext uri="{FF2B5EF4-FFF2-40B4-BE49-F238E27FC236}">
              <a16:creationId xmlns:a16="http://schemas.microsoft.com/office/drawing/2014/main" id="{00000000-0008-0000-2100-000017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0" name="Text Box 8">
          <a:extLst>
            <a:ext uri="{FF2B5EF4-FFF2-40B4-BE49-F238E27FC236}">
              <a16:creationId xmlns:a16="http://schemas.microsoft.com/office/drawing/2014/main" id="{00000000-0008-0000-2100-000018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1" name="Text Box 8">
          <a:extLst>
            <a:ext uri="{FF2B5EF4-FFF2-40B4-BE49-F238E27FC236}">
              <a16:creationId xmlns:a16="http://schemas.microsoft.com/office/drawing/2014/main" id="{00000000-0008-0000-2100-000019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2100-00001A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563" name="Text Box 8">
          <a:extLst>
            <a:ext uri="{FF2B5EF4-FFF2-40B4-BE49-F238E27FC236}">
              <a16:creationId xmlns:a16="http://schemas.microsoft.com/office/drawing/2014/main" id="{00000000-0008-0000-2100-00001B06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4" name="Text Box 8">
          <a:extLst>
            <a:ext uri="{FF2B5EF4-FFF2-40B4-BE49-F238E27FC236}">
              <a16:creationId xmlns:a16="http://schemas.microsoft.com/office/drawing/2014/main" id="{00000000-0008-0000-2100-00001C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65" name="Text Box 8">
          <a:extLst>
            <a:ext uri="{FF2B5EF4-FFF2-40B4-BE49-F238E27FC236}">
              <a16:creationId xmlns:a16="http://schemas.microsoft.com/office/drawing/2014/main" id="{00000000-0008-0000-2100-00001D06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66" name="Text Box 8">
          <a:extLst>
            <a:ext uri="{FF2B5EF4-FFF2-40B4-BE49-F238E27FC236}">
              <a16:creationId xmlns:a16="http://schemas.microsoft.com/office/drawing/2014/main" id="{00000000-0008-0000-2100-00001E06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67" name="Text Box 8">
          <a:extLst>
            <a:ext uri="{FF2B5EF4-FFF2-40B4-BE49-F238E27FC236}">
              <a16:creationId xmlns:a16="http://schemas.microsoft.com/office/drawing/2014/main" id="{00000000-0008-0000-2100-00001F06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1568" name="Text Box 8">
          <a:extLst>
            <a:ext uri="{FF2B5EF4-FFF2-40B4-BE49-F238E27FC236}">
              <a16:creationId xmlns:a16="http://schemas.microsoft.com/office/drawing/2014/main" id="{00000000-0008-0000-2100-00002006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1569" name="Text Box 8">
          <a:extLst>
            <a:ext uri="{FF2B5EF4-FFF2-40B4-BE49-F238E27FC236}">
              <a16:creationId xmlns:a16="http://schemas.microsoft.com/office/drawing/2014/main" id="{00000000-0008-0000-2100-00002106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0" name="Text Box 8">
          <a:extLst>
            <a:ext uri="{FF2B5EF4-FFF2-40B4-BE49-F238E27FC236}">
              <a16:creationId xmlns:a16="http://schemas.microsoft.com/office/drawing/2014/main" id="{00000000-0008-0000-2100-00002206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1" name="Text Box 8">
          <a:extLst>
            <a:ext uri="{FF2B5EF4-FFF2-40B4-BE49-F238E27FC236}">
              <a16:creationId xmlns:a16="http://schemas.microsoft.com/office/drawing/2014/main" id="{00000000-0008-0000-2100-00002306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2" name="Text Box 2">
          <a:extLst>
            <a:ext uri="{FF2B5EF4-FFF2-40B4-BE49-F238E27FC236}">
              <a16:creationId xmlns:a16="http://schemas.microsoft.com/office/drawing/2014/main" id="{00000000-0008-0000-2100-000024060000}"/>
            </a:ext>
          </a:extLst>
        </xdr:cNvPr>
        <xdr:cNvSpPr txBox="1">
          <a:spLocks noChangeArrowheads="1"/>
        </xdr:cNvSpPr>
      </xdr:nvSpPr>
      <xdr:spPr bwMode="auto">
        <a:xfrm>
          <a:off x="143383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1573" name="Text Box 10">
          <a:extLst>
            <a:ext uri="{FF2B5EF4-FFF2-40B4-BE49-F238E27FC236}">
              <a16:creationId xmlns:a16="http://schemas.microsoft.com/office/drawing/2014/main" id="{00000000-0008-0000-2100-00002506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1574" name="Text Box 8">
          <a:extLst>
            <a:ext uri="{FF2B5EF4-FFF2-40B4-BE49-F238E27FC236}">
              <a16:creationId xmlns:a16="http://schemas.microsoft.com/office/drawing/2014/main" id="{00000000-0008-0000-2100-00002606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75" name="Text Box 2">
          <a:extLst>
            <a:ext uri="{FF2B5EF4-FFF2-40B4-BE49-F238E27FC236}">
              <a16:creationId xmlns:a16="http://schemas.microsoft.com/office/drawing/2014/main" id="{00000000-0008-0000-2100-00002706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6" name="Text Box 8">
          <a:extLst>
            <a:ext uri="{FF2B5EF4-FFF2-40B4-BE49-F238E27FC236}">
              <a16:creationId xmlns:a16="http://schemas.microsoft.com/office/drawing/2014/main" id="{00000000-0008-0000-2100-00002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7" name="Text Box 1">
          <a:extLst>
            <a:ext uri="{FF2B5EF4-FFF2-40B4-BE49-F238E27FC236}">
              <a16:creationId xmlns:a16="http://schemas.microsoft.com/office/drawing/2014/main" id="{00000000-0008-0000-2100-00002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8" name="Text Box 2">
          <a:extLst>
            <a:ext uri="{FF2B5EF4-FFF2-40B4-BE49-F238E27FC236}">
              <a16:creationId xmlns:a16="http://schemas.microsoft.com/office/drawing/2014/main" id="{00000000-0008-0000-2100-00002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79" name="Text Box 3">
          <a:extLst>
            <a:ext uri="{FF2B5EF4-FFF2-40B4-BE49-F238E27FC236}">
              <a16:creationId xmlns:a16="http://schemas.microsoft.com/office/drawing/2014/main" id="{00000000-0008-0000-2100-00002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0" name="Text Box 4">
          <a:extLst>
            <a:ext uri="{FF2B5EF4-FFF2-40B4-BE49-F238E27FC236}">
              <a16:creationId xmlns:a16="http://schemas.microsoft.com/office/drawing/2014/main" id="{00000000-0008-0000-2100-00002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1" name="Text Box 5">
          <a:extLst>
            <a:ext uri="{FF2B5EF4-FFF2-40B4-BE49-F238E27FC236}">
              <a16:creationId xmlns:a16="http://schemas.microsoft.com/office/drawing/2014/main" id="{00000000-0008-0000-2100-00002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2" name="Text Box 6">
          <a:extLst>
            <a:ext uri="{FF2B5EF4-FFF2-40B4-BE49-F238E27FC236}">
              <a16:creationId xmlns:a16="http://schemas.microsoft.com/office/drawing/2014/main" id="{00000000-0008-0000-2100-00002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3" name="Text Box 8">
          <a:extLst>
            <a:ext uri="{FF2B5EF4-FFF2-40B4-BE49-F238E27FC236}">
              <a16:creationId xmlns:a16="http://schemas.microsoft.com/office/drawing/2014/main" id="{00000000-0008-0000-2100-00002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4" name="Text Box 9">
          <a:extLst>
            <a:ext uri="{FF2B5EF4-FFF2-40B4-BE49-F238E27FC236}">
              <a16:creationId xmlns:a16="http://schemas.microsoft.com/office/drawing/2014/main" id="{00000000-0008-0000-2100-00003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5" name="Text Box 10">
          <a:extLst>
            <a:ext uri="{FF2B5EF4-FFF2-40B4-BE49-F238E27FC236}">
              <a16:creationId xmlns:a16="http://schemas.microsoft.com/office/drawing/2014/main" id="{00000000-0008-0000-2100-00003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6" name="Text Box 1">
          <a:extLst>
            <a:ext uri="{FF2B5EF4-FFF2-40B4-BE49-F238E27FC236}">
              <a16:creationId xmlns:a16="http://schemas.microsoft.com/office/drawing/2014/main" id="{00000000-0008-0000-2100-00003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7" name="Text Box 2">
          <a:extLst>
            <a:ext uri="{FF2B5EF4-FFF2-40B4-BE49-F238E27FC236}">
              <a16:creationId xmlns:a16="http://schemas.microsoft.com/office/drawing/2014/main" id="{00000000-0008-0000-2100-00003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8" name="Text Box 8">
          <a:extLst>
            <a:ext uri="{FF2B5EF4-FFF2-40B4-BE49-F238E27FC236}">
              <a16:creationId xmlns:a16="http://schemas.microsoft.com/office/drawing/2014/main" id="{00000000-0008-0000-2100-00003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89" name="Text Box 8">
          <a:extLst>
            <a:ext uri="{FF2B5EF4-FFF2-40B4-BE49-F238E27FC236}">
              <a16:creationId xmlns:a16="http://schemas.microsoft.com/office/drawing/2014/main" id="{00000000-0008-0000-2100-00003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0" name="Text Box 8">
          <a:extLst>
            <a:ext uri="{FF2B5EF4-FFF2-40B4-BE49-F238E27FC236}">
              <a16:creationId xmlns:a16="http://schemas.microsoft.com/office/drawing/2014/main" id="{00000000-0008-0000-2100-00003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1" name="Text Box 8">
          <a:extLst>
            <a:ext uri="{FF2B5EF4-FFF2-40B4-BE49-F238E27FC236}">
              <a16:creationId xmlns:a16="http://schemas.microsoft.com/office/drawing/2014/main" id="{00000000-0008-0000-2100-00003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2" name="Text Box 8">
          <a:extLst>
            <a:ext uri="{FF2B5EF4-FFF2-40B4-BE49-F238E27FC236}">
              <a16:creationId xmlns:a16="http://schemas.microsoft.com/office/drawing/2014/main" id="{00000000-0008-0000-2100-00003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3" name="Text Box 1">
          <a:extLst>
            <a:ext uri="{FF2B5EF4-FFF2-40B4-BE49-F238E27FC236}">
              <a16:creationId xmlns:a16="http://schemas.microsoft.com/office/drawing/2014/main" id="{00000000-0008-0000-2100-00003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4" name="Text Box 2">
          <a:extLst>
            <a:ext uri="{FF2B5EF4-FFF2-40B4-BE49-F238E27FC236}">
              <a16:creationId xmlns:a16="http://schemas.microsoft.com/office/drawing/2014/main" id="{00000000-0008-0000-2100-00003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5" name="Text Box 3">
          <a:extLst>
            <a:ext uri="{FF2B5EF4-FFF2-40B4-BE49-F238E27FC236}">
              <a16:creationId xmlns:a16="http://schemas.microsoft.com/office/drawing/2014/main" id="{00000000-0008-0000-2100-00003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6" name="Text Box 4">
          <a:extLst>
            <a:ext uri="{FF2B5EF4-FFF2-40B4-BE49-F238E27FC236}">
              <a16:creationId xmlns:a16="http://schemas.microsoft.com/office/drawing/2014/main" id="{00000000-0008-0000-2100-00003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7" name="Text Box 5">
          <a:extLst>
            <a:ext uri="{FF2B5EF4-FFF2-40B4-BE49-F238E27FC236}">
              <a16:creationId xmlns:a16="http://schemas.microsoft.com/office/drawing/2014/main" id="{00000000-0008-0000-2100-00003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8" name="Text Box 6">
          <a:extLst>
            <a:ext uri="{FF2B5EF4-FFF2-40B4-BE49-F238E27FC236}">
              <a16:creationId xmlns:a16="http://schemas.microsoft.com/office/drawing/2014/main" id="{00000000-0008-0000-2100-00003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599" name="Text Box 8">
          <a:extLst>
            <a:ext uri="{FF2B5EF4-FFF2-40B4-BE49-F238E27FC236}">
              <a16:creationId xmlns:a16="http://schemas.microsoft.com/office/drawing/2014/main" id="{00000000-0008-0000-2100-00003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0" name="Text Box 9">
          <a:extLst>
            <a:ext uri="{FF2B5EF4-FFF2-40B4-BE49-F238E27FC236}">
              <a16:creationId xmlns:a16="http://schemas.microsoft.com/office/drawing/2014/main" id="{00000000-0008-0000-2100-00004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1" name="Text Box 10">
          <a:extLst>
            <a:ext uri="{FF2B5EF4-FFF2-40B4-BE49-F238E27FC236}">
              <a16:creationId xmlns:a16="http://schemas.microsoft.com/office/drawing/2014/main" id="{00000000-0008-0000-2100-00004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2" name="Text Box 1">
          <a:extLst>
            <a:ext uri="{FF2B5EF4-FFF2-40B4-BE49-F238E27FC236}">
              <a16:creationId xmlns:a16="http://schemas.microsoft.com/office/drawing/2014/main" id="{00000000-0008-0000-2100-00004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3" name="Text Box 2">
          <a:extLst>
            <a:ext uri="{FF2B5EF4-FFF2-40B4-BE49-F238E27FC236}">
              <a16:creationId xmlns:a16="http://schemas.microsoft.com/office/drawing/2014/main" id="{00000000-0008-0000-2100-00004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4" name="Text Box 8">
          <a:extLst>
            <a:ext uri="{FF2B5EF4-FFF2-40B4-BE49-F238E27FC236}">
              <a16:creationId xmlns:a16="http://schemas.microsoft.com/office/drawing/2014/main" id="{00000000-0008-0000-2100-00004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5" name="Text Box 8">
          <a:extLst>
            <a:ext uri="{FF2B5EF4-FFF2-40B4-BE49-F238E27FC236}">
              <a16:creationId xmlns:a16="http://schemas.microsoft.com/office/drawing/2014/main" id="{00000000-0008-0000-2100-00004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6" name="Text Box 8">
          <a:extLst>
            <a:ext uri="{FF2B5EF4-FFF2-40B4-BE49-F238E27FC236}">
              <a16:creationId xmlns:a16="http://schemas.microsoft.com/office/drawing/2014/main" id="{00000000-0008-0000-2100-00004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7" name="Text Box 1">
          <a:extLst>
            <a:ext uri="{FF2B5EF4-FFF2-40B4-BE49-F238E27FC236}">
              <a16:creationId xmlns:a16="http://schemas.microsoft.com/office/drawing/2014/main" id="{00000000-0008-0000-2100-00004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8" name="Text Box 2">
          <a:extLst>
            <a:ext uri="{FF2B5EF4-FFF2-40B4-BE49-F238E27FC236}">
              <a16:creationId xmlns:a16="http://schemas.microsoft.com/office/drawing/2014/main" id="{00000000-0008-0000-2100-00004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09" name="Text Box 3">
          <a:extLst>
            <a:ext uri="{FF2B5EF4-FFF2-40B4-BE49-F238E27FC236}">
              <a16:creationId xmlns:a16="http://schemas.microsoft.com/office/drawing/2014/main" id="{00000000-0008-0000-2100-00004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0" name="Text Box 4">
          <a:extLst>
            <a:ext uri="{FF2B5EF4-FFF2-40B4-BE49-F238E27FC236}">
              <a16:creationId xmlns:a16="http://schemas.microsoft.com/office/drawing/2014/main" id="{00000000-0008-0000-2100-00004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1" name="Text Box 5">
          <a:extLst>
            <a:ext uri="{FF2B5EF4-FFF2-40B4-BE49-F238E27FC236}">
              <a16:creationId xmlns:a16="http://schemas.microsoft.com/office/drawing/2014/main" id="{00000000-0008-0000-2100-00004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2" name="Text Box 6">
          <a:extLst>
            <a:ext uri="{FF2B5EF4-FFF2-40B4-BE49-F238E27FC236}">
              <a16:creationId xmlns:a16="http://schemas.microsoft.com/office/drawing/2014/main" id="{00000000-0008-0000-2100-00004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3" name="Text Box 8">
          <a:extLst>
            <a:ext uri="{FF2B5EF4-FFF2-40B4-BE49-F238E27FC236}">
              <a16:creationId xmlns:a16="http://schemas.microsoft.com/office/drawing/2014/main" id="{00000000-0008-0000-2100-00004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4" name="Text Box 9">
          <a:extLst>
            <a:ext uri="{FF2B5EF4-FFF2-40B4-BE49-F238E27FC236}">
              <a16:creationId xmlns:a16="http://schemas.microsoft.com/office/drawing/2014/main" id="{00000000-0008-0000-2100-00004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5" name="Text Box 10">
          <a:extLst>
            <a:ext uri="{FF2B5EF4-FFF2-40B4-BE49-F238E27FC236}">
              <a16:creationId xmlns:a16="http://schemas.microsoft.com/office/drawing/2014/main" id="{00000000-0008-0000-2100-00004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6" name="Text Box 1">
          <a:extLst>
            <a:ext uri="{FF2B5EF4-FFF2-40B4-BE49-F238E27FC236}">
              <a16:creationId xmlns:a16="http://schemas.microsoft.com/office/drawing/2014/main" id="{00000000-0008-0000-2100-00005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7" name="Text Box 2">
          <a:extLst>
            <a:ext uri="{FF2B5EF4-FFF2-40B4-BE49-F238E27FC236}">
              <a16:creationId xmlns:a16="http://schemas.microsoft.com/office/drawing/2014/main" id="{00000000-0008-0000-2100-00005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8" name="Text Box 8">
          <a:extLst>
            <a:ext uri="{FF2B5EF4-FFF2-40B4-BE49-F238E27FC236}">
              <a16:creationId xmlns:a16="http://schemas.microsoft.com/office/drawing/2014/main" id="{00000000-0008-0000-2100-00005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19" name="Text Box 1">
          <a:extLst>
            <a:ext uri="{FF2B5EF4-FFF2-40B4-BE49-F238E27FC236}">
              <a16:creationId xmlns:a16="http://schemas.microsoft.com/office/drawing/2014/main" id="{00000000-0008-0000-2100-00005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0" name="Text Box 2">
          <a:extLst>
            <a:ext uri="{FF2B5EF4-FFF2-40B4-BE49-F238E27FC236}">
              <a16:creationId xmlns:a16="http://schemas.microsoft.com/office/drawing/2014/main" id="{00000000-0008-0000-2100-00005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1" name="Text Box 3">
          <a:extLst>
            <a:ext uri="{FF2B5EF4-FFF2-40B4-BE49-F238E27FC236}">
              <a16:creationId xmlns:a16="http://schemas.microsoft.com/office/drawing/2014/main" id="{00000000-0008-0000-2100-00005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2" name="Text Box 4">
          <a:extLst>
            <a:ext uri="{FF2B5EF4-FFF2-40B4-BE49-F238E27FC236}">
              <a16:creationId xmlns:a16="http://schemas.microsoft.com/office/drawing/2014/main" id="{00000000-0008-0000-2100-00005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3" name="Text Box 5">
          <a:extLst>
            <a:ext uri="{FF2B5EF4-FFF2-40B4-BE49-F238E27FC236}">
              <a16:creationId xmlns:a16="http://schemas.microsoft.com/office/drawing/2014/main" id="{00000000-0008-0000-2100-00005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4" name="Text Box 6">
          <a:extLst>
            <a:ext uri="{FF2B5EF4-FFF2-40B4-BE49-F238E27FC236}">
              <a16:creationId xmlns:a16="http://schemas.microsoft.com/office/drawing/2014/main" id="{00000000-0008-0000-2100-00005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5" name="Text Box 8">
          <a:extLst>
            <a:ext uri="{FF2B5EF4-FFF2-40B4-BE49-F238E27FC236}">
              <a16:creationId xmlns:a16="http://schemas.microsoft.com/office/drawing/2014/main" id="{00000000-0008-0000-2100-00005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6" name="Text Box 9">
          <a:extLst>
            <a:ext uri="{FF2B5EF4-FFF2-40B4-BE49-F238E27FC236}">
              <a16:creationId xmlns:a16="http://schemas.microsoft.com/office/drawing/2014/main" id="{00000000-0008-0000-2100-00005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7" name="Text Box 10">
          <a:extLst>
            <a:ext uri="{FF2B5EF4-FFF2-40B4-BE49-F238E27FC236}">
              <a16:creationId xmlns:a16="http://schemas.microsoft.com/office/drawing/2014/main" id="{00000000-0008-0000-2100-00005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8" name="Text Box 1">
          <a:extLst>
            <a:ext uri="{FF2B5EF4-FFF2-40B4-BE49-F238E27FC236}">
              <a16:creationId xmlns:a16="http://schemas.microsoft.com/office/drawing/2014/main" id="{00000000-0008-0000-2100-00005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29" name="Text Box 2">
          <a:extLst>
            <a:ext uri="{FF2B5EF4-FFF2-40B4-BE49-F238E27FC236}">
              <a16:creationId xmlns:a16="http://schemas.microsoft.com/office/drawing/2014/main" id="{00000000-0008-0000-2100-00005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0" name="Text Box 8">
          <a:extLst>
            <a:ext uri="{FF2B5EF4-FFF2-40B4-BE49-F238E27FC236}">
              <a16:creationId xmlns:a16="http://schemas.microsoft.com/office/drawing/2014/main" id="{00000000-0008-0000-2100-00005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1" name="Text Box 8">
          <a:extLst>
            <a:ext uri="{FF2B5EF4-FFF2-40B4-BE49-F238E27FC236}">
              <a16:creationId xmlns:a16="http://schemas.microsoft.com/office/drawing/2014/main" id="{00000000-0008-0000-2100-00005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2" name="Text Box 1">
          <a:extLst>
            <a:ext uri="{FF2B5EF4-FFF2-40B4-BE49-F238E27FC236}">
              <a16:creationId xmlns:a16="http://schemas.microsoft.com/office/drawing/2014/main" id="{00000000-0008-0000-2100-00006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3" name="Text Box 2">
          <a:extLst>
            <a:ext uri="{FF2B5EF4-FFF2-40B4-BE49-F238E27FC236}">
              <a16:creationId xmlns:a16="http://schemas.microsoft.com/office/drawing/2014/main" id="{00000000-0008-0000-2100-00006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4" name="Text Box 3">
          <a:extLst>
            <a:ext uri="{FF2B5EF4-FFF2-40B4-BE49-F238E27FC236}">
              <a16:creationId xmlns:a16="http://schemas.microsoft.com/office/drawing/2014/main" id="{00000000-0008-0000-2100-00006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5" name="Text Box 4">
          <a:extLst>
            <a:ext uri="{FF2B5EF4-FFF2-40B4-BE49-F238E27FC236}">
              <a16:creationId xmlns:a16="http://schemas.microsoft.com/office/drawing/2014/main" id="{00000000-0008-0000-2100-00006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6" name="Text Box 5">
          <a:extLst>
            <a:ext uri="{FF2B5EF4-FFF2-40B4-BE49-F238E27FC236}">
              <a16:creationId xmlns:a16="http://schemas.microsoft.com/office/drawing/2014/main" id="{00000000-0008-0000-2100-00006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7" name="Text Box 6">
          <a:extLst>
            <a:ext uri="{FF2B5EF4-FFF2-40B4-BE49-F238E27FC236}">
              <a16:creationId xmlns:a16="http://schemas.microsoft.com/office/drawing/2014/main" id="{00000000-0008-0000-2100-000065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8" name="Text Box 8">
          <a:extLst>
            <a:ext uri="{FF2B5EF4-FFF2-40B4-BE49-F238E27FC236}">
              <a16:creationId xmlns:a16="http://schemas.microsoft.com/office/drawing/2014/main" id="{00000000-0008-0000-2100-000066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39" name="Text Box 9">
          <a:extLst>
            <a:ext uri="{FF2B5EF4-FFF2-40B4-BE49-F238E27FC236}">
              <a16:creationId xmlns:a16="http://schemas.microsoft.com/office/drawing/2014/main" id="{00000000-0008-0000-2100-000067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0" name="Text Box 10">
          <a:extLst>
            <a:ext uri="{FF2B5EF4-FFF2-40B4-BE49-F238E27FC236}">
              <a16:creationId xmlns:a16="http://schemas.microsoft.com/office/drawing/2014/main" id="{00000000-0008-0000-2100-000068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1" name="Text Box 1">
          <a:extLst>
            <a:ext uri="{FF2B5EF4-FFF2-40B4-BE49-F238E27FC236}">
              <a16:creationId xmlns:a16="http://schemas.microsoft.com/office/drawing/2014/main" id="{00000000-0008-0000-2100-000069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2" name="Text Box 2">
          <a:extLst>
            <a:ext uri="{FF2B5EF4-FFF2-40B4-BE49-F238E27FC236}">
              <a16:creationId xmlns:a16="http://schemas.microsoft.com/office/drawing/2014/main" id="{00000000-0008-0000-2100-00006A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3" name="Text Box 8">
          <a:extLst>
            <a:ext uri="{FF2B5EF4-FFF2-40B4-BE49-F238E27FC236}">
              <a16:creationId xmlns:a16="http://schemas.microsoft.com/office/drawing/2014/main" id="{00000000-0008-0000-2100-00006B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4" name="Text Box 1">
          <a:extLst>
            <a:ext uri="{FF2B5EF4-FFF2-40B4-BE49-F238E27FC236}">
              <a16:creationId xmlns:a16="http://schemas.microsoft.com/office/drawing/2014/main" id="{00000000-0008-0000-2100-00006C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5" name="Text Box 2">
          <a:extLst>
            <a:ext uri="{FF2B5EF4-FFF2-40B4-BE49-F238E27FC236}">
              <a16:creationId xmlns:a16="http://schemas.microsoft.com/office/drawing/2014/main" id="{00000000-0008-0000-2100-00006D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6" name="Text Box 3">
          <a:extLst>
            <a:ext uri="{FF2B5EF4-FFF2-40B4-BE49-F238E27FC236}">
              <a16:creationId xmlns:a16="http://schemas.microsoft.com/office/drawing/2014/main" id="{00000000-0008-0000-2100-00006E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7" name="Text Box 4">
          <a:extLst>
            <a:ext uri="{FF2B5EF4-FFF2-40B4-BE49-F238E27FC236}">
              <a16:creationId xmlns:a16="http://schemas.microsoft.com/office/drawing/2014/main" id="{00000000-0008-0000-2100-00006F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8" name="Text Box 5">
          <a:extLst>
            <a:ext uri="{FF2B5EF4-FFF2-40B4-BE49-F238E27FC236}">
              <a16:creationId xmlns:a16="http://schemas.microsoft.com/office/drawing/2014/main" id="{00000000-0008-0000-2100-000070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49" name="Text Box 6">
          <a:extLst>
            <a:ext uri="{FF2B5EF4-FFF2-40B4-BE49-F238E27FC236}">
              <a16:creationId xmlns:a16="http://schemas.microsoft.com/office/drawing/2014/main" id="{00000000-0008-0000-2100-000071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0" name="Text Box 8">
          <a:extLst>
            <a:ext uri="{FF2B5EF4-FFF2-40B4-BE49-F238E27FC236}">
              <a16:creationId xmlns:a16="http://schemas.microsoft.com/office/drawing/2014/main" id="{00000000-0008-0000-2100-000072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1" name="Text Box 9">
          <a:extLst>
            <a:ext uri="{FF2B5EF4-FFF2-40B4-BE49-F238E27FC236}">
              <a16:creationId xmlns:a16="http://schemas.microsoft.com/office/drawing/2014/main" id="{00000000-0008-0000-2100-000073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652" name="Text Box 10">
          <a:extLst>
            <a:ext uri="{FF2B5EF4-FFF2-40B4-BE49-F238E27FC236}">
              <a16:creationId xmlns:a16="http://schemas.microsoft.com/office/drawing/2014/main" id="{00000000-0008-0000-2100-00007406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3" name="Text Box 1">
          <a:extLst>
            <a:ext uri="{FF2B5EF4-FFF2-40B4-BE49-F238E27FC236}">
              <a16:creationId xmlns:a16="http://schemas.microsoft.com/office/drawing/2014/main" id="{00000000-0008-0000-2100-00007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4" name="Text Box 2">
          <a:extLst>
            <a:ext uri="{FF2B5EF4-FFF2-40B4-BE49-F238E27FC236}">
              <a16:creationId xmlns:a16="http://schemas.microsoft.com/office/drawing/2014/main" id="{00000000-0008-0000-2100-00007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5" name="Text Box 3">
          <a:extLst>
            <a:ext uri="{FF2B5EF4-FFF2-40B4-BE49-F238E27FC236}">
              <a16:creationId xmlns:a16="http://schemas.microsoft.com/office/drawing/2014/main" id="{00000000-0008-0000-2100-00007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6" name="Text Box 4">
          <a:extLst>
            <a:ext uri="{FF2B5EF4-FFF2-40B4-BE49-F238E27FC236}">
              <a16:creationId xmlns:a16="http://schemas.microsoft.com/office/drawing/2014/main" id="{00000000-0008-0000-2100-00007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7" name="Text Box 5">
          <a:extLst>
            <a:ext uri="{FF2B5EF4-FFF2-40B4-BE49-F238E27FC236}">
              <a16:creationId xmlns:a16="http://schemas.microsoft.com/office/drawing/2014/main" id="{00000000-0008-0000-2100-00007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8" name="Text Box 6">
          <a:extLst>
            <a:ext uri="{FF2B5EF4-FFF2-40B4-BE49-F238E27FC236}">
              <a16:creationId xmlns:a16="http://schemas.microsoft.com/office/drawing/2014/main" id="{00000000-0008-0000-2100-00007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9" name="Text Box 8">
          <a:extLst>
            <a:ext uri="{FF2B5EF4-FFF2-40B4-BE49-F238E27FC236}">
              <a16:creationId xmlns:a16="http://schemas.microsoft.com/office/drawing/2014/main" id="{00000000-0008-0000-2100-00007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0" name="Text Box 9">
          <a:extLst>
            <a:ext uri="{FF2B5EF4-FFF2-40B4-BE49-F238E27FC236}">
              <a16:creationId xmlns:a16="http://schemas.microsoft.com/office/drawing/2014/main" id="{00000000-0008-0000-2100-00007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1" name="Text Box 10">
          <a:extLst>
            <a:ext uri="{FF2B5EF4-FFF2-40B4-BE49-F238E27FC236}">
              <a16:creationId xmlns:a16="http://schemas.microsoft.com/office/drawing/2014/main" id="{00000000-0008-0000-2100-00007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2" name="Text Box 1">
          <a:extLst>
            <a:ext uri="{FF2B5EF4-FFF2-40B4-BE49-F238E27FC236}">
              <a16:creationId xmlns:a16="http://schemas.microsoft.com/office/drawing/2014/main" id="{00000000-0008-0000-2100-00007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3" name="Text Box 2">
          <a:extLst>
            <a:ext uri="{FF2B5EF4-FFF2-40B4-BE49-F238E27FC236}">
              <a16:creationId xmlns:a16="http://schemas.microsoft.com/office/drawing/2014/main" id="{00000000-0008-0000-2100-00007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4" name="Text Box 1">
          <a:extLst>
            <a:ext uri="{FF2B5EF4-FFF2-40B4-BE49-F238E27FC236}">
              <a16:creationId xmlns:a16="http://schemas.microsoft.com/office/drawing/2014/main" id="{00000000-0008-0000-2100-00008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5" name="Text Box 2">
          <a:extLst>
            <a:ext uri="{FF2B5EF4-FFF2-40B4-BE49-F238E27FC236}">
              <a16:creationId xmlns:a16="http://schemas.microsoft.com/office/drawing/2014/main" id="{00000000-0008-0000-2100-00008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6" name="Text Box 3">
          <a:extLst>
            <a:ext uri="{FF2B5EF4-FFF2-40B4-BE49-F238E27FC236}">
              <a16:creationId xmlns:a16="http://schemas.microsoft.com/office/drawing/2014/main" id="{00000000-0008-0000-2100-00008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7" name="Text Box 4">
          <a:extLst>
            <a:ext uri="{FF2B5EF4-FFF2-40B4-BE49-F238E27FC236}">
              <a16:creationId xmlns:a16="http://schemas.microsoft.com/office/drawing/2014/main" id="{00000000-0008-0000-2100-00008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8" name="Text Box 5">
          <a:extLst>
            <a:ext uri="{FF2B5EF4-FFF2-40B4-BE49-F238E27FC236}">
              <a16:creationId xmlns:a16="http://schemas.microsoft.com/office/drawing/2014/main" id="{00000000-0008-0000-2100-00008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69" name="Text Box 6">
          <a:extLst>
            <a:ext uri="{FF2B5EF4-FFF2-40B4-BE49-F238E27FC236}">
              <a16:creationId xmlns:a16="http://schemas.microsoft.com/office/drawing/2014/main" id="{00000000-0008-0000-2100-00008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0" name="Text Box 8">
          <a:extLst>
            <a:ext uri="{FF2B5EF4-FFF2-40B4-BE49-F238E27FC236}">
              <a16:creationId xmlns:a16="http://schemas.microsoft.com/office/drawing/2014/main" id="{00000000-0008-0000-2100-00008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1" name="Text Box 9">
          <a:extLst>
            <a:ext uri="{FF2B5EF4-FFF2-40B4-BE49-F238E27FC236}">
              <a16:creationId xmlns:a16="http://schemas.microsoft.com/office/drawing/2014/main" id="{00000000-0008-0000-2100-00008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2" name="Text Box 10">
          <a:extLst>
            <a:ext uri="{FF2B5EF4-FFF2-40B4-BE49-F238E27FC236}">
              <a16:creationId xmlns:a16="http://schemas.microsoft.com/office/drawing/2014/main" id="{00000000-0008-0000-2100-00008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3" name="Text Box 1">
          <a:extLst>
            <a:ext uri="{FF2B5EF4-FFF2-40B4-BE49-F238E27FC236}">
              <a16:creationId xmlns:a16="http://schemas.microsoft.com/office/drawing/2014/main" id="{00000000-0008-0000-2100-00008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4" name="Text Box 2">
          <a:extLst>
            <a:ext uri="{FF2B5EF4-FFF2-40B4-BE49-F238E27FC236}">
              <a16:creationId xmlns:a16="http://schemas.microsoft.com/office/drawing/2014/main" id="{00000000-0008-0000-2100-00008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5" name="Text Box 1">
          <a:extLst>
            <a:ext uri="{FF2B5EF4-FFF2-40B4-BE49-F238E27FC236}">
              <a16:creationId xmlns:a16="http://schemas.microsoft.com/office/drawing/2014/main" id="{00000000-0008-0000-2100-00008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6" name="Text Box 2">
          <a:extLst>
            <a:ext uri="{FF2B5EF4-FFF2-40B4-BE49-F238E27FC236}">
              <a16:creationId xmlns:a16="http://schemas.microsoft.com/office/drawing/2014/main" id="{00000000-0008-0000-2100-00008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7" name="Text Box 3">
          <a:extLst>
            <a:ext uri="{FF2B5EF4-FFF2-40B4-BE49-F238E27FC236}">
              <a16:creationId xmlns:a16="http://schemas.microsoft.com/office/drawing/2014/main" id="{00000000-0008-0000-2100-00008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8" name="Text Box 4">
          <a:extLst>
            <a:ext uri="{FF2B5EF4-FFF2-40B4-BE49-F238E27FC236}">
              <a16:creationId xmlns:a16="http://schemas.microsoft.com/office/drawing/2014/main" id="{00000000-0008-0000-2100-00008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79" name="Text Box 5">
          <a:extLst>
            <a:ext uri="{FF2B5EF4-FFF2-40B4-BE49-F238E27FC236}">
              <a16:creationId xmlns:a16="http://schemas.microsoft.com/office/drawing/2014/main" id="{00000000-0008-0000-2100-00008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0" name="Text Box 6">
          <a:extLst>
            <a:ext uri="{FF2B5EF4-FFF2-40B4-BE49-F238E27FC236}">
              <a16:creationId xmlns:a16="http://schemas.microsoft.com/office/drawing/2014/main" id="{00000000-0008-0000-2100-00009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1" name="Text Box 8">
          <a:extLst>
            <a:ext uri="{FF2B5EF4-FFF2-40B4-BE49-F238E27FC236}">
              <a16:creationId xmlns:a16="http://schemas.microsoft.com/office/drawing/2014/main" id="{00000000-0008-0000-2100-00009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2" name="Text Box 9">
          <a:extLst>
            <a:ext uri="{FF2B5EF4-FFF2-40B4-BE49-F238E27FC236}">
              <a16:creationId xmlns:a16="http://schemas.microsoft.com/office/drawing/2014/main" id="{00000000-0008-0000-2100-00009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3" name="Text Box 10">
          <a:extLst>
            <a:ext uri="{FF2B5EF4-FFF2-40B4-BE49-F238E27FC236}">
              <a16:creationId xmlns:a16="http://schemas.microsoft.com/office/drawing/2014/main" id="{00000000-0008-0000-2100-00009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4" name="Text Box 1">
          <a:extLst>
            <a:ext uri="{FF2B5EF4-FFF2-40B4-BE49-F238E27FC236}">
              <a16:creationId xmlns:a16="http://schemas.microsoft.com/office/drawing/2014/main" id="{00000000-0008-0000-2100-00009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5" name="Text Box 2">
          <a:extLst>
            <a:ext uri="{FF2B5EF4-FFF2-40B4-BE49-F238E27FC236}">
              <a16:creationId xmlns:a16="http://schemas.microsoft.com/office/drawing/2014/main" id="{00000000-0008-0000-2100-00009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6" name="Text Box 1">
          <a:extLst>
            <a:ext uri="{FF2B5EF4-FFF2-40B4-BE49-F238E27FC236}">
              <a16:creationId xmlns:a16="http://schemas.microsoft.com/office/drawing/2014/main" id="{00000000-0008-0000-2100-00009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7" name="Text Box 2">
          <a:extLst>
            <a:ext uri="{FF2B5EF4-FFF2-40B4-BE49-F238E27FC236}">
              <a16:creationId xmlns:a16="http://schemas.microsoft.com/office/drawing/2014/main" id="{00000000-0008-0000-2100-00009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8" name="Text Box 3">
          <a:extLst>
            <a:ext uri="{FF2B5EF4-FFF2-40B4-BE49-F238E27FC236}">
              <a16:creationId xmlns:a16="http://schemas.microsoft.com/office/drawing/2014/main" id="{00000000-0008-0000-2100-00009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89" name="Text Box 4">
          <a:extLst>
            <a:ext uri="{FF2B5EF4-FFF2-40B4-BE49-F238E27FC236}">
              <a16:creationId xmlns:a16="http://schemas.microsoft.com/office/drawing/2014/main" id="{00000000-0008-0000-2100-00009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0" name="Text Box 5">
          <a:extLst>
            <a:ext uri="{FF2B5EF4-FFF2-40B4-BE49-F238E27FC236}">
              <a16:creationId xmlns:a16="http://schemas.microsoft.com/office/drawing/2014/main" id="{00000000-0008-0000-2100-00009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1" name="Text Box 6">
          <a:extLst>
            <a:ext uri="{FF2B5EF4-FFF2-40B4-BE49-F238E27FC236}">
              <a16:creationId xmlns:a16="http://schemas.microsoft.com/office/drawing/2014/main" id="{00000000-0008-0000-2100-00009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2" name="Text Box 8">
          <a:extLst>
            <a:ext uri="{FF2B5EF4-FFF2-40B4-BE49-F238E27FC236}">
              <a16:creationId xmlns:a16="http://schemas.microsoft.com/office/drawing/2014/main" id="{00000000-0008-0000-2100-00009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3" name="Text Box 9">
          <a:extLst>
            <a:ext uri="{FF2B5EF4-FFF2-40B4-BE49-F238E27FC236}">
              <a16:creationId xmlns:a16="http://schemas.microsoft.com/office/drawing/2014/main" id="{00000000-0008-0000-2100-00009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4" name="Text Box 10">
          <a:extLst>
            <a:ext uri="{FF2B5EF4-FFF2-40B4-BE49-F238E27FC236}">
              <a16:creationId xmlns:a16="http://schemas.microsoft.com/office/drawing/2014/main" id="{00000000-0008-0000-2100-00009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5" name="Text Box 1">
          <a:extLst>
            <a:ext uri="{FF2B5EF4-FFF2-40B4-BE49-F238E27FC236}">
              <a16:creationId xmlns:a16="http://schemas.microsoft.com/office/drawing/2014/main" id="{00000000-0008-0000-2100-00009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6" name="Text Box 2">
          <a:extLst>
            <a:ext uri="{FF2B5EF4-FFF2-40B4-BE49-F238E27FC236}">
              <a16:creationId xmlns:a16="http://schemas.microsoft.com/office/drawing/2014/main" id="{00000000-0008-0000-2100-0000A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7" name="Text Box 1">
          <a:extLst>
            <a:ext uri="{FF2B5EF4-FFF2-40B4-BE49-F238E27FC236}">
              <a16:creationId xmlns:a16="http://schemas.microsoft.com/office/drawing/2014/main" id="{00000000-0008-0000-2100-0000A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8" name="Text Box 2">
          <a:extLst>
            <a:ext uri="{FF2B5EF4-FFF2-40B4-BE49-F238E27FC236}">
              <a16:creationId xmlns:a16="http://schemas.microsoft.com/office/drawing/2014/main" id="{00000000-0008-0000-2100-0000A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99" name="Text Box 3">
          <a:extLst>
            <a:ext uri="{FF2B5EF4-FFF2-40B4-BE49-F238E27FC236}">
              <a16:creationId xmlns:a16="http://schemas.microsoft.com/office/drawing/2014/main" id="{00000000-0008-0000-2100-0000A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0" name="Text Box 4">
          <a:extLst>
            <a:ext uri="{FF2B5EF4-FFF2-40B4-BE49-F238E27FC236}">
              <a16:creationId xmlns:a16="http://schemas.microsoft.com/office/drawing/2014/main" id="{00000000-0008-0000-2100-0000A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1" name="Text Box 5">
          <a:extLst>
            <a:ext uri="{FF2B5EF4-FFF2-40B4-BE49-F238E27FC236}">
              <a16:creationId xmlns:a16="http://schemas.microsoft.com/office/drawing/2014/main" id="{00000000-0008-0000-2100-0000A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2" name="Text Box 6">
          <a:extLst>
            <a:ext uri="{FF2B5EF4-FFF2-40B4-BE49-F238E27FC236}">
              <a16:creationId xmlns:a16="http://schemas.microsoft.com/office/drawing/2014/main" id="{00000000-0008-0000-2100-0000A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3" name="Text Box 8">
          <a:extLst>
            <a:ext uri="{FF2B5EF4-FFF2-40B4-BE49-F238E27FC236}">
              <a16:creationId xmlns:a16="http://schemas.microsoft.com/office/drawing/2014/main" id="{00000000-0008-0000-2100-0000A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4" name="Text Box 9">
          <a:extLst>
            <a:ext uri="{FF2B5EF4-FFF2-40B4-BE49-F238E27FC236}">
              <a16:creationId xmlns:a16="http://schemas.microsoft.com/office/drawing/2014/main" id="{00000000-0008-0000-2100-0000A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5" name="Text Box 10">
          <a:extLst>
            <a:ext uri="{FF2B5EF4-FFF2-40B4-BE49-F238E27FC236}">
              <a16:creationId xmlns:a16="http://schemas.microsoft.com/office/drawing/2014/main" id="{00000000-0008-0000-2100-0000A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6" name="Text Box 1">
          <a:extLst>
            <a:ext uri="{FF2B5EF4-FFF2-40B4-BE49-F238E27FC236}">
              <a16:creationId xmlns:a16="http://schemas.microsoft.com/office/drawing/2014/main" id="{00000000-0008-0000-2100-0000A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7" name="Text Box 2">
          <a:extLst>
            <a:ext uri="{FF2B5EF4-FFF2-40B4-BE49-F238E27FC236}">
              <a16:creationId xmlns:a16="http://schemas.microsoft.com/office/drawing/2014/main" id="{00000000-0008-0000-2100-0000A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8" name="Text Box 1">
          <a:extLst>
            <a:ext uri="{FF2B5EF4-FFF2-40B4-BE49-F238E27FC236}">
              <a16:creationId xmlns:a16="http://schemas.microsoft.com/office/drawing/2014/main" id="{00000000-0008-0000-2100-0000A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09" name="Text Box 2">
          <a:extLst>
            <a:ext uri="{FF2B5EF4-FFF2-40B4-BE49-F238E27FC236}">
              <a16:creationId xmlns:a16="http://schemas.microsoft.com/office/drawing/2014/main" id="{00000000-0008-0000-2100-0000A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0" name="Text Box 3">
          <a:extLst>
            <a:ext uri="{FF2B5EF4-FFF2-40B4-BE49-F238E27FC236}">
              <a16:creationId xmlns:a16="http://schemas.microsoft.com/office/drawing/2014/main" id="{00000000-0008-0000-2100-0000A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1" name="Text Box 4">
          <a:extLst>
            <a:ext uri="{FF2B5EF4-FFF2-40B4-BE49-F238E27FC236}">
              <a16:creationId xmlns:a16="http://schemas.microsoft.com/office/drawing/2014/main" id="{00000000-0008-0000-2100-0000A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2" name="Text Box 5">
          <a:extLst>
            <a:ext uri="{FF2B5EF4-FFF2-40B4-BE49-F238E27FC236}">
              <a16:creationId xmlns:a16="http://schemas.microsoft.com/office/drawing/2014/main" id="{00000000-0008-0000-2100-0000B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3" name="Text Box 6">
          <a:extLst>
            <a:ext uri="{FF2B5EF4-FFF2-40B4-BE49-F238E27FC236}">
              <a16:creationId xmlns:a16="http://schemas.microsoft.com/office/drawing/2014/main" id="{00000000-0008-0000-2100-0000B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714" name="Text Box 8">
          <a:extLst>
            <a:ext uri="{FF2B5EF4-FFF2-40B4-BE49-F238E27FC236}">
              <a16:creationId xmlns:a16="http://schemas.microsoft.com/office/drawing/2014/main" id="{00000000-0008-0000-2100-0000B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45</xdr:row>
      <xdr:rowOff>114300</xdr:rowOff>
    </xdr:from>
    <xdr:ext cx="114300" cy="285750"/>
    <xdr:sp macro="" textlink="">
      <xdr:nvSpPr>
        <xdr:cNvPr id="1715" name="Text Box 9">
          <a:extLst>
            <a:ext uri="{FF2B5EF4-FFF2-40B4-BE49-F238E27FC236}">
              <a16:creationId xmlns:a16="http://schemas.microsoft.com/office/drawing/2014/main" id="{00000000-0008-0000-2100-0000B3060000}"/>
            </a:ext>
          </a:extLst>
        </xdr:cNvPr>
        <xdr:cNvSpPr txBox="1">
          <a:spLocks noChangeArrowheads="1"/>
        </xdr:cNvSpPr>
      </xdr:nvSpPr>
      <xdr:spPr bwMode="auto">
        <a:xfrm>
          <a:off x="653415" y="8343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6" name="Text Box 8">
          <a:extLst>
            <a:ext uri="{FF2B5EF4-FFF2-40B4-BE49-F238E27FC236}">
              <a16:creationId xmlns:a16="http://schemas.microsoft.com/office/drawing/2014/main" id="{00000000-0008-0000-2100-0000B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7" name="Text Box 8">
          <a:extLst>
            <a:ext uri="{FF2B5EF4-FFF2-40B4-BE49-F238E27FC236}">
              <a16:creationId xmlns:a16="http://schemas.microsoft.com/office/drawing/2014/main" id="{00000000-0008-0000-2100-0000B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67</xdr:row>
      <xdr:rowOff>91017</xdr:rowOff>
    </xdr:from>
    <xdr:ext cx="114300" cy="285750"/>
    <xdr:sp macro="" textlink="">
      <xdr:nvSpPr>
        <xdr:cNvPr id="1718" name="Text Box 8">
          <a:extLst>
            <a:ext uri="{FF2B5EF4-FFF2-40B4-BE49-F238E27FC236}">
              <a16:creationId xmlns:a16="http://schemas.microsoft.com/office/drawing/2014/main" id="{00000000-0008-0000-2100-0000B6060000}"/>
            </a:ext>
          </a:extLst>
        </xdr:cNvPr>
        <xdr:cNvSpPr txBox="1">
          <a:spLocks noChangeArrowheads="1"/>
        </xdr:cNvSpPr>
      </xdr:nvSpPr>
      <xdr:spPr bwMode="auto">
        <a:xfrm>
          <a:off x="2236470" y="123439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19" name="Text Box 8">
          <a:extLst>
            <a:ext uri="{FF2B5EF4-FFF2-40B4-BE49-F238E27FC236}">
              <a16:creationId xmlns:a16="http://schemas.microsoft.com/office/drawing/2014/main" id="{00000000-0008-0000-2100-0000B7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0" name="Text Box 8">
          <a:extLst>
            <a:ext uri="{FF2B5EF4-FFF2-40B4-BE49-F238E27FC236}">
              <a16:creationId xmlns:a16="http://schemas.microsoft.com/office/drawing/2014/main" id="{00000000-0008-0000-2100-0000B8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1" name="Text Box 8">
          <a:extLst>
            <a:ext uri="{FF2B5EF4-FFF2-40B4-BE49-F238E27FC236}">
              <a16:creationId xmlns:a16="http://schemas.microsoft.com/office/drawing/2014/main" id="{00000000-0008-0000-2100-0000B9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2" name="Text Box 8">
          <a:extLst>
            <a:ext uri="{FF2B5EF4-FFF2-40B4-BE49-F238E27FC236}">
              <a16:creationId xmlns:a16="http://schemas.microsoft.com/office/drawing/2014/main" id="{00000000-0008-0000-2100-0000BA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3" name="Text Box 8">
          <a:extLst>
            <a:ext uri="{FF2B5EF4-FFF2-40B4-BE49-F238E27FC236}">
              <a16:creationId xmlns:a16="http://schemas.microsoft.com/office/drawing/2014/main" id="{00000000-0008-0000-2100-0000BB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24" name="Text Box 8">
          <a:extLst>
            <a:ext uri="{FF2B5EF4-FFF2-40B4-BE49-F238E27FC236}">
              <a16:creationId xmlns:a16="http://schemas.microsoft.com/office/drawing/2014/main" id="{00000000-0008-0000-2100-0000BC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48</xdr:row>
      <xdr:rowOff>117474</xdr:rowOff>
    </xdr:from>
    <xdr:ext cx="114300" cy="285750"/>
    <xdr:sp macro="" textlink="">
      <xdr:nvSpPr>
        <xdr:cNvPr id="1725" name="Text Box 1">
          <a:extLst>
            <a:ext uri="{FF2B5EF4-FFF2-40B4-BE49-F238E27FC236}">
              <a16:creationId xmlns:a16="http://schemas.microsoft.com/office/drawing/2014/main" id="{00000000-0008-0000-2100-0000BD060000}"/>
            </a:ext>
          </a:extLst>
        </xdr:cNvPr>
        <xdr:cNvSpPr txBox="1">
          <a:spLocks noChangeArrowheads="1"/>
        </xdr:cNvSpPr>
      </xdr:nvSpPr>
      <xdr:spPr bwMode="auto">
        <a:xfrm>
          <a:off x="689398" y="88957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6" name="Text Box 1">
          <a:extLst>
            <a:ext uri="{FF2B5EF4-FFF2-40B4-BE49-F238E27FC236}">
              <a16:creationId xmlns:a16="http://schemas.microsoft.com/office/drawing/2014/main" id="{00000000-0008-0000-2100-0000B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7" name="Text Box 2">
          <a:extLst>
            <a:ext uri="{FF2B5EF4-FFF2-40B4-BE49-F238E27FC236}">
              <a16:creationId xmlns:a16="http://schemas.microsoft.com/office/drawing/2014/main" id="{00000000-0008-0000-2100-0000B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8" name="Text Box 3">
          <a:extLst>
            <a:ext uri="{FF2B5EF4-FFF2-40B4-BE49-F238E27FC236}">
              <a16:creationId xmlns:a16="http://schemas.microsoft.com/office/drawing/2014/main" id="{00000000-0008-0000-2100-0000C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9" name="Text Box 4">
          <a:extLst>
            <a:ext uri="{FF2B5EF4-FFF2-40B4-BE49-F238E27FC236}">
              <a16:creationId xmlns:a16="http://schemas.microsoft.com/office/drawing/2014/main" id="{00000000-0008-0000-2100-0000C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0" name="Text Box 5">
          <a:extLst>
            <a:ext uri="{FF2B5EF4-FFF2-40B4-BE49-F238E27FC236}">
              <a16:creationId xmlns:a16="http://schemas.microsoft.com/office/drawing/2014/main" id="{00000000-0008-0000-2100-0000C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1" name="Text Box 6">
          <a:extLst>
            <a:ext uri="{FF2B5EF4-FFF2-40B4-BE49-F238E27FC236}">
              <a16:creationId xmlns:a16="http://schemas.microsoft.com/office/drawing/2014/main" id="{00000000-0008-0000-2100-0000C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2" name="Text Box 8">
          <a:extLst>
            <a:ext uri="{FF2B5EF4-FFF2-40B4-BE49-F238E27FC236}">
              <a16:creationId xmlns:a16="http://schemas.microsoft.com/office/drawing/2014/main" id="{00000000-0008-0000-2100-0000C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3" name="Text Box 9">
          <a:extLst>
            <a:ext uri="{FF2B5EF4-FFF2-40B4-BE49-F238E27FC236}">
              <a16:creationId xmlns:a16="http://schemas.microsoft.com/office/drawing/2014/main" id="{00000000-0008-0000-2100-0000C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4" name="Text Box 10">
          <a:extLst>
            <a:ext uri="{FF2B5EF4-FFF2-40B4-BE49-F238E27FC236}">
              <a16:creationId xmlns:a16="http://schemas.microsoft.com/office/drawing/2014/main" id="{00000000-0008-0000-2100-0000C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5" name="Text Box 1">
          <a:extLst>
            <a:ext uri="{FF2B5EF4-FFF2-40B4-BE49-F238E27FC236}">
              <a16:creationId xmlns:a16="http://schemas.microsoft.com/office/drawing/2014/main" id="{00000000-0008-0000-2100-0000C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6" name="Text Box 2">
          <a:extLst>
            <a:ext uri="{FF2B5EF4-FFF2-40B4-BE49-F238E27FC236}">
              <a16:creationId xmlns:a16="http://schemas.microsoft.com/office/drawing/2014/main" id="{00000000-0008-0000-2100-0000C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7" name="Text Box 1">
          <a:extLst>
            <a:ext uri="{FF2B5EF4-FFF2-40B4-BE49-F238E27FC236}">
              <a16:creationId xmlns:a16="http://schemas.microsoft.com/office/drawing/2014/main" id="{00000000-0008-0000-2100-0000C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8" name="Text Box 2">
          <a:extLst>
            <a:ext uri="{FF2B5EF4-FFF2-40B4-BE49-F238E27FC236}">
              <a16:creationId xmlns:a16="http://schemas.microsoft.com/office/drawing/2014/main" id="{00000000-0008-0000-2100-0000C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39" name="Text Box 3">
          <a:extLst>
            <a:ext uri="{FF2B5EF4-FFF2-40B4-BE49-F238E27FC236}">
              <a16:creationId xmlns:a16="http://schemas.microsoft.com/office/drawing/2014/main" id="{00000000-0008-0000-2100-0000C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0" name="Text Box 4">
          <a:extLst>
            <a:ext uri="{FF2B5EF4-FFF2-40B4-BE49-F238E27FC236}">
              <a16:creationId xmlns:a16="http://schemas.microsoft.com/office/drawing/2014/main" id="{00000000-0008-0000-2100-0000C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1" name="Text Box 5">
          <a:extLst>
            <a:ext uri="{FF2B5EF4-FFF2-40B4-BE49-F238E27FC236}">
              <a16:creationId xmlns:a16="http://schemas.microsoft.com/office/drawing/2014/main" id="{00000000-0008-0000-2100-0000C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2" name="Text Box 6">
          <a:extLst>
            <a:ext uri="{FF2B5EF4-FFF2-40B4-BE49-F238E27FC236}">
              <a16:creationId xmlns:a16="http://schemas.microsoft.com/office/drawing/2014/main" id="{00000000-0008-0000-2100-0000C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3" name="Text Box 8">
          <a:extLst>
            <a:ext uri="{FF2B5EF4-FFF2-40B4-BE49-F238E27FC236}">
              <a16:creationId xmlns:a16="http://schemas.microsoft.com/office/drawing/2014/main" id="{00000000-0008-0000-2100-0000C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4" name="Text Box 9">
          <a:extLst>
            <a:ext uri="{FF2B5EF4-FFF2-40B4-BE49-F238E27FC236}">
              <a16:creationId xmlns:a16="http://schemas.microsoft.com/office/drawing/2014/main" id="{00000000-0008-0000-2100-0000D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5" name="Text Box 10">
          <a:extLst>
            <a:ext uri="{FF2B5EF4-FFF2-40B4-BE49-F238E27FC236}">
              <a16:creationId xmlns:a16="http://schemas.microsoft.com/office/drawing/2014/main" id="{00000000-0008-0000-2100-0000D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6" name="Text Box 1">
          <a:extLst>
            <a:ext uri="{FF2B5EF4-FFF2-40B4-BE49-F238E27FC236}">
              <a16:creationId xmlns:a16="http://schemas.microsoft.com/office/drawing/2014/main" id="{00000000-0008-0000-2100-0000D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7" name="Text Box 2">
          <a:extLst>
            <a:ext uri="{FF2B5EF4-FFF2-40B4-BE49-F238E27FC236}">
              <a16:creationId xmlns:a16="http://schemas.microsoft.com/office/drawing/2014/main" id="{00000000-0008-0000-2100-0000D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8" name="Text Box 1">
          <a:extLst>
            <a:ext uri="{FF2B5EF4-FFF2-40B4-BE49-F238E27FC236}">
              <a16:creationId xmlns:a16="http://schemas.microsoft.com/office/drawing/2014/main" id="{00000000-0008-0000-2100-0000D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49" name="Text Box 2">
          <a:extLst>
            <a:ext uri="{FF2B5EF4-FFF2-40B4-BE49-F238E27FC236}">
              <a16:creationId xmlns:a16="http://schemas.microsoft.com/office/drawing/2014/main" id="{00000000-0008-0000-2100-0000D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0" name="Text Box 3">
          <a:extLst>
            <a:ext uri="{FF2B5EF4-FFF2-40B4-BE49-F238E27FC236}">
              <a16:creationId xmlns:a16="http://schemas.microsoft.com/office/drawing/2014/main" id="{00000000-0008-0000-2100-0000D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1" name="Text Box 4">
          <a:extLst>
            <a:ext uri="{FF2B5EF4-FFF2-40B4-BE49-F238E27FC236}">
              <a16:creationId xmlns:a16="http://schemas.microsoft.com/office/drawing/2014/main" id="{00000000-0008-0000-2100-0000D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2" name="Text Box 5">
          <a:extLst>
            <a:ext uri="{FF2B5EF4-FFF2-40B4-BE49-F238E27FC236}">
              <a16:creationId xmlns:a16="http://schemas.microsoft.com/office/drawing/2014/main" id="{00000000-0008-0000-2100-0000D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3" name="Text Box 6">
          <a:extLst>
            <a:ext uri="{FF2B5EF4-FFF2-40B4-BE49-F238E27FC236}">
              <a16:creationId xmlns:a16="http://schemas.microsoft.com/office/drawing/2014/main" id="{00000000-0008-0000-2100-0000D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4" name="Text Box 8">
          <a:extLst>
            <a:ext uri="{FF2B5EF4-FFF2-40B4-BE49-F238E27FC236}">
              <a16:creationId xmlns:a16="http://schemas.microsoft.com/office/drawing/2014/main" id="{00000000-0008-0000-2100-0000D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5" name="Text Box 9">
          <a:extLst>
            <a:ext uri="{FF2B5EF4-FFF2-40B4-BE49-F238E27FC236}">
              <a16:creationId xmlns:a16="http://schemas.microsoft.com/office/drawing/2014/main" id="{00000000-0008-0000-2100-0000D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6" name="Text Box 10">
          <a:extLst>
            <a:ext uri="{FF2B5EF4-FFF2-40B4-BE49-F238E27FC236}">
              <a16:creationId xmlns:a16="http://schemas.microsoft.com/office/drawing/2014/main" id="{00000000-0008-0000-2100-0000D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7" name="Text Box 1">
          <a:extLst>
            <a:ext uri="{FF2B5EF4-FFF2-40B4-BE49-F238E27FC236}">
              <a16:creationId xmlns:a16="http://schemas.microsoft.com/office/drawing/2014/main" id="{00000000-0008-0000-2100-0000D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8" name="Text Box 2">
          <a:extLst>
            <a:ext uri="{FF2B5EF4-FFF2-40B4-BE49-F238E27FC236}">
              <a16:creationId xmlns:a16="http://schemas.microsoft.com/office/drawing/2014/main" id="{00000000-0008-0000-2100-0000D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59" name="Text Box 1">
          <a:extLst>
            <a:ext uri="{FF2B5EF4-FFF2-40B4-BE49-F238E27FC236}">
              <a16:creationId xmlns:a16="http://schemas.microsoft.com/office/drawing/2014/main" id="{00000000-0008-0000-2100-0000D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0" name="Text Box 2">
          <a:extLst>
            <a:ext uri="{FF2B5EF4-FFF2-40B4-BE49-F238E27FC236}">
              <a16:creationId xmlns:a16="http://schemas.microsoft.com/office/drawing/2014/main" id="{00000000-0008-0000-2100-0000E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1" name="Text Box 3">
          <a:extLst>
            <a:ext uri="{FF2B5EF4-FFF2-40B4-BE49-F238E27FC236}">
              <a16:creationId xmlns:a16="http://schemas.microsoft.com/office/drawing/2014/main" id="{00000000-0008-0000-2100-0000E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2" name="Text Box 4">
          <a:extLst>
            <a:ext uri="{FF2B5EF4-FFF2-40B4-BE49-F238E27FC236}">
              <a16:creationId xmlns:a16="http://schemas.microsoft.com/office/drawing/2014/main" id="{00000000-0008-0000-2100-0000E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3" name="Text Box 5">
          <a:extLst>
            <a:ext uri="{FF2B5EF4-FFF2-40B4-BE49-F238E27FC236}">
              <a16:creationId xmlns:a16="http://schemas.microsoft.com/office/drawing/2014/main" id="{00000000-0008-0000-2100-0000E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4" name="Text Box 6">
          <a:extLst>
            <a:ext uri="{FF2B5EF4-FFF2-40B4-BE49-F238E27FC236}">
              <a16:creationId xmlns:a16="http://schemas.microsoft.com/office/drawing/2014/main" id="{00000000-0008-0000-2100-0000E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5" name="Text Box 8">
          <a:extLst>
            <a:ext uri="{FF2B5EF4-FFF2-40B4-BE49-F238E27FC236}">
              <a16:creationId xmlns:a16="http://schemas.microsoft.com/office/drawing/2014/main" id="{00000000-0008-0000-2100-0000E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6" name="Text Box 9">
          <a:extLst>
            <a:ext uri="{FF2B5EF4-FFF2-40B4-BE49-F238E27FC236}">
              <a16:creationId xmlns:a16="http://schemas.microsoft.com/office/drawing/2014/main" id="{00000000-0008-0000-2100-0000E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7" name="Text Box 10">
          <a:extLst>
            <a:ext uri="{FF2B5EF4-FFF2-40B4-BE49-F238E27FC236}">
              <a16:creationId xmlns:a16="http://schemas.microsoft.com/office/drawing/2014/main" id="{00000000-0008-0000-2100-0000E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8" name="Text Box 1">
          <a:extLst>
            <a:ext uri="{FF2B5EF4-FFF2-40B4-BE49-F238E27FC236}">
              <a16:creationId xmlns:a16="http://schemas.microsoft.com/office/drawing/2014/main" id="{00000000-0008-0000-2100-0000E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69" name="Text Box 2">
          <a:extLst>
            <a:ext uri="{FF2B5EF4-FFF2-40B4-BE49-F238E27FC236}">
              <a16:creationId xmlns:a16="http://schemas.microsoft.com/office/drawing/2014/main" id="{00000000-0008-0000-2100-0000E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0" name="Text Box 1">
          <a:extLst>
            <a:ext uri="{FF2B5EF4-FFF2-40B4-BE49-F238E27FC236}">
              <a16:creationId xmlns:a16="http://schemas.microsoft.com/office/drawing/2014/main" id="{00000000-0008-0000-2100-0000E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1" name="Text Box 2">
          <a:extLst>
            <a:ext uri="{FF2B5EF4-FFF2-40B4-BE49-F238E27FC236}">
              <a16:creationId xmlns:a16="http://schemas.microsoft.com/office/drawing/2014/main" id="{00000000-0008-0000-2100-0000E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2" name="Text Box 3">
          <a:extLst>
            <a:ext uri="{FF2B5EF4-FFF2-40B4-BE49-F238E27FC236}">
              <a16:creationId xmlns:a16="http://schemas.microsoft.com/office/drawing/2014/main" id="{00000000-0008-0000-2100-0000E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3" name="Text Box 4">
          <a:extLst>
            <a:ext uri="{FF2B5EF4-FFF2-40B4-BE49-F238E27FC236}">
              <a16:creationId xmlns:a16="http://schemas.microsoft.com/office/drawing/2014/main" id="{00000000-0008-0000-2100-0000E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4" name="Text Box 5">
          <a:extLst>
            <a:ext uri="{FF2B5EF4-FFF2-40B4-BE49-F238E27FC236}">
              <a16:creationId xmlns:a16="http://schemas.microsoft.com/office/drawing/2014/main" id="{00000000-0008-0000-2100-0000E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5" name="Text Box 6">
          <a:extLst>
            <a:ext uri="{FF2B5EF4-FFF2-40B4-BE49-F238E27FC236}">
              <a16:creationId xmlns:a16="http://schemas.microsoft.com/office/drawing/2014/main" id="{00000000-0008-0000-2100-0000E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6" name="Text Box 8">
          <a:extLst>
            <a:ext uri="{FF2B5EF4-FFF2-40B4-BE49-F238E27FC236}">
              <a16:creationId xmlns:a16="http://schemas.microsoft.com/office/drawing/2014/main" id="{00000000-0008-0000-2100-0000F0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7" name="Text Box 9">
          <a:extLst>
            <a:ext uri="{FF2B5EF4-FFF2-40B4-BE49-F238E27FC236}">
              <a16:creationId xmlns:a16="http://schemas.microsoft.com/office/drawing/2014/main" id="{00000000-0008-0000-2100-0000F1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8" name="Text Box 10">
          <a:extLst>
            <a:ext uri="{FF2B5EF4-FFF2-40B4-BE49-F238E27FC236}">
              <a16:creationId xmlns:a16="http://schemas.microsoft.com/office/drawing/2014/main" id="{00000000-0008-0000-2100-0000F2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79" name="Text Box 1">
          <a:extLst>
            <a:ext uri="{FF2B5EF4-FFF2-40B4-BE49-F238E27FC236}">
              <a16:creationId xmlns:a16="http://schemas.microsoft.com/office/drawing/2014/main" id="{00000000-0008-0000-2100-0000F3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0" name="Text Box 2">
          <a:extLst>
            <a:ext uri="{FF2B5EF4-FFF2-40B4-BE49-F238E27FC236}">
              <a16:creationId xmlns:a16="http://schemas.microsoft.com/office/drawing/2014/main" id="{00000000-0008-0000-2100-0000F4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1" name="Text Box 1">
          <a:extLst>
            <a:ext uri="{FF2B5EF4-FFF2-40B4-BE49-F238E27FC236}">
              <a16:creationId xmlns:a16="http://schemas.microsoft.com/office/drawing/2014/main" id="{00000000-0008-0000-2100-0000F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2" name="Text Box 2">
          <a:extLst>
            <a:ext uri="{FF2B5EF4-FFF2-40B4-BE49-F238E27FC236}">
              <a16:creationId xmlns:a16="http://schemas.microsoft.com/office/drawing/2014/main" id="{00000000-0008-0000-2100-0000F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3" name="Text Box 3">
          <a:extLst>
            <a:ext uri="{FF2B5EF4-FFF2-40B4-BE49-F238E27FC236}">
              <a16:creationId xmlns:a16="http://schemas.microsoft.com/office/drawing/2014/main" id="{00000000-0008-0000-2100-0000F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4" name="Text Box 4">
          <a:extLst>
            <a:ext uri="{FF2B5EF4-FFF2-40B4-BE49-F238E27FC236}">
              <a16:creationId xmlns:a16="http://schemas.microsoft.com/office/drawing/2014/main" id="{00000000-0008-0000-2100-0000F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5" name="Text Box 5">
          <a:extLst>
            <a:ext uri="{FF2B5EF4-FFF2-40B4-BE49-F238E27FC236}">
              <a16:creationId xmlns:a16="http://schemas.microsoft.com/office/drawing/2014/main" id="{00000000-0008-0000-2100-0000F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6" name="Text Box 6">
          <a:extLst>
            <a:ext uri="{FF2B5EF4-FFF2-40B4-BE49-F238E27FC236}">
              <a16:creationId xmlns:a16="http://schemas.microsoft.com/office/drawing/2014/main" id="{00000000-0008-0000-2100-0000F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7" name="Text Box 8">
          <a:extLst>
            <a:ext uri="{FF2B5EF4-FFF2-40B4-BE49-F238E27FC236}">
              <a16:creationId xmlns:a16="http://schemas.microsoft.com/office/drawing/2014/main" id="{00000000-0008-0000-2100-0000F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8" name="Text Box 9">
          <a:extLst>
            <a:ext uri="{FF2B5EF4-FFF2-40B4-BE49-F238E27FC236}">
              <a16:creationId xmlns:a16="http://schemas.microsoft.com/office/drawing/2014/main" id="{00000000-0008-0000-2100-0000F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89" name="Text Box 8">
          <a:extLst>
            <a:ext uri="{FF2B5EF4-FFF2-40B4-BE49-F238E27FC236}">
              <a16:creationId xmlns:a16="http://schemas.microsoft.com/office/drawing/2014/main" id="{00000000-0008-0000-2100-0000FD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0" name="Text Box 1">
          <a:extLst>
            <a:ext uri="{FF2B5EF4-FFF2-40B4-BE49-F238E27FC236}">
              <a16:creationId xmlns:a16="http://schemas.microsoft.com/office/drawing/2014/main" id="{00000000-0008-0000-2100-0000FE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1" name="Text Box 2">
          <a:extLst>
            <a:ext uri="{FF2B5EF4-FFF2-40B4-BE49-F238E27FC236}">
              <a16:creationId xmlns:a16="http://schemas.microsoft.com/office/drawing/2014/main" id="{00000000-0008-0000-2100-0000FF06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2" name="Text Box 3">
          <a:extLst>
            <a:ext uri="{FF2B5EF4-FFF2-40B4-BE49-F238E27FC236}">
              <a16:creationId xmlns:a16="http://schemas.microsoft.com/office/drawing/2014/main" id="{00000000-0008-0000-2100-00000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3" name="Text Box 4">
          <a:extLst>
            <a:ext uri="{FF2B5EF4-FFF2-40B4-BE49-F238E27FC236}">
              <a16:creationId xmlns:a16="http://schemas.microsoft.com/office/drawing/2014/main" id="{00000000-0008-0000-2100-00000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4" name="Text Box 5">
          <a:extLst>
            <a:ext uri="{FF2B5EF4-FFF2-40B4-BE49-F238E27FC236}">
              <a16:creationId xmlns:a16="http://schemas.microsoft.com/office/drawing/2014/main" id="{00000000-0008-0000-2100-00000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5" name="Text Box 6">
          <a:extLst>
            <a:ext uri="{FF2B5EF4-FFF2-40B4-BE49-F238E27FC236}">
              <a16:creationId xmlns:a16="http://schemas.microsoft.com/office/drawing/2014/main" id="{00000000-0008-0000-2100-00000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6" name="Text Box 8">
          <a:extLst>
            <a:ext uri="{FF2B5EF4-FFF2-40B4-BE49-F238E27FC236}">
              <a16:creationId xmlns:a16="http://schemas.microsoft.com/office/drawing/2014/main" id="{00000000-0008-0000-2100-00000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7" name="Text Box 9">
          <a:extLst>
            <a:ext uri="{FF2B5EF4-FFF2-40B4-BE49-F238E27FC236}">
              <a16:creationId xmlns:a16="http://schemas.microsoft.com/office/drawing/2014/main" id="{00000000-0008-0000-2100-00000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8" name="Text Box 10">
          <a:extLst>
            <a:ext uri="{FF2B5EF4-FFF2-40B4-BE49-F238E27FC236}">
              <a16:creationId xmlns:a16="http://schemas.microsoft.com/office/drawing/2014/main" id="{00000000-0008-0000-2100-00000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799" name="Text Box 1">
          <a:extLst>
            <a:ext uri="{FF2B5EF4-FFF2-40B4-BE49-F238E27FC236}">
              <a16:creationId xmlns:a16="http://schemas.microsoft.com/office/drawing/2014/main" id="{00000000-0008-0000-2100-00000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0" name="Text Box 2">
          <a:extLst>
            <a:ext uri="{FF2B5EF4-FFF2-40B4-BE49-F238E27FC236}">
              <a16:creationId xmlns:a16="http://schemas.microsoft.com/office/drawing/2014/main" id="{00000000-0008-0000-2100-00000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1" name="Text Box 8">
          <a:extLst>
            <a:ext uri="{FF2B5EF4-FFF2-40B4-BE49-F238E27FC236}">
              <a16:creationId xmlns:a16="http://schemas.microsoft.com/office/drawing/2014/main" id="{00000000-0008-0000-2100-00000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2" name="Text Box 8">
          <a:extLst>
            <a:ext uri="{FF2B5EF4-FFF2-40B4-BE49-F238E27FC236}">
              <a16:creationId xmlns:a16="http://schemas.microsoft.com/office/drawing/2014/main" id="{00000000-0008-0000-2100-00000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3" name="Text Box 8">
          <a:extLst>
            <a:ext uri="{FF2B5EF4-FFF2-40B4-BE49-F238E27FC236}">
              <a16:creationId xmlns:a16="http://schemas.microsoft.com/office/drawing/2014/main" id="{00000000-0008-0000-2100-00000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4" name="Text Box 8">
          <a:extLst>
            <a:ext uri="{FF2B5EF4-FFF2-40B4-BE49-F238E27FC236}">
              <a16:creationId xmlns:a16="http://schemas.microsoft.com/office/drawing/2014/main" id="{00000000-0008-0000-2100-00000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5" name="Text Box 8">
          <a:extLst>
            <a:ext uri="{FF2B5EF4-FFF2-40B4-BE49-F238E27FC236}">
              <a16:creationId xmlns:a16="http://schemas.microsoft.com/office/drawing/2014/main" id="{00000000-0008-0000-2100-00000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6" name="Text Box 1">
          <a:extLst>
            <a:ext uri="{FF2B5EF4-FFF2-40B4-BE49-F238E27FC236}">
              <a16:creationId xmlns:a16="http://schemas.microsoft.com/office/drawing/2014/main" id="{00000000-0008-0000-2100-00000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7" name="Text Box 2">
          <a:extLst>
            <a:ext uri="{FF2B5EF4-FFF2-40B4-BE49-F238E27FC236}">
              <a16:creationId xmlns:a16="http://schemas.microsoft.com/office/drawing/2014/main" id="{00000000-0008-0000-2100-00000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8" name="Text Box 3">
          <a:extLst>
            <a:ext uri="{FF2B5EF4-FFF2-40B4-BE49-F238E27FC236}">
              <a16:creationId xmlns:a16="http://schemas.microsoft.com/office/drawing/2014/main" id="{00000000-0008-0000-2100-00001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09" name="Text Box 4">
          <a:extLst>
            <a:ext uri="{FF2B5EF4-FFF2-40B4-BE49-F238E27FC236}">
              <a16:creationId xmlns:a16="http://schemas.microsoft.com/office/drawing/2014/main" id="{00000000-0008-0000-2100-00001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0" name="Text Box 5">
          <a:extLst>
            <a:ext uri="{FF2B5EF4-FFF2-40B4-BE49-F238E27FC236}">
              <a16:creationId xmlns:a16="http://schemas.microsoft.com/office/drawing/2014/main" id="{00000000-0008-0000-2100-00001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1" name="Text Box 6">
          <a:extLst>
            <a:ext uri="{FF2B5EF4-FFF2-40B4-BE49-F238E27FC236}">
              <a16:creationId xmlns:a16="http://schemas.microsoft.com/office/drawing/2014/main" id="{00000000-0008-0000-2100-00001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2" name="Text Box 8">
          <a:extLst>
            <a:ext uri="{FF2B5EF4-FFF2-40B4-BE49-F238E27FC236}">
              <a16:creationId xmlns:a16="http://schemas.microsoft.com/office/drawing/2014/main" id="{00000000-0008-0000-2100-00001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3" name="Text Box 9">
          <a:extLst>
            <a:ext uri="{FF2B5EF4-FFF2-40B4-BE49-F238E27FC236}">
              <a16:creationId xmlns:a16="http://schemas.microsoft.com/office/drawing/2014/main" id="{00000000-0008-0000-2100-00001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4" name="Text Box 10">
          <a:extLst>
            <a:ext uri="{FF2B5EF4-FFF2-40B4-BE49-F238E27FC236}">
              <a16:creationId xmlns:a16="http://schemas.microsoft.com/office/drawing/2014/main" id="{00000000-0008-0000-2100-00001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5" name="Text Box 1">
          <a:extLst>
            <a:ext uri="{FF2B5EF4-FFF2-40B4-BE49-F238E27FC236}">
              <a16:creationId xmlns:a16="http://schemas.microsoft.com/office/drawing/2014/main" id="{00000000-0008-0000-2100-00001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6" name="Text Box 2">
          <a:extLst>
            <a:ext uri="{FF2B5EF4-FFF2-40B4-BE49-F238E27FC236}">
              <a16:creationId xmlns:a16="http://schemas.microsoft.com/office/drawing/2014/main" id="{00000000-0008-0000-2100-00001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7" name="Text Box 8">
          <a:extLst>
            <a:ext uri="{FF2B5EF4-FFF2-40B4-BE49-F238E27FC236}">
              <a16:creationId xmlns:a16="http://schemas.microsoft.com/office/drawing/2014/main" id="{00000000-0008-0000-2100-00001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8" name="Text Box 8">
          <a:extLst>
            <a:ext uri="{FF2B5EF4-FFF2-40B4-BE49-F238E27FC236}">
              <a16:creationId xmlns:a16="http://schemas.microsoft.com/office/drawing/2014/main" id="{00000000-0008-0000-2100-00001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19" name="Text Box 8">
          <a:extLst>
            <a:ext uri="{FF2B5EF4-FFF2-40B4-BE49-F238E27FC236}">
              <a16:creationId xmlns:a16="http://schemas.microsoft.com/office/drawing/2014/main" id="{00000000-0008-0000-2100-00001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0" name="Text Box 1">
          <a:extLst>
            <a:ext uri="{FF2B5EF4-FFF2-40B4-BE49-F238E27FC236}">
              <a16:creationId xmlns:a16="http://schemas.microsoft.com/office/drawing/2014/main" id="{00000000-0008-0000-2100-00001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1" name="Text Box 2">
          <a:extLst>
            <a:ext uri="{FF2B5EF4-FFF2-40B4-BE49-F238E27FC236}">
              <a16:creationId xmlns:a16="http://schemas.microsoft.com/office/drawing/2014/main" id="{00000000-0008-0000-2100-00001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2" name="Text Box 3">
          <a:extLst>
            <a:ext uri="{FF2B5EF4-FFF2-40B4-BE49-F238E27FC236}">
              <a16:creationId xmlns:a16="http://schemas.microsoft.com/office/drawing/2014/main" id="{00000000-0008-0000-2100-00001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3" name="Text Box 4">
          <a:extLst>
            <a:ext uri="{FF2B5EF4-FFF2-40B4-BE49-F238E27FC236}">
              <a16:creationId xmlns:a16="http://schemas.microsoft.com/office/drawing/2014/main" id="{00000000-0008-0000-2100-00001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4" name="Text Box 5">
          <a:extLst>
            <a:ext uri="{FF2B5EF4-FFF2-40B4-BE49-F238E27FC236}">
              <a16:creationId xmlns:a16="http://schemas.microsoft.com/office/drawing/2014/main" id="{00000000-0008-0000-2100-00002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5" name="Text Box 6">
          <a:extLst>
            <a:ext uri="{FF2B5EF4-FFF2-40B4-BE49-F238E27FC236}">
              <a16:creationId xmlns:a16="http://schemas.microsoft.com/office/drawing/2014/main" id="{00000000-0008-0000-2100-00002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6" name="Text Box 8">
          <a:extLst>
            <a:ext uri="{FF2B5EF4-FFF2-40B4-BE49-F238E27FC236}">
              <a16:creationId xmlns:a16="http://schemas.microsoft.com/office/drawing/2014/main" id="{00000000-0008-0000-2100-00002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7" name="Text Box 9">
          <a:extLst>
            <a:ext uri="{FF2B5EF4-FFF2-40B4-BE49-F238E27FC236}">
              <a16:creationId xmlns:a16="http://schemas.microsoft.com/office/drawing/2014/main" id="{00000000-0008-0000-2100-00002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8" name="Text Box 10">
          <a:extLst>
            <a:ext uri="{FF2B5EF4-FFF2-40B4-BE49-F238E27FC236}">
              <a16:creationId xmlns:a16="http://schemas.microsoft.com/office/drawing/2014/main" id="{00000000-0008-0000-2100-00002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29" name="Text Box 1">
          <a:extLst>
            <a:ext uri="{FF2B5EF4-FFF2-40B4-BE49-F238E27FC236}">
              <a16:creationId xmlns:a16="http://schemas.microsoft.com/office/drawing/2014/main" id="{00000000-0008-0000-2100-00002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0" name="Text Box 2">
          <a:extLst>
            <a:ext uri="{FF2B5EF4-FFF2-40B4-BE49-F238E27FC236}">
              <a16:creationId xmlns:a16="http://schemas.microsoft.com/office/drawing/2014/main" id="{00000000-0008-0000-2100-00002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1" name="Text Box 8">
          <a:extLst>
            <a:ext uri="{FF2B5EF4-FFF2-40B4-BE49-F238E27FC236}">
              <a16:creationId xmlns:a16="http://schemas.microsoft.com/office/drawing/2014/main" id="{00000000-0008-0000-2100-00002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2" name="Text Box 1">
          <a:extLst>
            <a:ext uri="{FF2B5EF4-FFF2-40B4-BE49-F238E27FC236}">
              <a16:creationId xmlns:a16="http://schemas.microsoft.com/office/drawing/2014/main" id="{00000000-0008-0000-2100-00002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3" name="Text Box 2">
          <a:extLst>
            <a:ext uri="{FF2B5EF4-FFF2-40B4-BE49-F238E27FC236}">
              <a16:creationId xmlns:a16="http://schemas.microsoft.com/office/drawing/2014/main" id="{00000000-0008-0000-2100-00002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4" name="Text Box 3">
          <a:extLst>
            <a:ext uri="{FF2B5EF4-FFF2-40B4-BE49-F238E27FC236}">
              <a16:creationId xmlns:a16="http://schemas.microsoft.com/office/drawing/2014/main" id="{00000000-0008-0000-2100-00002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5" name="Text Box 4">
          <a:extLst>
            <a:ext uri="{FF2B5EF4-FFF2-40B4-BE49-F238E27FC236}">
              <a16:creationId xmlns:a16="http://schemas.microsoft.com/office/drawing/2014/main" id="{00000000-0008-0000-2100-00002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6" name="Text Box 5">
          <a:extLst>
            <a:ext uri="{FF2B5EF4-FFF2-40B4-BE49-F238E27FC236}">
              <a16:creationId xmlns:a16="http://schemas.microsoft.com/office/drawing/2014/main" id="{00000000-0008-0000-2100-00002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7" name="Text Box 6">
          <a:extLst>
            <a:ext uri="{FF2B5EF4-FFF2-40B4-BE49-F238E27FC236}">
              <a16:creationId xmlns:a16="http://schemas.microsoft.com/office/drawing/2014/main" id="{00000000-0008-0000-2100-00002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8" name="Text Box 8">
          <a:extLst>
            <a:ext uri="{FF2B5EF4-FFF2-40B4-BE49-F238E27FC236}">
              <a16:creationId xmlns:a16="http://schemas.microsoft.com/office/drawing/2014/main" id="{00000000-0008-0000-2100-00002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39" name="Text Box 9">
          <a:extLst>
            <a:ext uri="{FF2B5EF4-FFF2-40B4-BE49-F238E27FC236}">
              <a16:creationId xmlns:a16="http://schemas.microsoft.com/office/drawing/2014/main" id="{00000000-0008-0000-2100-00002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0" name="Text Box 10">
          <a:extLst>
            <a:ext uri="{FF2B5EF4-FFF2-40B4-BE49-F238E27FC236}">
              <a16:creationId xmlns:a16="http://schemas.microsoft.com/office/drawing/2014/main" id="{00000000-0008-0000-2100-00003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1" name="Text Box 1">
          <a:extLst>
            <a:ext uri="{FF2B5EF4-FFF2-40B4-BE49-F238E27FC236}">
              <a16:creationId xmlns:a16="http://schemas.microsoft.com/office/drawing/2014/main" id="{00000000-0008-0000-2100-00003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2" name="Text Box 2">
          <a:extLst>
            <a:ext uri="{FF2B5EF4-FFF2-40B4-BE49-F238E27FC236}">
              <a16:creationId xmlns:a16="http://schemas.microsoft.com/office/drawing/2014/main" id="{00000000-0008-0000-2100-00003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3" name="Text Box 8">
          <a:extLst>
            <a:ext uri="{FF2B5EF4-FFF2-40B4-BE49-F238E27FC236}">
              <a16:creationId xmlns:a16="http://schemas.microsoft.com/office/drawing/2014/main" id="{00000000-0008-0000-2100-00003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4" name="Text Box 8">
          <a:extLst>
            <a:ext uri="{FF2B5EF4-FFF2-40B4-BE49-F238E27FC236}">
              <a16:creationId xmlns:a16="http://schemas.microsoft.com/office/drawing/2014/main" id="{00000000-0008-0000-2100-00003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5" name="Text Box 1">
          <a:extLst>
            <a:ext uri="{FF2B5EF4-FFF2-40B4-BE49-F238E27FC236}">
              <a16:creationId xmlns:a16="http://schemas.microsoft.com/office/drawing/2014/main" id="{00000000-0008-0000-2100-00003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6" name="Text Box 2">
          <a:extLst>
            <a:ext uri="{FF2B5EF4-FFF2-40B4-BE49-F238E27FC236}">
              <a16:creationId xmlns:a16="http://schemas.microsoft.com/office/drawing/2014/main" id="{00000000-0008-0000-2100-00003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7" name="Text Box 3">
          <a:extLst>
            <a:ext uri="{FF2B5EF4-FFF2-40B4-BE49-F238E27FC236}">
              <a16:creationId xmlns:a16="http://schemas.microsoft.com/office/drawing/2014/main" id="{00000000-0008-0000-2100-00003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8" name="Text Box 4">
          <a:extLst>
            <a:ext uri="{FF2B5EF4-FFF2-40B4-BE49-F238E27FC236}">
              <a16:creationId xmlns:a16="http://schemas.microsoft.com/office/drawing/2014/main" id="{00000000-0008-0000-2100-00003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49" name="Text Box 5">
          <a:extLst>
            <a:ext uri="{FF2B5EF4-FFF2-40B4-BE49-F238E27FC236}">
              <a16:creationId xmlns:a16="http://schemas.microsoft.com/office/drawing/2014/main" id="{00000000-0008-0000-2100-00003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0" name="Text Box 6">
          <a:extLst>
            <a:ext uri="{FF2B5EF4-FFF2-40B4-BE49-F238E27FC236}">
              <a16:creationId xmlns:a16="http://schemas.microsoft.com/office/drawing/2014/main" id="{00000000-0008-0000-2100-00003A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1" name="Text Box 8">
          <a:extLst>
            <a:ext uri="{FF2B5EF4-FFF2-40B4-BE49-F238E27FC236}">
              <a16:creationId xmlns:a16="http://schemas.microsoft.com/office/drawing/2014/main" id="{00000000-0008-0000-2100-00003B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2" name="Text Box 9">
          <a:extLst>
            <a:ext uri="{FF2B5EF4-FFF2-40B4-BE49-F238E27FC236}">
              <a16:creationId xmlns:a16="http://schemas.microsoft.com/office/drawing/2014/main" id="{00000000-0008-0000-2100-00003C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3" name="Text Box 10">
          <a:extLst>
            <a:ext uri="{FF2B5EF4-FFF2-40B4-BE49-F238E27FC236}">
              <a16:creationId xmlns:a16="http://schemas.microsoft.com/office/drawing/2014/main" id="{00000000-0008-0000-2100-00003D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4" name="Text Box 1">
          <a:extLst>
            <a:ext uri="{FF2B5EF4-FFF2-40B4-BE49-F238E27FC236}">
              <a16:creationId xmlns:a16="http://schemas.microsoft.com/office/drawing/2014/main" id="{00000000-0008-0000-2100-00003E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5" name="Text Box 2">
          <a:extLst>
            <a:ext uri="{FF2B5EF4-FFF2-40B4-BE49-F238E27FC236}">
              <a16:creationId xmlns:a16="http://schemas.microsoft.com/office/drawing/2014/main" id="{00000000-0008-0000-2100-00003F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6" name="Text Box 8">
          <a:extLst>
            <a:ext uri="{FF2B5EF4-FFF2-40B4-BE49-F238E27FC236}">
              <a16:creationId xmlns:a16="http://schemas.microsoft.com/office/drawing/2014/main" id="{00000000-0008-0000-2100-000040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7" name="Text Box 1">
          <a:extLst>
            <a:ext uri="{FF2B5EF4-FFF2-40B4-BE49-F238E27FC236}">
              <a16:creationId xmlns:a16="http://schemas.microsoft.com/office/drawing/2014/main" id="{00000000-0008-0000-2100-000041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8" name="Text Box 2">
          <a:extLst>
            <a:ext uri="{FF2B5EF4-FFF2-40B4-BE49-F238E27FC236}">
              <a16:creationId xmlns:a16="http://schemas.microsoft.com/office/drawing/2014/main" id="{00000000-0008-0000-2100-000042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59" name="Text Box 3">
          <a:extLst>
            <a:ext uri="{FF2B5EF4-FFF2-40B4-BE49-F238E27FC236}">
              <a16:creationId xmlns:a16="http://schemas.microsoft.com/office/drawing/2014/main" id="{00000000-0008-0000-2100-000043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0" name="Text Box 4">
          <a:extLst>
            <a:ext uri="{FF2B5EF4-FFF2-40B4-BE49-F238E27FC236}">
              <a16:creationId xmlns:a16="http://schemas.microsoft.com/office/drawing/2014/main" id="{00000000-0008-0000-2100-000044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1" name="Text Box 5">
          <a:extLst>
            <a:ext uri="{FF2B5EF4-FFF2-40B4-BE49-F238E27FC236}">
              <a16:creationId xmlns:a16="http://schemas.microsoft.com/office/drawing/2014/main" id="{00000000-0008-0000-2100-000045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2" name="Text Box 6">
          <a:extLst>
            <a:ext uri="{FF2B5EF4-FFF2-40B4-BE49-F238E27FC236}">
              <a16:creationId xmlns:a16="http://schemas.microsoft.com/office/drawing/2014/main" id="{00000000-0008-0000-2100-000046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3" name="Text Box 8">
          <a:extLst>
            <a:ext uri="{FF2B5EF4-FFF2-40B4-BE49-F238E27FC236}">
              <a16:creationId xmlns:a16="http://schemas.microsoft.com/office/drawing/2014/main" id="{00000000-0008-0000-2100-000047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4" name="Text Box 9">
          <a:extLst>
            <a:ext uri="{FF2B5EF4-FFF2-40B4-BE49-F238E27FC236}">
              <a16:creationId xmlns:a16="http://schemas.microsoft.com/office/drawing/2014/main" id="{00000000-0008-0000-2100-000048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1865" name="Text Box 10">
          <a:extLst>
            <a:ext uri="{FF2B5EF4-FFF2-40B4-BE49-F238E27FC236}">
              <a16:creationId xmlns:a16="http://schemas.microsoft.com/office/drawing/2014/main" id="{00000000-0008-0000-2100-00004907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6" name="Text Box 1">
          <a:extLst>
            <a:ext uri="{FF2B5EF4-FFF2-40B4-BE49-F238E27FC236}">
              <a16:creationId xmlns:a16="http://schemas.microsoft.com/office/drawing/2014/main" id="{00000000-0008-0000-2100-00004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7" name="Text Box 2">
          <a:extLst>
            <a:ext uri="{FF2B5EF4-FFF2-40B4-BE49-F238E27FC236}">
              <a16:creationId xmlns:a16="http://schemas.microsoft.com/office/drawing/2014/main" id="{00000000-0008-0000-2100-00004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8" name="Text Box 3">
          <a:extLst>
            <a:ext uri="{FF2B5EF4-FFF2-40B4-BE49-F238E27FC236}">
              <a16:creationId xmlns:a16="http://schemas.microsoft.com/office/drawing/2014/main" id="{00000000-0008-0000-2100-00004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9" name="Text Box 4">
          <a:extLst>
            <a:ext uri="{FF2B5EF4-FFF2-40B4-BE49-F238E27FC236}">
              <a16:creationId xmlns:a16="http://schemas.microsoft.com/office/drawing/2014/main" id="{00000000-0008-0000-2100-00004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0" name="Text Box 5">
          <a:extLst>
            <a:ext uri="{FF2B5EF4-FFF2-40B4-BE49-F238E27FC236}">
              <a16:creationId xmlns:a16="http://schemas.microsoft.com/office/drawing/2014/main" id="{00000000-0008-0000-2100-00004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1" name="Text Box 6">
          <a:extLst>
            <a:ext uri="{FF2B5EF4-FFF2-40B4-BE49-F238E27FC236}">
              <a16:creationId xmlns:a16="http://schemas.microsoft.com/office/drawing/2014/main" id="{00000000-0008-0000-2100-00004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2" name="Text Box 8">
          <a:extLst>
            <a:ext uri="{FF2B5EF4-FFF2-40B4-BE49-F238E27FC236}">
              <a16:creationId xmlns:a16="http://schemas.microsoft.com/office/drawing/2014/main" id="{00000000-0008-0000-2100-00005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3" name="Text Box 9">
          <a:extLst>
            <a:ext uri="{FF2B5EF4-FFF2-40B4-BE49-F238E27FC236}">
              <a16:creationId xmlns:a16="http://schemas.microsoft.com/office/drawing/2014/main" id="{00000000-0008-0000-2100-00005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4" name="Text Box 10">
          <a:extLst>
            <a:ext uri="{FF2B5EF4-FFF2-40B4-BE49-F238E27FC236}">
              <a16:creationId xmlns:a16="http://schemas.microsoft.com/office/drawing/2014/main" id="{00000000-0008-0000-2100-00005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5" name="Text Box 1">
          <a:extLst>
            <a:ext uri="{FF2B5EF4-FFF2-40B4-BE49-F238E27FC236}">
              <a16:creationId xmlns:a16="http://schemas.microsoft.com/office/drawing/2014/main" id="{00000000-0008-0000-2100-00005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6" name="Text Box 2">
          <a:extLst>
            <a:ext uri="{FF2B5EF4-FFF2-40B4-BE49-F238E27FC236}">
              <a16:creationId xmlns:a16="http://schemas.microsoft.com/office/drawing/2014/main" id="{00000000-0008-0000-2100-00005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7" name="Text Box 1">
          <a:extLst>
            <a:ext uri="{FF2B5EF4-FFF2-40B4-BE49-F238E27FC236}">
              <a16:creationId xmlns:a16="http://schemas.microsoft.com/office/drawing/2014/main" id="{00000000-0008-0000-2100-00005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8" name="Text Box 2">
          <a:extLst>
            <a:ext uri="{FF2B5EF4-FFF2-40B4-BE49-F238E27FC236}">
              <a16:creationId xmlns:a16="http://schemas.microsoft.com/office/drawing/2014/main" id="{00000000-0008-0000-2100-00005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79" name="Text Box 3">
          <a:extLst>
            <a:ext uri="{FF2B5EF4-FFF2-40B4-BE49-F238E27FC236}">
              <a16:creationId xmlns:a16="http://schemas.microsoft.com/office/drawing/2014/main" id="{00000000-0008-0000-2100-00005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0" name="Text Box 4">
          <a:extLst>
            <a:ext uri="{FF2B5EF4-FFF2-40B4-BE49-F238E27FC236}">
              <a16:creationId xmlns:a16="http://schemas.microsoft.com/office/drawing/2014/main" id="{00000000-0008-0000-2100-00005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1" name="Text Box 5">
          <a:extLst>
            <a:ext uri="{FF2B5EF4-FFF2-40B4-BE49-F238E27FC236}">
              <a16:creationId xmlns:a16="http://schemas.microsoft.com/office/drawing/2014/main" id="{00000000-0008-0000-2100-00005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2" name="Text Box 6">
          <a:extLst>
            <a:ext uri="{FF2B5EF4-FFF2-40B4-BE49-F238E27FC236}">
              <a16:creationId xmlns:a16="http://schemas.microsoft.com/office/drawing/2014/main" id="{00000000-0008-0000-2100-00005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3" name="Text Box 8">
          <a:extLst>
            <a:ext uri="{FF2B5EF4-FFF2-40B4-BE49-F238E27FC236}">
              <a16:creationId xmlns:a16="http://schemas.microsoft.com/office/drawing/2014/main" id="{00000000-0008-0000-2100-00005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4" name="Text Box 9">
          <a:extLst>
            <a:ext uri="{FF2B5EF4-FFF2-40B4-BE49-F238E27FC236}">
              <a16:creationId xmlns:a16="http://schemas.microsoft.com/office/drawing/2014/main" id="{00000000-0008-0000-2100-00005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5" name="Text Box 10">
          <a:extLst>
            <a:ext uri="{FF2B5EF4-FFF2-40B4-BE49-F238E27FC236}">
              <a16:creationId xmlns:a16="http://schemas.microsoft.com/office/drawing/2014/main" id="{00000000-0008-0000-2100-00005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6" name="Text Box 1">
          <a:extLst>
            <a:ext uri="{FF2B5EF4-FFF2-40B4-BE49-F238E27FC236}">
              <a16:creationId xmlns:a16="http://schemas.microsoft.com/office/drawing/2014/main" id="{00000000-0008-0000-2100-00005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7" name="Text Box 2">
          <a:extLst>
            <a:ext uri="{FF2B5EF4-FFF2-40B4-BE49-F238E27FC236}">
              <a16:creationId xmlns:a16="http://schemas.microsoft.com/office/drawing/2014/main" id="{00000000-0008-0000-2100-00005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8" name="Text Box 1">
          <a:extLst>
            <a:ext uri="{FF2B5EF4-FFF2-40B4-BE49-F238E27FC236}">
              <a16:creationId xmlns:a16="http://schemas.microsoft.com/office/drawing/2014/main" id="{00000000-0008-0000-2100-00006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89" name="Text Box 2">
          <a:extLst>
            <a:ext uri="{FF2B5EF4-FFF2-40B4-BE49-F238E27FC236}">
              <a16:creationId xmlns:a16="http://schemas.microsoft.com/office/drawing/2014/main" id="{00000000-0008-0000-2100-00006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0" name="Text Box 3">
          <a:extLst>
            <a:ext uri="{FF2B5EF4-FFF2-40B4-BE49-F238E27FC236}">
              <a16:creationId xmlns:a16="http://schemas.microsoft.com/office/drawing/2014/main" id="{00000000-0008-0000-2100-00006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1" name="Text Box 4">
          <a:extLst>
            <a:ext uri="{FF2B5EF4-FFF2-40B4-BE49-F238E27FC236}">
              <a16:creationId xmlns:a16="http://schemas.microsoft.com/office/drawing/2014/main" id="{00000000-0008-0000-2100-00006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2" name="Text Box 5">
          <a:extLst>
            <a:ext uri="{FF2B5EF4-FFF2-40B4-BE49-F238E27FC236}">
              <a16:creationId xmlns:a16="http://schemas.microsoft.com/office/drawing/2014/main" id="{00000000-0008-0000-2100-00006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3" name="Text Box 6">
          <a:extLst>
            <a:ext uri="{FF2B5EF4-FFF2-40B4-BE49-F238E27FC236}">
              <a16:creationId xmlns:a16="http://schemas.microsoft.com/office/drawing/2014/main" id="{00000000-0008-0000-2100-00006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4" name="Text Box 8">
          <a:extLst>
            <a:ext uri="{FF2B5EF4-FFF2-40B4-BE49-F238E27FC236}">
              <a16:creationId xmlns:a16="http://schemas.microsoft.com/office/drawing/2014/main" id="{00000000-0008-0000-2100-00006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5" name="Text Box 9">
          <a:extLst>
            <a:ext uri="{FF2B5EF4-FFF2-40B4-BE49-F238E27FC236}">
              <a16:creationId xmlns:a16="http://schemas.microsoft.com/office/drawing/2014/main" id="{00000000-0008-0000-2100-00006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6" name="Text Box 10">
          <a:extLst>
            <a:ext uri="{FF2B5EF4-FFF2-40B4-BE49-F238E27FC236}">
              <a16:creationId xmlns:a16="http://schemas.microsoft.com/office/drawing/2014/main" id="{00000000-0008-0000-2100-00006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7" name="Text Box 1">
          <a:extLst>
            <a:ext uri="{FF2B5EF4-FFF2-40B4-BE49-F238E27FC236}">
              <a16:creationId xmlns:a16="http://schemas.microsoft.com/office/drawing/2014/main" id="{00000000-0008-0000-2100-00006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8" name="Text Box 2">
          <a:extLst>
            <a:ext uri="{FF2B5EF4-FFF2-40B4-BE49-F238E27FC236}">
              <a16:creationId xmlns:a16="http://schemas.microsoft.com/office/drawing/2014/main" id="{00000000-0008-0000-2100-00006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99" name="Text Box 1">
          <a:extLst>
            <a:ext uri="{FF2B5EF4-FFF2-40B4-BE49-F238E27FC236}">
              <a16:creationId xmlns:a16="http://schemas.microsoft.com/office/drawing/2014/main" id="{00000000-0008-0000-2100-00006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0" name="Text Box 2">
          <a:extLst>
            <a:ext uri="{FF2B5EF4-FFF2-40B4-BE49-F238E27FC236}">
              <a16:creationId xmlns:a16="http://schemas.microsoft.com/office/drawing/2014/main" id="{00000000-0008-0000-2100-00006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1" name="Text Box 3">
          <a:extLst>
            <a:ext uri="{FF2B5EF4-FFF2-40B4-BE49-F238E27FC236}">
              <a16:creationId xmlns:a16="http://schemas.microsoft.com/office/drawing/2014/main" id="{00000000-0008-0000-2100-00006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2" name="Text Box 4">
          <a:extLst>
            <a:ext uri="{FF2B5EF4-FFF2-40B4-BE49-F238E27FC236}">
              <a16:creationId xmlns:a16="http://schemas.microsoft.com/office/drawing/2014/main" id="{00000000-0008-0000-2100-00006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3" name="Text Box 5">
          <a:extLst>
            <a:ext uri="{FF2B5EF4-FFF2-40B4-BE49-F238E27FC236}">
              <a16:creationId xmlns:a16="http://schemas.microsoft.com/office/drawing/2014/main" id="{00000000-0008-0000-2100-00006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4" name="Text Box 6">
          <a:extLst>
            <a:ext uri="{FF2B5EF4-FFF2-40B4-BE49-F238E27FC236}">
              <a16:creationId xmlns:a16="http://schemas.microsoft.com/office/drawing/2014/main" id="{00000000-0008-0000-2100-00007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5" name="Text Box 8">
          <a:extLst>
            <a:ext uri="{FF2B5EF4-FFF2-40B4-BE49-F238E27FC236}">
              <a16:creationId xmlns:a16="http://schemas.microsoft.com/office/drawing/2014/main" id="{00000000-0008-0000-2100-00007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6" name="Text Box 9">
          <a:extLst>
            <a:ext uri="{FF2B5EF4-FFF2-40B4-BE49-F238E27FC236}">
              <a16:creationId xmlns:a16="http://schemas.microsoft.com/office/drawing/2014/main" id="{00000000-0008-0000-2100-00007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7" name="Text Box 10">
          <a:extLst>
            <a:ext uri="{FF2B5EF4-FFF2-40B4-BE49-F238E27FC236}">
              <a16:creationId xmlns:a16="http://schemas.microsoft.com/office/drawing/2014/main" id="{00000000-0008-0000-2100-00007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8" name="Text Box 1">
          <a:extLst>
            <a:ext uri="{FF2B5EF4-FFF2-40B4-BE49-F238E27FC236}">
              <a16:creationId xmlns:a16="http://schemas.microsoft.com/office/drawing/2014/main" id="{00000000-0008-0000-2100-00007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09" name="Text Box 2">
          <a:extLst>
            <a:ext uri="{FF2B5EF4-FFF2-40B4-BE49-F238E27FC236}">
              <a16:creationId xmlns:a16="http://schemas.microsoft.com/office/drawing/2014/main" id="{00000000-0008-0000-2100-00007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0" name="Text Box 1">
          <a:extLst>
            <a:ext uri="{FF2B5EF4-FFF2-40B4-BE49-F238E27FC236}">
              <a16:creationId xmlns:a16="http://schemas.microsoft.com/office/drawing/2014/main" id="{00000000-0008-0000-2100-00007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1" name="Text Box 2">
          <a:extLst>
            <a:ext uri="{FF2B5EF4-FFF2-40B4-BE49-F238E27FC236}">
              <a16:creationId xmlns:a16="http://schemas.microsoft.com/office/drawing/2014/main" id="{00000000-0008-0000-2100-00007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2" name="Text Box 3">
          <a:extLst>
            <a:ext uri="{FF2B5EF4-FFF2-40B4-BE49-F238E27FC236}">
              <a16:creationId xmlns:a16="http://schemas.microsoft.com/office/drawing/2014/main" id="{00000000-0008-0000-2100-00007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3" name="Text Box 4">
          <a:extLst>
            <a:ext uri="{FF2B5EF4-FFF2-40B4-BE49-F238E27FC236}">
              <a16:creationId xmlns:a16="http://schemas.microsoft.com/office/drawing/2014/main" id="{00000000-0008-0000-2100-00007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4" name="Text Box 5">
          <a:extLst>
            <a:ext uri="{FF2B5EF4-FFF2-40B4-BE49-F238E27FC236}">
              <a16:creationId xmlns:a16="http://schemas.microsoft.com/office/drawing/2014/main" id="{00000000-0008-0000-2100-00007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5" name="Text Box 6">
          <a:extLst>
            <a:ext uri="{FF2B5EF4-FFF2-40B4-BE49-F238E27FC236}">
              <a16:creationId xmlns:a16="http://schemas.microsoft.com/office/drawing/2014/main" id="{00000000-0008-0000-2100-00007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6" name="Text Box 8">
          <a:extLst>
            <a:ext uri="{FF2B5EF4-FFF2-40B4-BE49-F238E27FC236}">
              <a16:creationId xmlns:a16="http://schemas.microsoft.com/office/drawing/2014/main" id="{00000000-0008-0000-2100-00007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7" name="Text Box 9">
          <a:extLst>
            <a:ext uri="{FF2B5EF4-FFF2-40B4-BE49-F238E27FC236}">
              <a16:creationId xmlns:a16="http://schemas.microsoft.com/office/drawing/2014/main" id="{00000000-0008-0000-2100-00007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8" name="Text Box 10">
          <a:extLst>
            <a:ext uri="{FF2B5EF4-FFF2-40B4-BE49-F238E27FC236}">
              <a16:creationId xmlns:a16="http://schemas.microsoft.com/office/drawing/2014/main" id="{00000000-0008-0000-2100-00007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19" name="Text Box 1">
          <a:extLst>
            <a:ext uri="{FF2B5EF4-FFF2-40B4-BE49-F238E27FC236}">
              <a16:creationId xmlns:a16="http://schemas.microsoft.com/office/drawing/2014/main" id="{00000000-0008-0000-2100-00007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0" name="Text Box 2">
          <a:extLst>
            <a:ext uri="{FF2B5EF4-FFF2-40B4-BE49-F238E27FC236}">
              <a16:creationId xmlns:a16="http://schemas.microsoft.com/office/drawing/2014/main" id="{00000000-0008-0000-2100-00008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1" name="Text Box 1">
          <a:extLst>
            <a:ext uri="{FF2B5EF4-FFF2-40B4-BE49-F238E27FC236}">
              <a16:creationId xmlns:a16="http://schemas.microsoft.com/office/drawing/2014/main" id="{00000000-0008-0000-2100-00008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2" name="Text Box 2">
          <a:extLst>
            <a:ext uri="{FF2B5EF4-FFF2-40B4-BE49-F238E27FC236}">
              <a16:creationId xmlns:a16="http://schemas.microsoft.com/office/drawing/2014/main" id="{00000000-0008-0000-2100-00008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3" name="Text Box 3">
          <a:extLst>
            <a:ext uri="{FF2B5EF4-FFF2-40B4-BE49-F238E27FC236}">
              <a16:creationId xmlns:a16="http://schemas.microsoft.com/office/drawing/2014/main" id="{00000000-0008-0000-2100-00008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4" name="Text Box 4">
          <a:extLst>
            <a:ext uri="{FF2B5EF4-FFF2-40B4-BE49-F238E27FC236}">
              <a16:creationId xmlns:a16="http://schemas.microsoft.com/office/drawing/2014/main" id="{00000000-0008-0000-2100-00008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5" name="Text Box 5">
          <a:extLst>
            <a:ext uri="{FF2B5EF4-FFF2-40B4-BE49-F238E27FC236}">
              <a16:creationId xmlns:a16="http://schemas.microsoft.com/office/drawing/2014/main" id="{00000000-0008-0000-2100-00008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6" name="Text Box 6">
          <a:extLst>
            <a:ext uri="{FF2B5EF4-FFF2-40B4-BE49-F238E27FC236}">
              <a16:creationId xmlns:a16="http://schemas.microsoft.com/office/drawing/2014/main" id="{00000000-0008-0000-2100-00008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927" name="Text Box 8">
          <a:extLst>
            <a:ext uri="{FF2B5EF4-FFF2-40B4-BE49-F238E27FC236}">
              <a16:creationId xmlns:a16="http://schemas.microsoft.com/office/drawing/2014/main" id="{00000000-0008-0000-2100-00008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48</xdr:row>
      <xdr:rowOff>114300</xdr:rowOff>
    </xdr:from>
    <xdr:ext cx="114300" cy="285750"/>
    <xdr:sp macro="" textlink="">
      <xdr:nvSpPr>
        <xdr:cNvPr id="1928" name="Text Box 9">
          <a:extLst>
            <a:ext uri="{FF2B5EF4-FFF2-40B4-BE49-F238E27FC236}">
              <a16:creationId xmlns:a16="http://schemas.microsoft.com/office/drawing/2014/main" id="{00000000-0008-0000-2100-000088070000}"/>
            </a:ext>
          </a:extLst>
        </xdr:cNvPr>
        <xdr:cNvSpPr txBox="1">
          <a:spLocks noChangeArrowheads="1"/>
        </xdr:cNvSpPr>
      </xdr:nvSpPr>
      <xdr:spPr bwMode="auto">
        <a:xfrm>
          <a:off x="653415" y="88925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9" name="Text Box 8">
          <a:extLst>
            <a:ext uri="{FF2B5EF4-FFF2-40B4-BE49-F238E27FC236}">
              <a16:creationId xmlns:a16="http://schemas.microsoft.com/office/drawing/2014/main" id="{00000000-0008-0000-2100-00008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30" name="Text Box 8">
          <a:extLst>
            <a:ext uri="{FF2B5EF4-FFF2-40B4-BE49-F238E27FC236}">
              <a16:creationId xmlns:a16="http://schemas.microsoft.com/office/drawing/2014/main" id="{00000000-0008-0000-2100-00008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47</xdr:row>
      <xdr:rowOff>14817</xdr:rowOff>
    </xdr:from>
    <xdr:ext cx="114300" cy="285750"/>
    <xdr:sp macro="" textlink="">
      <xdr:nvSpPr>
        <xdr:cNvPr id="1931" name="Text Box 8">
          <a:extLst>
            <a:ext uri="{FF2B5EF4-FFF2-40B4-BE49-F238E27FC236}">
              <a16:creationId xmlns:a16="http://schemas.microsoft.com/office/drawing/2014/main" id="{00000000-0008-0000-2100-00008B070000}"/>
            </a:ext>
          </a:extLst>
        </xdr:cNvPr>
        <xdr:cNvSpPr txBox="1">
          <a:spLocks noChangeArrowheads="1"/>
        </xdr:cNvSpPr>
      </xdr:nvSpPr>
      <xdr:spPr bwMode="auto">
        <a:xfrm>
          <a:off x="622935" y="861017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2" name="Text Box 1">
          <a:extLst>
            <a:ext uri="{FF2B5EF4-FFF2-40B4-BE49-F238E27FC236}">
              <a16:creationId xmlns:a16="http://schemas.microsoft.com/office/drawing/2014/main" id="{00000000-0008-0000-2100-00008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3" name="Text Box 2">
          <a:extLst>
            <a:ext uri="{FF2B5EF4-FFF2-40B4-BE49-F238E27FC236}">
              <a16:creationId xmlns:a16="http://schemas.microsoft.com/office/drawing/2014/main" id="{00000000-0008-0000-2100-00008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4" name="Text Box 3">
          <a:extLst>
            <a:ext uri="{FF2B5EF4-FFF2-40B4-BE49-F238E27FC236}">
              <a16:creationId xmlns:a16="http://schemas.microsoft.com/office/drawing/2014/main" id="{00000000-0008-0000-2100-00008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5" name="Text Box 4">
          <a:extLst>
            <a:ext uri="{FF2B5EF4-FFF2-40B4-BE49-F238E27FC236}">
              <a16:creationId xmlns:a16="http://schemas.microsoft.com/office/drawing/2014/main" id="{00000000-0008-0000-2100-00008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6" name="Text Box 5">
          <a:extLst>
            <a:ext uri="{FF2B5EF4-FFF2-40B4-BE49-F238E27FC236}">
              <a16:creationId xmlns:a16="http://schemas.microsoft.com/office/drawing/2014/main" id="{00000000-0008-0000-2100-00009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7" name="Text Box 6">
          <a:extLst>
            <a:ext uri="{FF2B5EF4-FFF2-40B4-BE49-F238E27FC236}">
              <a16:creationId xmlns:a16="http://schemas.microsoft.com/office/drawing/2014/main" id="{00000000-0008-0000-2100-00009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8" name="Text Box 8">
          <a:extLst>
            <a:ext uri="{FF2B5EF4-FFF2-40B4-BE49-F238E27FC236}">
              <a16:creationId xmlns:a16="http://schemas.microsoft.com/office/drawing/2014/main" id="{00000000-0008-0000-2100-00009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39" name="Text Box 9">
          <a:extLst>
            <a:ext uri="{FF2B5EF4-FFF2-40B4-BE49-F238E27FC236}">
              <a16:creationId xmlns:a16="http://schemas.microsoft.com/office/drawing/2014/main" id="{00000000-0008-0000-2100-00009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0" name="Text Box 10">
          <a:extLst>
            <a:ext uri="{FF2B5EF4-FFF2-40B4-BE49-F238E27FC236}">
              <a16:creationId xmlns:a16="http://schemas.microsoft.com/office/drawing/2014/main" id="{00000000-0008-0000-2100-00009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1" name="Text Box 1">
          <a:extLst>
            <a:ext uri="{FF2B5EF4-FFF2-40B4-BE49-F238E27FC236}">
              <a16:creationId xmlns:a16="http://schemas.microsoft.com/office/drawing/2014/main" id="{00000000-0008-0000-2100-00009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2" name="Text Box 2">
          <a:extLst>
            <a:ext uri="{FF2B5EF4-FFF2-40B4-BE49-F238E27FC236}">
              <a16:creationId xmlns:a16="http://schemas.microsoft.com/office/drawing/2014/main" id="{00000000-0008-0000-2100-00009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3" name="Text Box 1">
          <a:extLst>
            <a:ext uri="{FF2B5EF4-FFF2-40B4-BE49-F238E27FC236}">
              <a16:creationId xmlns:a16="http://schemas.microsoft.com/office/drawing/2014/main" id="{00000000-0008-0000-2100-00009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4" name="Text Box 2">
          <a:extLst>
            <a:ext uri="{FF2B5EF4-FFF2-40B4-BE49-F238E27FC236}">
              <a16:creationId xmlns:a16="http://schemas.microsoft.com/office/drawing/2014/main" id="{00000000-0008-0000-2100-00009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5" name="Text Box 3">
          <a:extLst>
            <a:ext uri="{FF2B5EF4-FFF2-40B4-BE49-F238E27FC236}">
              <a16:creationId xmlns:a16="http://schemas.microsoft.com/office/drawing/2014/main" id="{00000000-0008-0000-2100-00009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6" name="Text Box 4">
          <a:extLst>
            <a:ext uri="{FF2B5EF4-FFF2-40B4-BE49-F238E27FC236}">
              <a16:creationId xmlns:a16="http://schemas.microsoft.com/office/drawing/2014/main" id="{00000000-0008-0000-2100-00009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7" name="Text Box 5">
          <a:extLst>
            <a:ext uri="{FF2B5EF4-FFF2-40B4-BE49-F238E27FC236}">
              <a16:creationId xmlns:a16="http://schemas.microsoft.com/office/drawing/2014/main" id="{00000000-0008-0000-2100-00009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8" name="Text Box 6">
          <a:extLst>
            <a:ext uri="{FF2B5EF4-FFF2-40B4-BE49-F238E27FC236}">
              <a16:creationId xmlns:a16="http://schemas.microsoft.com/office/drawing/2014/main" id="{00000000-0008-0000-2100-00009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49" name="Text Box 8">
          <a:extLst>
            <a:ext uri="{FF2B5EF4-FFF2-40B4-BE49-F238E27FC236}">
              <a16:creationId xmlns:a16="http://schemas.microsoft.com/office/drawing/2014/main" id="{00000000-0008-0000-2100-00009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0" name="Text Box 9">
          <a:extLst>
            <a:ext uri="{FF2B5EF4-FFF2-40B4-BE49-F238E27FC236}">
              <a16:creationId xmlns:a16="http://schemas.microsoft.com/office/drawing/2014/main" id="{00000000-0008-0000-2100-00009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1" name="Text Box 10">
          <a:extLst>
            <a:ext uri="{FF2B5EF4-FFF2-40B4-BE49-F238E27FC236}">
              <a16:creationId xmlns:a16="http://schemas.microsoft.com/office/drawing/2014/main" id="{00000000-0008-0000-2100-00009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2" name="Text Box 1">
          <a:extLst>
            <a:ext uri="{FF2B5EF4-FFF2-40B4-BE49-F238E27FC236}">
              <a16:creationId xmlns:a16="http://schemas.microsoft.com/office/drawing/2014/main" id="{00000000-0008-0000-2100-0000A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3" name="Text Box 2">
          <a:extLst>
            <a:ext uri="{FF2B5EF4-FFF2-40B4-BE49-F238E27FC236}">
              <a16:creationId xmlns:a16="http://schemas.microsoft.com/office/drawing/2014/main" id="{00000000-0008-0000-2100-0000A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4" name="Text Box 1">
          <a:extLst>
            <a:ext uri="{FF2B5EF4-FFF2-40B4-BE49-F238E27FC236}">
              <a16:creationId xmlns:a16="http://schemas.microsoft.com/office/drawing/2014/main" id="{00000000-0008-0000-2100-0000A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5" name="Text Box 2">
          <a:extLst>
            <a:ext uri="{FF2B5EF4-FFF2-40B4-BE49-F238E27FC236}">
              <a16:creationId xmlns:a16="http://schemas.microsoft.com/office/drawing/2014/main" id="{00000000-0008-0000-2100-0000A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6" name="Text Box 3">
          <a:extLst>
            <a:ext uri="{FF2B5EF4-FFF2-40B4-BE49-F238E27FC236}">
              <a16:creationId xmlns:a16="http://schemas.microsoft.com/office/drawing/2014/main" id="{00000000-0008-0000-2100-0000A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7" name="Text Box 4">
          <a:extLst>
            <a:ext uri="{FF2B5EF4-FFF2-40B4-BE49-F238E27FC236}">
              <a16:creationId xmlns:a16="http://schemas.microsoft.com/office/drawing/2014/main" id="{00000000-0008-0000-2100-0000A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8" name="Text Box 5">
          <a:extLst>
            <a:ext uri="{FF2B5EF4-FFF2-40B4-BE49-F238E27FC236}">
              <a16:creationId xmlns:a16="http://schemas.microsoft.com/office/drawing/2014/main" id="{00000000-0008-0000-2100-0000A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59" name="Text Box 6">
          <a:extLst>
            <a:ext uri="{FF2B5EF4-FFF2-40B4-BE49-F238E27FC236}">
              <a16:creationId xmlns:a16="http://schemas.microsoft.com/office/drawing/2014/main" id="{00000000-0008-0000-2100-0000A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0" name="Text Box 8">
          <a:extLst>
            <a:ext uri="{FF2B5EF4-FFF2-40B4-BE49-F238E27FC236}">
              <a16:creationId xmlns:a16="http://schemas.microsoft.com/office/drawing/2014/main" id="{00000000-0008-0000-2100-0000A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1" name="Text Box 9">
          <a:extLst>
            <a:ext uri="{FF2B5EF4-FFF2-40B4-BE49-F238E27FC236}">
              <a16:creationId xmlns:a16="http://schemas.microsoft.com/office/drawing/2014/main" id="{00000000-0008-0000-2100-0000A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2" name="Text Box 10">
          <a:extLst>
            <a:ext uri="{FF2B5EF4-FFF2-40B4-BE49-F238E27FC236}">
              <a16:creationId xmlns:a16="http://schemas.microsoft.com/office/drawing/2014/main" id="{00000000-0008-0000-2100-0000A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3" name="Text Box 1">
          <a:extLst>
            <a:ext uri="{FF2B5EF4-FFF2-40B4-BE49-F238E27FC236}">
              <a16:creationId xmlns:a16="http://schemas.microsoft.com/office/drawing/2014/main" id="{00000000-0008-0000-2100-0000A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4" name="Text Box 2">
          <a:extLst>
            <a:ext uri="{FF2B5EF4-FFF2-40B4-BE49-F238E27FC236}">
              <a16:creationId xmlns:a16="http://schemas.microsoft.com/office/drawing/2014/main" id="{00000000-0008-0000-2100-0000A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5" name="Text Box 1">
          <a:extLst>
            <a:ext uri="{FF2B5EF4-FFF2-40B4-BE49-F238E27FC236}">
              <a16:creationId xmlns:a16="http://schemas.microsoft.com/office/drawing/2014/main" id="{00000000-0008-0000-2100-0000A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6" name="Text Box 2">
          <a:extLst>
            <a:ext uri="{FF2B5EF4-FFF2-40B4-BE49-F238E27FC236}">
              <a16:creationId xmlns:a16="http://schemas.microsoft.com/office/drawing/2014/main" id="{00000000-0008-0000-2100-0000A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7" name="Text Box 3">
          <a:extLst>
            <a:ext uri="{FF2B5EF4-FFF2-40B4-BE49-F238E27FC236}">
              <a16:creationId xmlns:a16="http://schemas.microsoft.com/office/drawing/2014/main" id="{00000000-0008-0000-2100-0000A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8" name="Text Box 4">
          <a:extLst>
            <a:ext uri="{FF2B5EF4-FFF2-40B4-BE49-F238E27FC236}">
              <a16:creationId xmlns:a16="http://schemas.microsoft.com/office/drawing/2014/main" id="{00000000-0008-0000-2100-0000B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69" name="Text Box 5">
          <a:extLst>
            <a:ext uri="{FF2B5EF4-FFF2-40B4-BE49-F238E27FC236}">
              <a16:creationId xmlns:a16="http://schemas.microsoft.com/office/drawing/2014/main" id="{00000000-0008-0000-2100-0000B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0" name="Text Box 6">
          <a:extLst>
            <a:ext uri="{FF2B5EF4-FFF2-40B4-BE49-F238E27FC236}">
              <a16:creationId xmlns:a16="http://schemas.microsoft.com/office/drawing/2014/main" id="{00000000-0008-0000-2100-0000B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1" name="Text Box 8">
          <a:extLst>
            <a:ext uri="{FF2B5EF4-FFF2-40B4-BE49-F238E27FC236}">
              <a16:creationId xmlns:a16="http://schemas.microsoft.com/office/drawing/2014/main" id="{00000000-0008-0000-2100-0000B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2" name="Text Box 9">
          <a:extLst>
            <a:ext uri="{FF2B5EF4-FFF2-40B4-BE49-F238E27FC236}">
              <a16:creationId xmlns:a16="http://schemas.microsoft.com/office/drawing/2014/main" id="{00000000-0008-0000-2100-0000B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3" name="Text Box 10">
          <a:extLst>
            <a:ext uri="{FF2B5EF4-FFF2-40B4-BE49-F238E27FC236}">
              <a16:creationId xmlns:a16="http://schemas.microsoft.com/office/drawing/2014/main" id="{00000000-0008-0000-2100-0000B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4" name="Text Box 1">
          <a:extLst>
            <a:ext uri="{FF2B5EF4-FFF2-40B4-BE49-F238E27FC236}">
              <a16:creationId xmlns:a16="http://schemas.microsoft.com/office/drawing/2014/main" id="{00000000-0008-0000-2100-0000B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5" name="Text Box 2">
          <a:extLst>
            <a:ext uri="{FF2B5EF4-FFF2-40B4-BE49-F238E27FC236}">
              <a16:creationId xmlns:a16="http://schemas.microsoft.com/office/drawing/2014/main" id="{00000000-0008-0000-2100-0000B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6" name="Text Box 1">
          <a:extLst>
            <a:ext uri="{FF2B5EF4-FFF2-40B4-BE49-F238E27FC236}">
              <a16:creationId xmlns:a16="http://schemas.microsoft.com/office/drawing/2014/main" id="{00000000-0008-0000-2100-0000B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7" name="Text Box 2">
          <a:extLst>
            <a:ext uri="{FF2B5EF4-FFF2-40B4-BE49-F238E27FC236}">
              <a16:creationId xmlns:a16="http://schemas.microsoft.com/office/drawing/2014/main" id="{00000000-0008-0000-2100-0000B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8" name="Text Box 3">
          <a:extLst>
            <a:ext uri="{FF2B5EF4-FFF2-40B4-BE49-F238E27FC236}">
              <a16:creationId xmlns:a16="http://schemas.microsoft.com/office/drawing/2014/main" id="{00000000-0008-0000-2100-0000B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79" name="Text Box 4">
          <a:extLst>
            <a:ext uri="{FF2B5EF4-FFF2-40B4-BE49-F238E27FC236}">
              <a16:creationId xmlns:a16="http://schemas.microsoft.com/office/drawing/2014/main" id="{00000000-0008-0000-2100-0000B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0" name="Text Box 5">
          <a:extLst>
            <a:ext uri="{FF2B5EF4-FFF2-40B4-BE49-F238E27FC236}">
              <a16:creationId xmlns:a16="http://schemas.microsoft.com/office/drawing/2014/main" id="{00000000-0008-0000-2100-0000BC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1" name="Text Box 6">
          <a:extLst>
            <a:ext uri="{FF2B5EF4-FFF2-40B4-BE49-F238E27FC236}">
              <a16:creationId xmlns:a16="http://schemas.microsoft.com/office/drawing/2014/main" id="{00000000-0008-0000-2100-0000BD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2" name="Text Box 8">
          <a:extLst>
            <a:ext uri="{FF2B5EF4-FFF2-40B4-BE49-F238E27FC236}">
              <a16:creationId xmlns:a16="http://schemas.microsoft.com/office/drawing/2014/main" id="{00000000-0008-0000-2100-0000BE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3" name="Text Box 9">
          <a:extLst>
            <a:ext uri="{FF2B5EF4-FFF2-40B4-BE49-F238E27FC236}">
              <a16:creationId xmlns:a16="http://schemas.microsoft.com/office/drawing/2014/main" id="{00000000-0008-0000-2100-0000BF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4" name="Text Box 10">
          <a:extLst>
            <a:ext uri="{FF2B5EF4-FFF2-40B4-BE49-F238E27FC236}">
              <a16:creationId xmlns:a16="http://schemas.microsoft.com/office/drawing/2014/main" id="{00000000-0008-0000-2100-0000C0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5" name="Text Box 1">
          <a:extLst>
            <a:ext uri="{FF2B5EF4-FFF2-40B4-BE49-F238E27FC236}">
              <a16:creationId xmlns:a16="http://schemas.microsoft.com/office/drawing/2014/main" id="{00000000-0008-0000-2100-0000C1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6" name="Text Box 2">
          <a:extLst>
            <a:ext uri="{FF2B5EF4-FFF2-40B4-BE49-F238E27FC236}">
              <a16:creationId xmlns:a16="http://schemas.microsoft.com/office/drawing/2014/main" id="{00000000-0008-0000-2100-0000C2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7" name="Text Box 1">
          <a:extLst>
            <a:ext uri="{FF2B5EF4-FFF2-40B4-BE49-F238E27FC236}">
              <a16:creationId xmlns:a16="http://schemas.microsoft.com/office/drawing/2014/main" id="{00000000-0008-0000-2100-0000C3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8" name="Text Box 2">
          <a:extLst>
            <a:ext uri="{FF2B5EF4-FFF2-40B4-BE49-F238E27FC236}">
              <a16:creationId xmlns:a16="http://schemas.microsoft.com/office/drawing/2014/main" id="{00000000-0008-0000-2100-0000C4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89" name="Text Box 3">
          <a:extLst>
            <a:ext uri="{FF2B5EF4-FFF2-40B4-BE49-F238E27FC236}">
              <a16:creationId xmlns:a16="http://schemas.microsoft.com/office/drawing/2014/main" id="{00000000-0008-0000-2100-0000C5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0" name="Text Box 4">
          <a:extLst>
            <a:ext uri="{FF2B5EF4-FFF2-40B4-BE49-F238E27FC236}">
              <a16:creationId xmlns:a16="http://schemas.microsoft.com/office/drawing/2014/main" id="{00000000-0008-0000-2100-0000C6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1" name="Text Box 5">
          <a:extLst>
            <a:ext uri="{FF2B5EF4-FFF2-40B4-BE49-F238E27FC236}">
              <a16:creationId xmlns:a16="http://schemas.microsoft.com/office/drawing/2014/main" id="{00000000-0008-0000-2100-0000C7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2" name="Text Box 6">
          <a:extLst>
            <a:ext uri="{FF2B5EF4-FFF2-40B4-BE49-F238E27FC236}">
              <a16:creationId xmlns:a16="http://schemas.microsoft.com/office/drawing/2014/main" id="{00000000-0008-0000-2100-0000C8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3" name="Text Box 8">
          <a:extLst>
            <a:ext uri="{FF2B5EF4-FFF2-40B4-BE49-F238E27FC236}">
              <a16:creationId xmlns:a16="http://schemas.microsoft.com/office/drawing/2014/main" id="{00000000-0008-0000-2100-0000C9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4" name="Text Box 9">
          <a:extLst>
            <a:ext uri="{FF2B5EF4-FFF2-40B4-BE49-F238E27FC236}">
              <a16:creationId xmlns:a16="http://schemas.microsoft.com/office/drawing/2014/main" id="{00000000-0008-0000-2100-0000CA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1995" name="Text Box 10">
          <a:extLst>
            <a:ext uri="{FF2B5EF4-FFF2-40B4-BE49-F238E27FC236}">
              <a16:creationId xmlns:a16="http://schemas.microsoft.com/office/drawing/2014/main" id="{00000000-0008-0000-2100-0000CB07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996" name="Text Box 1">
          <a:extLst>
            <a:ext uri="{FF2B5EF4-FFF2-40B4-BE49-F238E27FC236}">
              <a16:creationId xmlns:a16="http://schemas.microsoft.com/office/drawing/2014/main" id="{00000000-0008-0000-2100-0000CC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997" name="Text Box 2">
          <a:extLst>
            <a:ext uri="{FF2B5EF4-FFF2-40B4-BE49-F238E27FC236}">
              <a16:creationId xmlns:a16="http://schemas.microsoft.com/office/drawing/2014/main" id="{00000000-0008-0000-2100-0000CD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998" name="Text Box 3">
          <a:extLst>
            <a:ext uri="{FF2B5EF4-FFF2-40B4-BE49-F238E27FC236}">
              <a16:creationId xmlns:a16="http://schemas.microsoft.com/office/drawing/2014/main" id="{00000000-0008-0000-2100-0000CE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999" name="Text Box 4">
          <a:extLst>
            <a:ext uri="{FF2B5EF4-FFF2-40B4-BE49-F238E27FC236}">
              <a16:creationId xmlns:a16="http://schemas.microsoft.com/office/drawing/2014/main" id="{00000000-0008-0000-2100-0000CF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0" name="Text Box 5">
          <a:extLst>
            <a:ext uri="{FF2B5EF4-FFF2-40B4-BE49-F238E27FC236}">
              <a16:creationId xmlns:a16="http://schemas.microsoft.com/office/drawing/2014/main" id="{00000000-0008-0000-2100-0000D0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1" name="Text Box 6">
          <a:extLst>
            <a:ext uri="{FF2B5EF4-FFF2-40B4-BE49-F238E27FC236}">
              <a16:creationId xmlns:a16="http://schemas.microsoft.com/office/drawing/2014/main" id="{00000000-0008-0000-2100-0000D1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2" name="Text Box 8">
          <a:extLst>
            <a:ext uri="{FF2B5EF4-FFF2-40B4-BE49-F238E27FC236}">
              <a16:creationId xmlns:a16="http://schemas.microsoft.com/office/drawing/2014/main" id="{00000000-0008-0000-2100-0000D2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3" name="Text Box 9">
          <a:extLst>
            <a:ext uri="{FF2B5EF4-FFF2-40B4-BE49-F238E27FC236}">
              <a16:creationId xmlns:a16="http://schemas.microsoft.com/office/drawing/2014/main" id="{00000000-0008-0000-2100-0000D3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4" name="Text Box 10">
          <a:extLst>
            <a:ext uri="{FF2B5EF4-FFF2-40B4-BE49-F238E27FC236}">
              <a16:creationId xmlns:a16="http://schemas.microsoft.com/office/drawing/2014/main" id="{00000000-0008-0000-2100-0000D4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05" name="Text Box 11">
          <a:extLst>
            <a:ext uri="{FF2B5EF4-FFF2-40B4-BE49-F238E27FC236}">
              <a16:creationId xmlns:a16="http://schemas.microsoft.com/office/drawing/2014/main" id="{00000000-0008-0000-2100-0000D5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06" name="Text Box 12">
          <a:extLst>
            <a:ext uri="{FF2B5EF4-FFF2-40B4-BE49-F238E27FC236}">
              <a16:creationId xmlns:a16="http://schemas.microsoft.com/office/drawing/2014/main" id="{00000000-0008-0000-2100-0000D6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7" name="Text Box 1">
          <a:extLst>
            <a:ext uri="{FF2B5EF4-FFF2-40B4-BE49-F238E27FC236}">
              <a16:creationId xmlns:a16="http://schemas.microsoft.com/office/drawing/2014/main" id="{00000000-0008-0000-2100-0000D7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8" name="Text Box 2">
          <a:extLst>
            <a:ext uri="{FF2B5EF4-FFF2-40B4-BE49-F238E27FC236}">
              <a16:creationId xmlns:a16="http://schemas.microsoft.com/office/drawing/2014/main" id="{00000000-0008-0000-2100-0000D8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09" name="Text Box 1">
          <a:extLst>
            <a:ext uri="{FF2B5EF4-FFF2-40B4-BE49-F238E27FC236}">
              <a16:creationId xmlns:a16="http://schemas.microsoft.com/office/drawing/2014/main" id="{00000000-0008-0000-2100-0000D9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0" name="Text Box 2">
          <a:extLst>
            <a:ext uri="{FF2B5EF4-FFF2-40B4-BE49-F238E27FC236}">
              <a16:creationId xmlns:a16="http://schemas.microsoft.com/office/drawing/2014/main" id="{00000000-0008-0000-2100-0000DA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1" name="Text Box 3">
          <a:extLst>
            <a:ext uri="{FF2B5EF4-FFF2-40B4-BE49-F238E27FC236}">
              <a16:creationId xmlns:a16="http://schemas.microsoft.com/office/drawing/2014/main" id="{00000000-0008-0000-2100-0000DB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2" name="Text Box 4">
          <a:extLst>
            <a:ext uri="{FF2B5EF4-FFF2-40B4-BE49-F238E27FC236}">
              <a16:creationId xmlns:a16="http://schemas.microsoft.com/office/drawing/2014/main" id="{00000000-0008-0000-2100-0000DC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3" name="Text Box 5">
          <a:extLst>
            <a:ext uri="{FF2B5EF4-FFF2-40B4-BE49-F238E27FC236}">
              <a16:creationId xmlns:a16="http://schemas.microsoft.com/office/drawing/2014/main" id="{00000000-0008-0000-2100-0000DD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4" name="Text Box 6">
          <a:extLst>
            <a:ext uri="{FF2B5EF4-FFF2-40B4-BE49-F238E27FC236}">
              <a16:creationId xmlns:a16="http://schemas.microsoft.com/office/drawing/2014/main" id="{00000000-0008-0000-2100-0000DE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5" name="Text Box 8">
          <a:extLst>
            <a:ext uri="{FF2B5EF4-FFF2-40B4-BE49-F238E27FC236}">
              <a16:creationId xmlns:a16="http://schemas.microsoft.com/office/drawing/2014/main" id="{00000000-0008-0000-2100-0000DF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6" name="Text Box 9">
          <a:extLst>
            <a:ext uri="{FF2B5EF4-FFF2-40B4-BE49-F238E27FC236}">
              <a16:creationId xmlns:a16="http://schemas.microsoft.com/office/drawing/2014/main" id="{00000000-0008-0000-2100-0000E0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7" name="Text Box 10">
          <a:extLst>
            <a:ext uri="{FF2B5EF4-FFF2-40B4-BE49-F238E27FC236}">
              <a16:creationId xmlns:a16="http://schemas.microsoft.com/office/drawing/2014/main" id="{00000000-0008-0000-2100-0000E1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18" name="Text Box 11">
          <a:extLst>
            <a:ext uri="{FF2B5EF4-FFF2-40B4-BE49-F238E27FC236}">
              <a16:creationId xmlns:a16="http://schemas.microsoft.com/office/drawing/2014/main" id="{00000000-0008-0000-2100-0000E2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19" name="Text Box 12">
          <a:extLst>
            <a:ext uri="{FF2B5EF4-FFF2-40B4-BE49-F238E27FC236}">
              <a16:creationId xmlns:a16="http://schemas.microsoft.com/office/drawing/2014/main" id="{00000000-0008-0000-2100-0000E3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0" name="Text Box 1">
          <a:extLst>
            <a:ext uri="{FF2B5EF4-FFF2-40B4-BE49-F238E27FC236}">
              <a16:creationId xmlns:a16="http://schemas.microsoft.com/office/drawing/2014/main" id="{00000000-0008-0000-2100-0000E4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1" name="Text Box 2">
          <a:extLst>
            <a:ext uri="{FF2B5EF4-FFF2-40B4-BE49-F238E27FC236}">
              <a16:creationId xmlns:a16="http://schemas.microsoft.com/office/drawing/2014/main" id="{00000000-0008-0000-2100-0000E5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2" name="Text Box 1">
          <a:extLst>
            <a:ext uri="{FF2B5EF4-FFF2-40B4-BE49-F238E27FC236}">
              <a16:creationId xmlns:a16="http://schemas.microsoft.com/office/drawing/2014/main" id="{00000000-0008-0000-2100-0000E6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3" name="Text Box 2">
          <a:extLst>
            <a:ext uri="{FF2B5EF4-FFF2-40B4-BE49-F238E27FC236}">
              <a16:creationId xmlns:a16="http://schemas.microsoft.com/office/drawing/2014/main" id="{00000000-0008-0000-2100-0000E7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4" name="Text Box 3">
          <a:extLst>
            <a:ext uri="{FF2B5EF4-FFF2-40B4-BE49-F238E27FC236}">
              <a16:creationId xmlns:a16="http://schemas.microsoft.com/office/drawing/2014/main" id="{00000000-0008-0000-2100-0000E8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5" name="Text Box 4">
          <a:extLst>
            <a:ext uri="{FF2B5EF4-FFF2-40B4-BE49-F238E27FC236}">
              <a16:creationId xmlns:a16="http://schemas.microsoft.com/office/drawing/2014/main" id="{00000000-0008-0000-2100-0000E9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6" name="Text Box 5">
          <a:extLst>
            <a:ext uri="{FF2B5EF4-FFF2-40B4-BE49-F238E27FC236}">
              <a16:creationId xmlns:a16="http://schemas.microsoft.com/office/drawing/2014/main" id="{00000000-0008-0000-2100-0000EA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7" name="Text Box 6">
          <a:extLst>
            <a:ext uri="{FF2B5EF4-FFF2-40B4-BE49-F238E27FC236}">
              <a16:creationId xmlns:a16="http://schemas.microsoft.com/office/drawing/2014/main" id="{00000000-0008-0000-2100-0000EB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8" name="Text Box 8">
          <a:extLst>
            <a:ext uri="{FF2B5EF4-FFF2-40B4-BE49-F238E27FC236}">
              <a16:creationId xmlns:a16="http://schemas.microsoft.com/office/drawing/2014/main" id="{00000000-0008-0000-2100-0000EC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9" name="Text Box 9">
          <a:extLst>
            <a:ext uri="{FF2B5EF4-FFF2-40B4-BE49-F238E27FC236}">
              <a16:creationId xmlns:a16="http://schemas.microsoft.com/office/drawing/2014/main" id="{00000000-0008-0000-2100-0000ED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0" name="Text Box 10">
          <a:extLst>
            <a:ext uri="{FF2B5EF4-FFF2-40B4-BE49-F238E27FC236}">
              <a16:creationId xmlns:a16="http://schemas.microsoft.com/office/drawing/2014/main" id="{00000000-0008-0000-2100-0000EE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1" name="Text Box 11">
          <a:extLst>
            <a:ext uri="{FF2B5EF4-FFF2-40B4-BE49-F238E27FC236}">
              <a16:creationId xmlns:a16="http://schemas.microsoft.com/office/drawing/2014/main" id="{00000000-0008-0000-2100-0000EF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32" name="Text Box 12">
          <a:extLst>
            <a:ext uri="{FF2B5EF4-FFF2-40B4-BE49-F238E27FC236}">
              <a16:creationId xmlns:a16="http://schemas.microsoft.com/office/drawing/2014/main" id="{00000000-0008-0000-2100-0000F007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3" name="Text Box 1">
          <a:extLst>
            <a:ext uri="{FF2B5EF4-FFF2-40B4-BE49-F238E27FC236}">
              <a16:creationId xmlns:a16="http://schemas.microsoft.com/office/drawing/2014/main" id="{00000000-0008-0000-2100-0000F1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4" name="Text Box 2">
          <a:extLst>
            <a:ext uri="{FF2B5EF4-FFF2-40B4-BE49-F238E27FC236}">
              <a16:creationId xmlns:a16="http://schemas.microsoft.com/office/drawing/2014/main" id="{00000000-0008-0000-2100-0000F2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2035" name="Text Box 13">
          <a:extLst>
            <a:ext uri="{FF2B5EF4-FFF2-40B4-BE49-F238E27FC236}">
              <a16:creationId xmlns:a16="http://schemas.microsoft.com/office/drawing/2014/main" id="{00000000-0008-0000-2100-0000F307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2036" name="Text Box 14">
          <a:extLst>
            <a:ext uri="{FF2B5EF4-FFF2-40B4-BE49-F238E27FC236}">
              <a16:creationId xmlns:a16="http://schemas.microsoft.com/office/drawing/2014/main" id="{00000000-0008-0000-2100-0000F407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7" name="Text Box 1">
          <a:extLst>
            <a:ext uri="{FF2B5EF4-FFF2-40B4-BE49-F238E27FC236}">
              <a16:creationId xmlns:a16="http://schemas.microsoft.com/office/drawing/2014/main" id="{00000000-0008-0000-2100-0000F5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8" name="Text Box 2">
          <a:extLst>
            <a:ext uri="{FF2B5EF4-FFF2-40B4-BE49-F238E27FC236}">
              <a16:creationId xmlns:a16="http://schemas.microsoft.com/office/drawing/2014/main" id="{00000000-0008-0000-2100-0000F6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39" name="Text Box 3">
          <a:extLst>
            <a:ext uri="{FF2B5EF4-FFF2-40B4-BE49-F238E27FC236}">
              <a16:creationId xmlns:a16="http://schemas.microsoft.com/office/drawing/2014/main" id="{00000000-0008-0000-2100-0000F7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0" name="Text Box 4">
          <a:extLst>
            <a:ext uri="{FF2B5EF4-FFF2-40B4-BE49-F238E27FC236}">
              <a16:creationId xmlns:a16="http://schemas.microsoft.com/office/drawing/2014/main" id="{00000000-0008-0000-2100-0000F8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1" name="Text Box 5">
          <a:extLst>
            <a:ext uri="{FF2B5EF4-FFF2-40B4-BE49-F238E27FC236}">
              <a16:creationId xmlns:a16="http://schemas.microsoft.com/office/drawing/2014/main" id="{00000000-0008-0000-2100-0000F9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2" name="Text Box 6">
          <a:extLst>
            <a:ext uri="{FF2B5EF4-FFF2-40B4-BE49-F238E27FC236}">
              <a16:creationId xmlns:a16="http://schemas.microsoft.com/office/drawing/2014/main" id="{00000000-0008-0000-2100-0000FA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3" name="Text Box 8">
          <a:extLst>
            <a:ext uri="{FF2B5EF4-FFF2-40B4-BE49-F238E27FC236}">
              <a16:creationId xmlns:a16="http://schemas.microsoft.com/office/drawing/2014/main" id="{00000000-0008-0000-2100-0000FB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4" name="Text Box 9">
          <a:extLst>
            <a:ext uri="{FF2B5EF4-FFF2-40B4-BE49-F238E27FC236}">
              <a16:creationId xmlns:a16="http://schemas.microsoft.com/office/drawing/2014/main" id="{00000000-0008-0000-2100-0000FC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5" name="Text Box 10">
          <a:extLst>
            <a:ext uri="{FF2B5EF4-FFF2-40B4-BE49-F238E27FC236}">
              <a16:creationId xmlns:a16="http://schemas.microsoft.com/office/drawing/2014/main" id="{00000000-0008-0000-2100-0000FD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46" name="Text Box 11">
          <a:extLst>
            <a:ext uri="{FF2B5EF4-FFF2-40B4-BE49-F238E27FC236}">
              <a16:creationId xmlns:a16="http://schemas.microsoft.com/office/drawing/2014/main" id="{00000000-0008-0000-2100-0000FE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47" name="Text Box 12">
          <a:extLst>
            <a:ext uri="{FF2B5EF4-FFF2-40B4-BE49-F238E27FC236}">
              <a16:creationId xmlns:a16="http://schemas.microsoft.com/office/drawing/2014/main" id="{00000000-0008-0000-2100-0000FF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8" name="Text Box 1">
          <a:extLst>
            <a:ext uri="{FF2B5EF4-FFF2-40B4-BE49-F238E27FC236}">
              <a16:creationId xmlns:a16="http://schemas.microsoft.com/office/drawing/2014/main" id="{00000000-0008-0000-2100-000000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9" name="Text Box 2">
          <a:extLst>
            <a:ext uri="{FF2B5EF4-FFF2-40B4-BE49-F238E27FC236}">
              <a16:creationId xmlns:a16="http://schemas.microsoft.com/office/drawing/2014/main" id="{00000000-0008-0000-2100-00000108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0" name="Text Box 1">
          <a:extLst>
            <a:ext uri="{FF2B5EF4-FFF2-40B4-BE49-F238E27FC236}">
              <a16:creationId xmlns:a16="http://schemas.microsoft.com/office/drawing/2014/main" id="{00000000-0008-0000-2100-000002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1" name="Text Box 2">
          <a:extLst>
            <a:ext uri="{FF2B5EF4-FFF2-40B4-BE49-F238E27FC236}">
              <a16:creationId xmlns:a16="http://schemas.microsoft.com/office/drawing/2014/main" id="{00000000-0008-0000-2100-000003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2" name="Text Box 3">
          <a:extLst>
            <a:ext uri="{FF2B5EF4-FFF2-40B4-BE49-F238E27FC236}">
              <a16:creationId xmlns:a16="http://schemas.microsoft.com/office/drawing/2014/main" id="{00000000-0008-0000-2100-000004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3" name="Text Box 4">
          <a:extLst>
            <a:ext uri="{FF2B5EF4-FFF2-40B4-BE49-F238E27FC236}">
              <a16:creationId xmlns:a16="http://schemas.microsoft.com/office/drawing/2014/main" id="{00000000-0008-0000-2100-000005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4" name="Text Box 5">
          <a:extLst>
            <a:ext uri="{FF2B5EF4-FFF2-40B4-BE49-F238E27FC236}">
              <a16:creationId xmlns:a16="http://schemas.microsoft.com/office/drawing/2014/main" id="{00000000-0008-0000-2100-000006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5" name="Text Box 6">
          <a:extLst>
            <a:ext uri="{FF2B5EF4-FFF2-40B4-BE49-F238E27FC236}">
              <a16:creationId xmlns:a16="http://schemas.microsoft.com/office/drawing/2014/main" id="{00000000-0008-0000-2100-000007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6" name="Text Box 8">
          <a:extLst>
            <a:ext uri="{FF2B5EF4-FFF2-40B4-BE49-F238E27FC236}">
              <a16:creationId xmlns:a16="http://schemas.microsoft.com/office/drawing/2014/main" id="{00000000-0008-0000-2100-000008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7" name="Text Box 9">
          <a:extLst>
            <a:ext uri="{FF2B5EF4-FFF2-40B4-BE49-F238E27FC236}">
              <a16:creationId xmlns:a16="http://schemas.microsoft.com/office/drawing/2014/main" id="{00000000-0008-0000-2100-000009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8" name="Text Box 10">
          <a:extLst>
            <a:ext uri="{FF2B5EF4-FFF2-40B4-BE49-F238E27FC236}">
              <a16:creationId xmlns:a16="http://schemas.microsoft.com/office/drawing/2014/main" id="{00000000-0008-0000-2100-00000A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59" name="Text Box 11">
          <a:extLst>
            <a:ext uri="{FF2B5EF4-FFF2-40B4-BE49-F238E27FC236}">
              <a16:creationId xmlns:a16="http://schemas.microsoft.com/office/drawing/2014/main" id="{00000000-0008-0000-2100-00000B08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60" name="Text Box 12">
          <a:extLst>
            <a:ext uri="{FF2B5EF4-FFF2-40B4-BE49-F238E27FC236}">
              <a16:creationId xmlns:a16="http://schemas.microsoft.com/office/drawing/2014/main" id="{00000000-0008-0000-2100-00000C08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1" name="Text Box 1">
          <a:extLst>
            <a:ext uri="{FF2B5EF4-FFF2-40B4-BE49-F238E27FC236}">
              <a16:creationId xmlns:a16="http://schemas.microsoft.com/office/drawing/2014/main" id="{00000000-0008-0000-2100-00000D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2" name="Text Box 2">
          <a:extLst>
            <a:ext uri="{FF2B5EF4-FFF2-40B4-BE49-F238E27FC236}">
              <a16:creationId xmlns:a16="http://schemas.microsoft.com/office/drawing/2014/main" id="{00000000-0008-0000-2100-00000E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3" name="Text Box 1">
          <a:extLst>
            <a:ext uri="{FF2B5EF4-FFF2-40B4-BE49-F238E27FC236}">
              <a16:creationId xmlns:a16="http://schemas.microsoft.com/office/drawing/2014/main" id="{00000000-0008-0000-2100-00000F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4" name="Text Box 2">
          <a:extLst>
            <a:ext uri="{FF2B5EF4-FFF2-40B4-BE49-F238E27FC236}">
              <a16:creationId xmlns:a16="http://schemas.microsoft.com/office/drawing/2014/main" id="{00000000-0008-0000-2100-000010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5" name="Text Box 3">
          <a:extLst>
            <a:ext uri="{FF2B5EF4-FFF2-40B4-BE49-F238E27FC236}">
              <a16:creationId xmlns:a16="http://schemas.microsoft.com/office/drawing/2014/main" id="{00000000-0008-0000-2100-000011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6" name="Text Box 4">
          <a:extLst>
            <a:ext uri="{FF2B5EF4-FFF2-40B4-BE49-F238E27FC236}">
              <a16:creationId xmlns:a16="http://schemas.microsoft.com/office/drawing/2014/main" id="{00000000-0008-0000-2100-000012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7" name="Text Box 5">
          <a:extLst>
            <a:ext uri="{FF2B5EF4-FFF2-40B4-BE49-F238E27FC236}">
              <a16:creationId xmlns:a16="http://schemas.microsoft.com/office/drawing/2014/main" id="{00000000-0008-0000-2100-000013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8" name="Text Box 6">
          <a:extLst>
            <a:ext uri="{FF2B5EF4-FFF2-40B4-BE49-F238E27FC236}">
              <a16:creationId xmlns:a16="http://schemas.microsoft.com/office/drawing/2014/main" id="{00000000-0008-0000-2100-000014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9" name="Text Box 8">
          <a:extLst>
            <a:ext uri="{FF2B5EF4-FFF2-40B4-BE49-F238E27FC236}">
              <a16:creationId xmlns:a16="http://schemas.microsoft.com/office/drawing/2014/main" id="{00000000-0008-0000-2100-000015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0" name="Text Box 9">
          <a:extLst>
            <a:ext uri="{FF2B5EF4-FFF2-40B4-BE49-F238E27FC236}">
              <a16:creationId xmlns:a16="http://schemas.microsoft.com/office/drawing/2014/main" id="{00000000-0008-0000-2100-000016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1" name="Text Box 10">
          <a:extLst>
            <a:ext uri="{FF2B5EF4-FFF2-40B4-BE49-F238E27FC236}">
              <a16:creationId xmlns:a16="http://schemas.microsoft.com/office/drawing/2014/main" id="{00000000-0008-0000-2100-000017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72" name="Text Box 11">
          <a:extLst>
            <a:ext uri="{FF2B5EF4-FFF2-40B4-BE49-F238E27FC236}">
              <a16:creationId xmlns:a16="http://schemas.microsoft.com/office/drawing/2014/main" id="{00000000-0008-0000-2100-00001808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2073" name="Text Box 12">
          <a:extLst>
            <a:ext uri="{FF2B5EF4-FFF2-40B4-BE49-F238E27FC236}">
              <a16:creationId xmlns:a16="http://schemas.microsoft.com/office/drawing/2014/main" id="{00000000-0008-0000-2100-00001908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4" name="Text Box 1">
          <a:extLst>
            <a:ext uri="{FF2B5EF4-FFF2-40B4-BE49-F238E27FC236}">
              <a16:creationId xmlns:a16="http://schemas.microsoft.com/office/drawing/2014/main" id="{00000000-0008-0000-2100-00001A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5" name="Text Box 1">
          <a:extLst>
            <a:ext uri="{FF2B5EF4-FFF2-40B4-BE49-F238E27FC236}">
              <a16:creationId xmlns:a16="http://schemas.microsoft.com/office/drawing/2014/main" id="{00000000-0008-0000-2100-00001B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6" name="Text Box 2">
          <a:extLst>
            <a:ext uri="{FF2B5EF4-FFF2-40B4-BE49-F238E27FC236}">
              <a16:creationId xmlns:a16="http://schemas.microsoft.com/office/drawing/2014/main" id="{00000000-0008-0000-2100-00001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7" name="Text Box 3">
          <a:extLst>
            <a:ext uri="{FF2B5EF4-FFF2-40B4-BE49-F238E27FC236}">
              <a16:creationId xmlns:a16="http://schemas.microsoft.com/office/drawing/2014/main" id="{00000000-0008-0000-2100-00001D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8" name="Text Box 4">
          <a:extLst>
            <a:ext uri="{FF2B5EF4-FFF2-40B4-BE49-F238E27FC236}">
              <a16:creationId xmlns:a16="http://schemas.microsoft.com/office/drawing/2014/main" id="{00000000-0008-0000-2100-00001E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79" name="Text Box 5">
          <a:extLst>
            <a:ext uri="{FF2B5EF4-FFF2-40B4-BE49-F238E27FC236}">
              <a16:creationId xmlns:a16="http://schemas.microsoft.com/office/drawing/2014/main" id="{00000000-0008-0000-2100-00001F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0" name="Text Box 6">
          <a:extLst>
            <a:ext uri="{FF2B5EF4-FFF2-40B4-BE49-F238E27FC236}">
              <a16:creationId xmlns:a16="http://schemas.microsoft.com/office/drawing/2014/main" id="{00000000-0008-0000-2100-000020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1" name="Text Box 8">
          <a:extLst>
            <a:ext uri="{FF2B5EF4-FFF2-40B4-BE49-F238E27FC236}">
              <a16:creationId xmlns:a16="http://schemas.microsoft.com/office/drawing/2014/main" id="{00000000-0008-0000-2100-000021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2" name="Text Box 9">
          <a:extLst>
            <a:ext uri="{FF2B5EF4-FFF2-40B4-BE49-F238E27FC236}">
              <a16:creationId xmlns:a16="http://schemas.microsoft.com/office/drawing/2014/main" id="{00000000-0008-0000-2100-000022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3" name="Text Box 10">
          <a:extLst>
            <a:ext uri="{FF2B5EF4-FFF2-40B4-BE49-F238E27FC236}">
              <a16:creationId xmlns:a16="http://schemas.microsoft.com/office/drawing/2014/main" id="{00000000-0008-0000-2100-000023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84" name="Text Box 11">
          <a:extLst>
            <a:ext uri="{FF2B5EF4-FFF2-40B4-BE49-F238E27FC236}">
              <a16:creationId xmlns:a16="http://schemas.microsoft.com/office/drawing/2014/main" id="{00000000-0008-0000-2100-000024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085" name="Text Box 12">
          <a:extLst>
            <a:ext uri="{FF2B5EF4-FFF2-40B4-BE49-F238E27FC236}">
              <a16:creationId xmlns:a16="http://schemas.microsoft.com/office/drawing/2014/main" id="{00000000-0008-0000-2100-000025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6" name="Text Box 1">
          <a:extLst>
            <a:ext uri="{FF2B5EF4-FFF2-40B4-BE49-F238E27FC236}">
              <a16:creationId xmlns:a16="http://schemas.microsoft.com/office/drawing/2014/main" id="{00000000-0008-0000-2100-000026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7" name="Text Box 2">
          <a:extLst>
            <a:ext uri="{FF2B5EF4-FFF2-40B4-BE49-F238E27FC236}">
              <a16:creationId xmlns:a16="http://schemas.microsoft.com/office/drawing/2014/main" id="{00000000-0008-0000-2100-000027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8" name="Text Box 1">
          <a:extLst>
            <a:ext uri="{FF2B5EF4-FFF2-40B4-BE49-F238E27FC236}">
              <a16:creationId xmlns:a16="http://schemas.microsoft.com/office/drawing/2014/main" id="{00000000-0008-0000-2100-000028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89" name="Text Box 2">
          <a:extLst>
            <a:ext uri="{FF2B5EF4-FFF2-40B4-BE49-F238E27FC236}">
              <a16:creationId xmlns:a16="http://schemas.microsoft.com/office/drawing/2014/main" id="{00000000-0008-0000-2100-000029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0" name="Text Box 3">
          <a:extLst>
            <a:ext uri="{FF2B5EF4-FFF2-40B4-BE49-F238E27FC236}">
              <a16:creationId xmlns:a16="http://schemas.microsoft.com/office/drawing/2014/main" id="{00000000-0008-0000-2100-00002A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1" name="Text Box 4">
          <a:extLst>
            <a:ext uri="{FF2B5EF4-FFF2-40B4-BE49-F238E27FC236}">
              <a16:creationId xmlns:a16="http://schemas.microsoft.com/office/drawing/2014/main" id="{00000000-0008-0000-2100-00002B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2" name="Text Box 5">
          <a:extLst>
            <a:ext uri="{FF2B5EF4-FFF2-40B4-BE49-F238E27FC236}">
              <a16:creationId xmlns:a16="http://schemas.microsoft.com/office/drawing/2014/main" id="{00000000-0008-0000-2100-00002C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3" name="Text Box 6">
          <a:extLst>
            <a:ext uri="{FF2B5EF4-FFF2-40B4-BE49-F238E27FC236}">
              <a16:creationId xmlns:a16="http://schemas.microsoft.com/office/drawing/2014/main" id="{00000000-0008-0000-2100-00002D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4" name="Text Box 8">
          <a:extLst>
            <a:ext uri="{FF2B5EF4-FFF2-40B4-BE49-F238E27FC236}">
              <a16:creationId xmlns:a16="http://schemas.microsoft.com/office/drawing/2014/main" id="{00000000-0008-0000-2100-00002E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5" name="Text Box 9">
          <a:extLst>
            <a:ext uri="{FF2B5EF4-FFF2-40B4-BE49-F238E27FC236}">
              <a16:creationId xmlns:a16="http://schemas.microsoft.com/office/drawing/2014/main" id="{00000000-0008-0000-2100-00002F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6" name="Text Box 10">
          <a:extLst>
            <a:ext uri="{FF2B5EF4-FFF2-40B4-BE49-F238E27FC236}">
              <a16:creationId xmlns:a16="http://schemas.microsoft.com/office/drawing/2014/main" id="{00000000-0008-0000-2100-000030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97" name="Text Box 11">
          <a:extLst>
            <a:ext uri="{FF2B5EF4-FFF2-40B4-BE49-F238E27FC236}">
              <a16:creationId xmlns:a16="http://schemas.microsoft.com/office/drawing/2014/main" id="{00000000-0008-0000-2100-000031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098" name="Text Box 12">
          <a:extLst>
            <a:ext uri="{FF2B5EF4-FFF2-40B4-BE49-F238E27FC236}">
              <a16:creationId xmlns:a16="http://schemas.microsoft.com/office/drawing/2014/main" id="{00000000-0008-0000-2100-000032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9" name="Text Box 1">
          <a:extLst>
            <a:ext uri="{FF2B5EF4-FFF2-40B4-BE49-F238E27FC236}">
              <a16:creationId xmlns:a16="http://schemas.microsoft.com/office/drawing/2014/main" id="{00000000-0008-0000-2100-000033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0" name="Text Box 2">
          <a:extLst>
            <a:ext uri="{FF2B5EF4-FFF2-40B4-BE49-F238E27FC236}">
              <a16:creationId xmlns:a16="http://schemas.microsoft.com/office/drawing/2014/main" id="{00000000-0008-0000-2100-000034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1" name="Text Box 1">
          <a:extLst>
            <a:ext uri="{FF2B5EF4-FFF2-40B4-BE49-F238E27FC236}">
              <a16:creationId xmlns:a16="http://schemas.microsoft.com/office/drawing/2014/main" id="{00000000-0008-0000-2100-000035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2" name="Text Box 2">
          <a:extLst>
            <a:ext uri="{FF2B5EF4-FFF2-40B4-BE49-F238E27FC236}">
              <a16:creationId xmlns:a16="http://schemas.microsoft.com/office/drawing/2014/main" id="{00000000-0008-0000-2100-000036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3" name="Text Box 3">
          <a:extLst>
            <a:ext uri="{FF2B5EF4-FFF2-40B4-BE49-F238E27FC236}">
              <a16:creationId xmlns:a16="http://schemas.microsoft.com/office/drawing/2014/main" id="{00000000-0008-0000-2100-000037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4" name="Text Box 4">
          <a:extLst>
            <a:ext uri="{FF2B5EF4-FFF2-40B4-BE49-F238E27FC236}">
              <a16:creationId xmlns:a16="http://schemas.microsoft.com/office/drawing/2014/main" id="{00000000-0008-0000-2100-000038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5" name="Text Box 5">
          <a:extLst>
            <a:ext uri="{FF2B5EF4-FFF2-40B4-BE49-F238E27FC236}">
              <a16:creationId xmlns:a16="http://schemas.microsoft.com/office/drawing/2014/main" id="{00000000-0008-0000-2100-000039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6" name="Text Box 6">
          <a:extLst>
            <a:ext uri="{FF2B5EF4-FFF2-40B4-BE49-F238E27FC236}">
              <a16:creationId xmlns:a16="http://schemas.microsoft.com/office/drawing/2014/main" id="{00000000-0008-0000-2100-00003A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7" name="Text Box 8">
          <a:extLst>
            <a:ext uri="{FF2B5EF4-FFF2-40B4-BE49-F238E27FC236}">
              <a16:creationId xmlns:a16="http://schemas.microsoft.com/office/drawing/2014/main" id="{00000000-0008-0000-2100-00003B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8" name="Text Box 9">
          <a:extLst>
            <a:ext uri="{FF2B5EF4-FFF2-40B4-BE49-F238E27FC236}">
              <a16:creationId xmlns:a16="http://schemas.microsoft.com/office/drawing/2014/main" id="{00000000-0008-0000-2100-00003C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9" name="Text Box 10">
          <a:extLst>
            <a:ext uri="{FF2B5EF4-FFF2-40B4-BE49-F238E27FC236}">
              <a16:creationId xmlns:a16="http://schemas.microsoft.com/office/drawing/2014/main" id="{00000000-0008-0000-2100-00003D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0" name="Text Box 11">
          <a:extLst>
            <a:ext uri="{FF2B5EF4-FFF2-40B4-BE49-F238E27FC236}">
              <a16:creationId xmlns:a16="http://schemas.microsoft.com/office/drawing/2014/main" id="{00000000-0008-0000-2100-00003E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11" name="Text Box 12">
          <a:extLst>
            <a:ext uri="{FF2B5EF4-FFF2-40B4-BE49-F238E27FC236}">
              <a16:creationId xmlns:a16="http://schemas.microsoft.com/office/drawing/2014/main" id="{00000000-0008-0000-2100-00003F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2" name="Text Box 1">
          <a:extLst>
            <a:ext uri="{FF2B5EF4-FFF2-40B4-BE49-F238E27FC236}">
              <a16:creationId xmlns:a16="http://schemas.microsoft.com/office/drawing/2014/main" id="{00000000-0008-0000-2100-000040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3" name="Text Box 2">
          <a:extLst>
            <a:ext uri="{FF2B5EF4-FFF2-40B4-BE49-F238E27FC236}">
              <a16:creationId xmlns:a16="http://schemas.microsoft.com/office/drawing/2014/main" id="{00000000-0008-0000-2100-000041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2114" name="Text Box 13">
          <a:extLst>
            <a:ext uri="{FF2B5EF4-FFF2-40B4-BE49-F238E27FC236}">
              <a16:creationId xmlns:a16="http://schemas.microsoft.com/office/drawing/2014/main" id="{00000000-0008-0000-2100-00004208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2115" name="Text Box 14">
          <a:extLst>
            <a:ext uri="{FF2B5EF4-FFF2-40B4-BE49-F238E27FC236}">
              <a16:creationId xmlns:a16="http://schemas.microsoft.com/office/drawing/2014/main" id="{00000000-0008-0000-2100-00004308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6" name="Text Box 1">
          <a:extLst>
            <a:ext uri="{FF2B5EF4-FFF2-40B4-BE49-F238E27FC236}">
              <a16:creationId xmlns:a16="http://schemas.microsoft.com/office/drawing/2014/main" id="{00000000-0008-0000-2100-000044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7" name="Text Box 2">
          <a:extLst>
            <a:ext uri="{FF2B5EF4-FFF2-40B4-BE49-F238E27FC236}">
              <a16:creationId xmlns:a16="http://schemas.microsoft.com/office/drawing/2014/main" id="{00000000-0008-0000-2100-000045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8" name="Text Box 3">
          <a:extLst>
            <a:ext uri="{FF2B5EF4-FFF2-40B4-BE49-F238E27FC236}">
              <a16:creationId xmlns:a16="http://schemas.microsoft.com/office/drawing/2014/main" id="{00000000-0008-0000-2100-000046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19" name="Text Box 4">
          <a:extLst>
            <a:ext uri="{FF2B5EF4-FFF2-40B4-BE49-F238E27FC236}">
              <a16:creationId xmlns:a16="http://schemas.microsoft.com/office/drawing/2014/main" id="{00000000-0008-0000-2100-000047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0" name="Text Box 5">
          <a:extLst>
            <a:ext uri="{FF2B5EF4-FFF2-40B4-BE49-F238E27FC236}">
              <a16:creationId xmlns:a16="http://schemas.microsoft.com/office/drawing/2014/main" id="{00000000-0008-0000-2100-000048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1" name="Text Box 6">
          <a:extLst>
            <a:ext uri="{FF2B5EF4-FFF2-40B4-BE49-F238E27FC236}">
              <a16:creationId xmlns:a16="http://schemas.microsoft.com/office/drawing/2014/main" id="{00000000-0008-0000-2100-000049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2" name="Text Box 8">
          <a:extLst>
            <a:ext uri="{FF2B5EF4-FFF2-40B4-BE49-F238E27FC236}">
              <a16:creationId xmlns:a16="http://schemas.microsoft.com/office/drawing/2014/main" id="{00000000-0008-0000-2100-00004A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3" name="Text Box 9">
          <a:extLst>
            <a:ext uri="{FF2B5EF4-FFF2-40B4-BE49-F238E27FC236}">
              <a16:creationId xmlns:a16="http://schemas.microsoft.com/office/drawing/2014/main" id="{00000000-0008-0000-2100-00004B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4" name="Text Box 10">
          <a:extLst>
            <a:ext uri="{FF2B5EF4-FFF2-40B4-BE49-F238E27FC236}">
              <a16:creationId xmlns:a16="http://schemas.microsoft.com/office/drawing/2014/main" id="{00000000-0008-0000-2100-00004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25" name="Text Box 11">
          <a:extLst>
            <a:ext uri="{FF2B5EF4-FFF2-40B4-BE49-F238E27FC236}">
              <a16:creationId xmlns:a16="http://schemas.microsoft.com/office/drawing/2014/main" id="{00000000-0008-0000-2100-00004D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26" name="Text Box 12">
          <a:extLst>
            <a:ext uri="{FF2B5EF4-FFF2-40B4-BE49-F238E27FC236}">
              <a16:creationId xmlns:a16="http://schemas.microsoft.com/office/drawing/2014/main" id="{00000000-0008-0000-2100-00004E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7" name="Text Box 1">
          <a:extLst>
            <a:ext uri="{FF2B5EF4-FFF2-40B4-BE49-F238E27FC236}">
              <a16:creationId xmlns:a16="http://schemas.microsoft.com/office/drawing/2014/main" id="{00000000-0008-0000-2100-00004F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8" name="Text Box 2">
          <a:extLst>
            <a:ext uri="{FF2B5EF4-FFF2-40B4-BE49-F238E27FC236}">
              <a16:creationId xmlns:a16="http://schemas.microsoft.com/office/drawing/2014/main" id="{00000000-0008-0000-2100-000050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29" name="Text Box 1">
          <a:extLst>
            <a:ext uri="{FF2B5EF4-FFF2-40B4-BE49-F238E27FC236}">
              <a16:creationId xmlns:a16="http://schemas.microsoft.com/office/drawing/2014/main" id="{00000000-0008-0000-2100-000051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0" name="Text Box 2">
          <a:extLst>
            <a:ext uri="{FF2B5EF4-FFF2-40B4-BE49-F238E27FC236}">
              <a16:creationId xmlns:a16="http://schemas.microsoft.com/office/drawing/2014/main" id="{00000000-0008-0000-2100-000052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1" name="Text Box 3">
          <a:extLst>
            <a:ext uri="{FF2B5EF4-FFF2-40B4-BE49-F238E27FC236}">
              <a16:creationId xmlns:a16="http://schemas.microsoft.com/office/drawing/2014/main" id="{00000000-0008-0000-2100-000053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2" name="Text Box 4">
          <a:extLst>
            <a:ext uri="{FF2B5EF4-FFF2-40B4-BE49-F238E27FC236}">
              <a16:creationId xmlns:a16="http://schemas.microsoft.com/office/drawing/2014/main" id="{00000000-0008-0000-2100-000054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3" name="Text Box 5">
          <a:extLst>
            <a:ext uri="{FF2B5EF4-FFF2-40B4-BE49-F238E27FC236}">
              <a16:creationId xmlns:a16="http://schemas.microsoft.com/office/drawing/2014/main" id="{00000000-0008-0000-2100-000055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4" name="Text Box 6">
          <a:extLst>
            <a:ext uri="{FF2B5EF4-FFF2-40B4-BE49-F238E27FC236}">
              <a16:creationId xmlns:a16="http://schemas.microsoft.com/office/drawing/2014/main" id="{00000000-0008-0000-2100-000056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5" name="Text Box 8">
          <a:extLst>
            <a:ext uri="{FF2B5EF4-FFF2-40B4-BE49-F238E27FC236}">
              <a16:creationId xmlns:a16="http://schemas.microsoft.com/office/drawing/2014/main" id="{00000000-0008-0000-2100-000057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6" name="Text Box 9">
          <a:extLst>
            <a:ext uri="{FF2B5EF4-FFF2-40B4-BE49-F238E27FC236}">
              <a16:creationId xmlns:a16="http://schemas.microsoft.com/office/drawing/2014/main" id="{00000000-0008-0000-2100-000058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7" name="Text Box 10">
          <a:extLst>
            <a:ext uri="{FF2B5EF4-FFF2-40B4-BE49-F238E27FC236}">
              <a16:creationId xmlns:a16="http://schemas.microsoft.com/office/drawing/2014/main" id="{00000000-0008-0000-2100-000059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38" name="Text Box 11">
          <a:extLst>
            <a:ext uri="{FF2B5EF4-FFF2-40B4-BE49-F238E27FC236}">
              <a16:creationId xmlns:a16="http://schemas.microsoft.com/office/drawing/2014/main" id="{00000000-0008-0000-2100-00005A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39" name="Text Box 12">
          <a:extLst>
            <a:ext uri="{FF2B5EF4-FFF2-40B4-BE49-F238E27FC236}">
              <a16:creationId xmlns:a16="http://schemas.microsoft.com/office/drawing/2014/main" id="{00000000-0008-0000-2100-00005B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0" name="Text Box 1">
          <a:extLst>
            <a:ext uri="{FF2B5EF4-FFF2-40B4-BE49-F238E27FC236}">
              <a16:creationId xmlns:a16="http://schemas.microsoft.com/office/drawing/2014/main" id="{00000000-0008-0000-2100-00005C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1" name="Text Box 2">
          <a:extLst>
            <a:ext uri="{FF2B5EF4-FFF2-40B4-BE49-F238E27FC236}">
              <a16:creationId xmlns:a16="http://schemas.microsoft.com/office/drawing/2014/main" id="{00000000-0008-0000-2100-00005D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2" name="Text Box 1">
          <a:extLst>
            <a:ext uri="{FF2B5EF4-FFF2-40B4-BE49-F238E27FC236}">
              <a16:creationId xmlns:a16="http://schemas.microsoft.com/office/drawing/2014/main" id="{00000000-0008-0000-2100-00005E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3" name="Text Box 2">
          <a:extLst>
            <a:ext uri="{FF2B5EF4-FFF2-40B4-BE49-F238E27FC236}">
              <a16:creationId xmlns:a16="http://schemas.microsoft.com/office/drawing/2014/main" id="{00000000-0008-0000-2100-00005F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4" name="Text Box 3">
          <a:extLst>
            <a:ext uri="{FF2B5EF4-FFF2-40B4-BE49-F238E27FC236}">
              <a16:creationId xmlns:a16="http://schemas.microsoft.com/office/drawing/2014/main" id="{00000000-0008-0000-2100-000060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5" name="Text Box 4">
          <a:extLst>
            <a:ext uri="{FF2B5EF4-FFF2-40B4-BE49-F238E27FC236}">
              <a16:creationId xmlns:a16="http://schemas.microsoft.com/office/drawing/2014/main" id="{00000000-0008-0000-2100-000061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6" name="Text Box 5">
          <a:extLst>
            <a:ext uri="{FF2B5EF4-FFF2-40B4-BE49-F238E27FC236}">
              <a16:creationId xmlns:a16="http://schemas.microsoft.com/office/drawing/2014/main" id="{00000000-0008-0000-2100-000062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7" name="Text Box 6">
          <a:extLst>
            <a:ext uri="{FF2B5EF4-FFF2-40B4-BE49-F238E27FC236}">
              <a16:creationId xmlns:a16="http://schemas.microsoft.com/office/drawing/2014/main" id="{00000000-0008-0000-2100-000063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8" name="Text Box 8">
          <a:extLst>
            <a:ext uri="{FF2B5EF4-FFF2-40B4-BE49-F238E27FC236}">
              <a16:creationId xmlns:a16="http://schemas.microsoft.com/office/drawing/2014/main" id="{00000000-0008-0000-2100-000064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9" name="Text Box 9">
          <a:extLst>
            <a:ext uri="{FF2B5EF4-FFF2-40B4-BE49-F238E27FC236}">
              <a16:creationId xmlns:a16="http://schemas.microsoft.com/office/drawing/2014/main" id="{00000000-0008-0000-2100-000065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0" name="Text Box 10">
          <a:extLst>
            <a:ext uri="{FF2B5EF4-FFF2-40B4-BE49-F238E27FC236}">
              <a16:creationId xmlns:a16="http://schemas.microsoft.com/office/drawing/2014/main" id="{00000000-0008-0000-2100-000066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51" name="Text Box 11">
          <a:extLst>
            <a:ext uri="{FF2B5EF4-FFF2-40B4-BE49-F238E27FC236}">
              <a16:creationId xmlns:a16="http://schemas.microsoft.com/office/drawing/2014/main" id="{00000000-0008-0000-2100-000067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2152" name="Text Box 12">
          <a:extLst>
            <a:ext uri="{FF2B5EF4-FFF2-40B4-BE49-F238E27FC236}">
              <a16:creationId xmlns:a16="http://schemas.microsoft.com/office/drawing/2014/main" id="{00000000-0008-0000-2100-00006808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3" name="Text Box 1">
          <a:extLst>
            <a:ext uri="{FF2B5EF4-FFF2-40B4-BE49-F238E27FC236}">
              <a16:creationId xmlns:a16="http://schemas.microsoft.com/office/drawing/2014/main" id="{00000000-0008-0000-2100-000069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0</xdr:colOff>
      <xdr:row>44</xdr:row>
      <xdr:rowOff>0</xdr:rowOff>
    </xdr:from>
    <xdr:ext cx="114300" cy="285750"/>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8" name="Text Box 8">
          <a:extLst>
            <a:ext uri="{FF2B5EF4-FFF2-40B4-BE49-F238E27FC236}">
              <a16:creationId xmlns:a16="http://schemas.microsoft.com/office/drawing/2014/main" id="{00000000-0008-0000-2200-000008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9" name="Text Box 9">
          <a:extLst>
            <a:ext uri="{FF2B5EF4-FFF2-40B4-BE49-F238E27FC236}">
              <a16:creationId xmlns:a16="http://schemas.microsoft.com/office/drawing/2014/main" id="{00000000-0008-0000-2200-000009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0" name="Text Box 10">
          <a:extLst>
            <a:ext uri="{FF2B5EF4-FFF2-40B4-BE49-F238E27FC236}">
              <a16:creationId xmlns:a16="http://schemas.microsoft.com/office/drawing/2014/main" id="{00000000-0008-0000-2200-00000A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 name="Text Box 11">
          <a:extLst>
            <a:ext uri="{FF2B5EF4-FFF2-40B4-BE49-F238E27FC236}">
              <a16:creationId xmlns:a16="http://schemas.microsoft.com/office/drawing/2014/main" id="{00000000-0008-0000-2200-00000B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 name="Text Box 12">
          <a:extLst>
            <a:ext uri="{FF2B5EF4-FFF2-40B4-BE49-F238E27FC236}">
              <a16:creationId xmlns:a16="http://schemas.microsoft.com/office/drawing/2014/main" id="{00000000-0008-0000-2200-00000C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 name="Text Box 13">
          <a:extLst>
            <a:ext uri="{FF2B5EF4-FFF2-40B4-BE49-F238E27FC236}">
              <a16:creationId xmlns:a16="http://schemas.microsoft.com/office/drawing/2014/main" id="{00000000-0008-0000-2200-00000D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 name="Text Box 14">
          <a:extLst>
            <a:ext uri="{FF2B5EF4-FFF2-40B4-BE49-F238E27FC236}">
              <a16:creationId xmlns:a16="http://schemas.microsoft.com/office/drawing/2014/main" id="{00000000-0008-0000-2200-00000E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 name="Text Box 1">
          <a:extLst>
            <a:ext uri="{FF2B5EF4-FFF2-40B4-BE49-F238E27FC236}">
              <a16:creationId xmlns:a16="http://schemas.microsoft.com/office/drawing/2014/main" id="{00000000-0008-0000-2200-00000F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6" name="Text Box 2">
          <a:extLst>
            <a:ext uri="{FF2B5EF4-FFF2-40B4-BE49-F238E27FC236}">
              <a16:creationId xmlns:a16="http://schemas.microsoft.com/office/drawing/2014/main" id="{00000000-0008-0000-2200-00001000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7" name="Text Box 8">
          <a:extLst>
            <a:ext uri="{FF2B5EF4-FFF2-40B4-BE49-F238E27FC236}">
              <a16:creationId xmlns:a16="http://schemas.microsoft.com/office/drawing/2014/main" id="{00000000-0008-0000-2200-00001100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54</xdr:row>
      <xdr:rowOff>0</xdr:rowOff>
    </xdr:from>
    <xdr:ext cx="114300" cy="285750"/>
    <xdr:sp macro="" textlink="">
      <xdr:nvSpPr>
        <xdr:cNvPr id="18" name="Text Box 8">
          <a:extLst>
            <a:ext uri="{FF2B5EF4-FFF2-40B4-BE49-F238E27FC236}">
              <a16:creationId xmlns:a16="http://schemas.microsoft.com/office/drawing/2014/main" id="{00000000-0008-0000-2200-000012000000}"/>
            </a:ext>
          </a:extLst>
        </xdr:cNvPr>
        <xdr:cNvSpPr txBox="1">
          <a:spLocks noChangeArrowheads="1"/>
        </xdr:cNvSpPr>
      </xdr:nvSpPr>
      <xdr:spPr bwMode="auto">
        <a:xfrm>
          <a:off x="21031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9" name="Text Box 8">
          <a:extLst>
            <a:ext uri="{FF2B5EF4-FFF2-40B4-BE49-F238E27FC236}">
              <a16:creationId xmlns:a16="http://schemas.microsoft.com/office/drawing/2014/main" id="{00000000-0008-0000-2200-000013000000}"/>
            </a:ext>
          </a:extLst>
        </xdr:cNvPr>
        <xdr:cNvSpPr txBox="1">
          <a:spLocks noChangeArrowheads="1"/>
        </xdr:cNvSpPr>
      </xdr:nvSpPr>
      <xdr:spPr bwMode="auto">
        <a:xfrm>
          <a:off x="56235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200-000014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1" name="Text Box 8">
          <a:extLst>
            <a:ext uri="{FF2B5EF4-FFF2-40B4-BE49-F238E27FC236}">
              <a16:creationId xmlns:a16="http://schemas.microsoft.com/office/drawing/2014/main" id="{00000000-0008-0000-2200-000015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22" name="Text Box 8">
          <a:extLst>
            <a:ext uri="{FF2B5EF4-FFF2-40B4-BE49-F238E27FC236}">
              <a16:creationId xmlns:a16="http://schemas.microsoft.com/office/drawing/2014/main" id="{00000000-0008-0000-2200-000016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3" name="Text Box 1">
          <a:extLst>
            <a:ext uri="{FF2B5EF4-FFF2-40B4-BE49-F238E27FC236}">
              <a16:creationId xmlns:a16="http://schemas.microsoft.com/office/drawing/2014/main" id="{00000000-0008-0000-2200-00001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4" name="Text Box 2">
          <a:extLst>
            <a:ext uri="{FF2B5EF4-FFF2-40B4-BE49-F238E27FC236}">
              <a16:creationId xmlns:a16="http://schemas.microsoft.com/office/drawing/2014/main" id="{00000000-0008-0000-2200-00001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5" name="Text Box 3">
          <a:extLst>
            <a:ext uri="{FF2B5EF4-FFF2-40B4-BE49-F238E27FC236}">
              <a16:creationId xmlns:a16="http://schemas.microsoft.com/office/drawing/2014/main" id="{00000000-0008-0000-2200-00001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6" name="Text Box 4">
          <a:extLst>
            <a:ext uri="{FF2B5EF4-FFF2-40B4-BE49-F238E27FC236}">
              <a16:creationId xmlns:a16="http://schemas.microsoft.com/office/drawing/2014/main" id="{00000000-0008-0000-2200-00001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7" name="Text Box 5">
          <a:extLst>
            <a:ext uri="{FF2B5EF4-FFF2-40B4-BE49-F238E27FC236}">
              <a16:creationId xmlns:a16="http://schemas.microsoft.com/office/drawing/2014/main" id="{00000000-0008-0000-2200-00001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8" name="Text Box 6">
          <a:extLst>
            <a:ext uri="{FF2B5EF4-FFF2-40B4-BE49-F238E27FC236}">
              <a16:creationId xmlns:a16="http://schemas.microsoft.com/office/drawing/2014/main" id="{00000000-0008-0000-2200-00001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29" name="Text Box 8">
          <a:extLst>
            <a:ext uri="{FF2B5EF4-FFF2-40B4-BE49-F238E27FC236}">
              <a16:creationId xmlns:a16="http://schemas.microsoft.com/office/drawing/2014/main" id="{00000000-0008-0000-2200-00001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0" name="Text Box 9">
          <a:extLst>
            <a:ext uri="{FF2B5EF4-FFF2-40B4-BE49-F238E27FC236}">
              <a16:creationId xmlns:a16="http://schemas.microsoft.com/office/drawing/2014/main" id="{00000000-0008-0000-2200-00001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1" name="Text Box 10">
          <a:extLst>
            <a:ext uri="{FF2B5EF4-FFF2-40B4-BE49-F238E27FC236}">
              <a16:creationId xmlns:a16="http://schemas.microsoft.com/office/drawing/2014/main" id="{00000000-0008-0000-2200-00001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2" name="Text Box 1">
          <a:extLst>
            <a:ext uri="{FF2B5EF4-FFF2-40B4-BE49-F238E27FC236}">
              <a16:creationId xmlns:a16="http://schemas.microsoft.com/office/drawing/2014/main" id="{00000000-0008-0000-2200-00002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33" name="Text Box 2">
          <a:extLst>
            <a:ext uri="{FF2B5EF4-FFF2-40B4-BE49-F238E27FC236}">
              <a16:creationId xmlns:a16="http://schemas.microsoft.com/office/drawing/2014/main" id="{00000000-0008-0000-2200-00002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34" name="Text Box 8">
          <a:extLst>
            <a:ext uri="{FF2B5EF4-FFF2-40B4-BE49-F238E27FC236}">
              <a16:creationId xmlns:a16="http://schemas.microsoft.com/office/drawing/2014/main" id="{00000000-0008-0000-2200-000022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5" name="Text Box 1">
          <a:extLst>
            <a:ext uri="{FF2B5EF4-FFF2-40B4-BE49-F238E27FC236}">
              <a16:creationId xmlns:a16="http://schemas.microsoft.com/office/drawing/2014/main" id="{00000000-0008-0000-2200-000023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6" name="Text Box 2">
          <a:extLst>
            <a:ext uri="{FF2B5EF4-FFF2-40B4-BE49-F238E27FC236}">
              <a16:creationId xmlns:a16="http://schemas.microsoft.com/office/drawing/2014/main" id="{00000000-0008-0000-2200-000024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7" name="Text Box 3">
          <a:extLst>
            <a:ext uri="{FF2B5EF4-FFF2-40B4-BE49-F238E27FC236}">
              <a16:creationId xmlns:a16="http://schemas.microsoft.com/office/drawing/2014/main" id="{00000000-0008-0000-2200-000025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8" name="Text Box 4">
          <a:extLst>
            <a:ext uri="{FF2B5EF4-FFF2-40B4-BE49-F238E27FC236}">
              <a16:creationId xmlns:a16="http://schemas.microsoft.com/office/drawing/2014/main" id="{00000000-0008-0000-2200-000026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39" name="Text Box 5">
          <a:extLst>
            <a:ext uri="{FF2B5EF4-FFF2-40B4-BE49-F238E27FC236}">
              <a16:creationId xmlns:a16="http://schemas.microsoft.com/office/drawing/2014/main" id="{00000000-0008-0000-2200-000027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0" name="Text Box 6">
          <a:extLst>
            <a:ext uri="{FF2B5EF4-FFF2-40B4-BE49-F238E27FC236}">
              <a16:creationId xmlns:a16="http://schemas.microsoft.com/office/drawing/2014/main" id="{00000000-0008-0000-2200-000028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1" name="Text Box 8">
          <a:extLst>
            <a:ext uri="{FF2B5EF4-FFF2-40B4-BE49-F238E27FC236}">
              <a16:creationId xmlns:a16="http://schemas.microsoft.com/office/drawing/2014/main" id="{00000000-0008-0000-2200-000029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2" name="Text Box 9">
          <a:extLst>
            <a:ext uri="{FF2B5EF4-FFF2-40B4-BE49-F238E27FC236}">
              <a16:creationId xmlns:a16="http://schemas.microsoft.com/office/drawing/2014/main" id="{00000000-0008-0000-2200-00002A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3" name="Text Box 10">
          <a:extLst>
            <a:ext uri="{FF2B5EF4-FFF2-40B4-BE49-F238E27FC236}">
              <a16:creationId xmlns:a16="http://schemas.microsoft.com/office/drawing/2014/main" id="{00000000-0008-0000-2200-00002B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4" name="Text Box 11">
          <a:extLst>
            <a:ext uri="{FF2B5EF4-FFF2-40B4-BE49-F238E27FC236}">
              <a16:creationId xmlns:a16="http://schemas.microsoft.com/office/drawing/2014/main" id="{00000000-0008-0000-2200-00002C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5" name="Text Box 12">
          <a:extLst>
            <a:ext uri="{FF2B5EF4-FFF2-40B4-BE49-F238E27FC236}">
              <a16:creationId xmlns:a16="http://schemas.microsoft.com/office/drawing/2014/main" id="{00000000-0008-0000-2200-00002D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6" name="Text Box 13">
          <a:extLst>
            <a:ext uri="{FF2B5EF4-FFF2-40B4-BE49-F238E27FC236}">
              <a16:creationId xmlns:a16="http://schemas.microsoft.com/office/drawing/2014/main" id="{00000000-0008-0000-2200-00002E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47" name="Text Box 14">
          <a:extLst>
            <a:ext uri="{FF2B5EF4-FFF2-40B4-BE49-F238E27FC236}">
              <a16:creationId xmlns:a16="http://schemas.microsoft.com/office/drawing/2014/main" id="{00000000-0008-0000-2200-00002F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8" name="Text Box 1">
          <a:extLst>
            <a:ext uri="{FF2B5EF4-FFF2-40B4-BE49-F238E27FC236}">
              <a16:creationId xmlns:a16="http://schemas.microsoft.com/office/drawing/2014/main" id="{00000000-0008-0000-2200-000030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49" name="Text Box 2">
          <a:extLst>
            <a:ext uri="{FF2B5EF4-FFF2-40B4-BE49-F238E27FC236}">
              <a16:creationId xmlns:a16="http://schemas.microsoft.com/office/drawing/2014/main" id="{00000000-0008-0000-2200-000031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50" name="Text Box 8">
          <a:extLst>
            <a:ext uri="{FF2B5EF4-FFF2-40B4-BE49-F238E27FC236}">
              <a16:creationId xmlns:a16="http://schemas.microsoft.com/office/drawing/2014/main" id="{00000000-0008-0000-2200-000032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200-00003300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52" name="Text Box 8">
          <a:extLst>
            <a:ext uri="{FF2B5EF4-FFF2-40B4-BE49-F238E27FC236}">
              <a16:creationId xmlns:a16="http://schemas.microsoft.com/office/drawing/2014/main" id="{00000000-0008-0000-2200-00003400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53" name="Text Box 8">
          <a:extLst>
            <a:ext uri="{FF2B5EF4-FFF2-40B4-BE49-F238E27FC236}">
              <a16:creationId xmlns:a16="http://schemas.microsoft.com/office/drawing/2014/main" id="{00000000-0008-0000-2200-000035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4" name="Text Box 8">
          <a:extLst>
            <a:ext uri="{FF2B5EF4-FFF2-40B4-BE49-F238E27FC236}">
              <a16:creationId xmlns:a16="http://schemas.microsoft.com/office/drawing/2014/main" id="{00000000-0008-0000-2200-000036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5" name="Text Box 8">
          <a:extLst>
            <a:ext uri="{FF2B5EF4-FFF2-40B4-BE49-F238E27FC236}">
              <a16:creationId xmlns:a16="http://schemas.microsoft.com/office/drawing/2014/main" id="{00000000-0008-0000-2200-00003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200-00003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200-00003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200-00003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200-00003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200-00003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200-00003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200-00003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200-00003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200-00004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200-00004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200-000042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67" name="Text Box 8">
          <a:extLst>
            <a:ext uri="{FF2B5EF4-FFF2-40B4-BE49-F238E27FC236}">
              <a16:creationId xmlns:a16="http://schemas.microsoft.com/office/drawing/2014/main" id="{00000000-0008-0000-2200-000043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8" name="Text Box 1">
          <a:extLst>
            <a:ext uri="{FF2B5EF4-FFF2-40B4-BE49-F238E27FC236}">
              <a16:creationId xmlns:a16="http://schemas.microsoft.com/office/drawing/2014/main" id="{00000000-0008-0000-2200-000044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69" name="Text Box 2">
          <a:extLst>
            <a:ext uri="{FF2B5EF4-FFF2-40B4-BE49-F238E27FC236}">
              <a16:creationId xmlns:a16="http://schemas.microsoft.com/office/drawing/2014/main" id="{00000000-0008-0000-2200-000045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0" name="Text Box 3">
          <a:extLst>
            <a:ext uri="{FF2B5EF4-FFF2-40B4-BE49-F238E27FC236}">
              <a16:creationId xmlns:a16="http://schemas.microsoft.com/office/drawing/2014/main" id="{00000000-0008-0000-2200-000046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1" name="Text Box 4">
          <a:extLst>
            <a:ext uri="{FF2B5EF4-FFF2-40B4-BE49-F238E27FC236}">
              <a16:creationId xmlns:a16="http://schemas.microsoft.com/office/drawing/2014/main" id="{00000000-0008-0000-2200-000047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2" name="Text Box 5">
          <a:extLst>
            <a:ext uri="{FF2B5EF4-FFF2-40B4-BE49-F238E27FC236}">
              <a16:creationId xmlns:a16="http://schemas.microsoft.com/office/drawing/2014/main" id="{00000000-0008-0000-2200-000048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3" name="Text Box 6">
          <a:extLst>
            <a:ext uri="{FF2B5EF4-FFF2-40B4-BE49-F238E27FC236}">
              <a16:creationId xmlns:a16="http://schemas.microsoft.com/office/drawing/2014/main" id="{00000000-0008-0000-2200-000049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4" name="Text Box 8">
          <a:extLst>
            <a:ext uri="{FF2B5EF4-FFF2-40B4-BE49-F238E27FC236}">
              <a16:creationId xmlns:a16="http://schemas.microsoft.com/office/drawing/2014/main" id="{00000000-0008-0000-2200-00004A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5" name="Text Box 9">
          <a:extLst>
            <a:ext uri="{FF2B5EF4-FFF2-40B4-BE49-F238E27FC236}">
              <a16:creationId xmlns:a16="http://schemas.microsoft.com/office/drawing/2014/main" id="{00000000-0008-0000-2200-00004B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76" name="Text Box 10">
          <a:extLst>
            <a:ext uri="{FF2B5EF4-FFF2-40B4-BE49-F238E27FC236}">
              <a16:creationId xmlns:a16="http://schemas.microsoft.com/office/drawing/2014/main" id="{00000000-0008-0000-2200-00004C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7" name="Text Box 11">
          <a:extLst>
            <a:ext uri="{FF2B5EF4-FFF2-40B4-BE49-F238E27FC236}">
              <a16:creationId xmlns:a16="http://schemas.microsoft.com/office/drawing/2014/main" id="{00000000-0008-0000-2200-00004D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8" name="Text Box 12">
          <a:extLst>
            <a:ext uri="{FF2B5EF4-FFF2-40B4-BE49-F238E27FC236}">
              <a16:creationId xmlns:a16="http://schemas.microsoft.com/office/drawing/2014/main" id="{00000000-0008-0000-2200-00004E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79" name="Text Box 13">
          <a:extLst>
            <a:ext uri="{FF2B5EF4-FFF2-40B4-BE49-F238E27FC236}">
              <a16:creationId xmlns:a16="http://schemas.microsoft.com/office/drawing/2014/main" id="{00000000-0008-0000-2200-00004F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80" name="Text Box 14">
          <a:extLst>
            <a:ext uri="{FF2B5EF4-FFF2-40B4-BE49-F238E27FC236}">
              <a16:creationId xmlns:a16="http://schemas.microsoft.com/office/drawing/2014/main" id="{00000000-0008-0000-2200-000050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1" name="Text Box 1">
          <a:extLst>
            <a:ext uri="{FF2B5EF4-FFF2-40B4-BE49-F238E27FC236}">
              <a16:creationId xmlns:a16="http://schemas.microsoft.com/office/drawing/2014/main" id="{00000000-0008-0000-2200-000051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82" name="Text Box 2">
          <a:extLst>
            <a:ext uri="{FF2B5EF4-FFF2-40B4-BE49-F238E27FC236}">
              <a16:creationId xmlns:a16="http://schemas.microsoft.com/office/drawing/2014/main" id="{00000000-0008-0000-2200-000052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3" name="Text Box 8">
          <a:extLst>
            <a:ext uri="{FF2B5EF4-FFF2-40B4-BE49-F238E27FC236}">
              <a16:creationId xmlns:a16="http://schemas.microsoft.com/office/drawing/2014/main" id="{00000000-0008-0000-2200-000053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28</xdr:row>
      <xdr:rowOff>10583</xdr:rowOff>
    </xdr:from>
    <xdr:ext cx="114300" cy="285750"/>
    <xdr:sp macro="" textlink="">
      <xdr:nvSpPr>
        <xdr:cNvPr id="84" name="Text Box 8">
          <a:extLst>
            <a:ext uri="{FF2B5EF4-FFF2-40B4-BE49-F238E27FC236}">
              <a16:creationId xmlns:a16="http://schemas.microsoft.com/office/drawing/2014/main" id="{00000000-0008-0000-2200-000054000000}"/>
            </a:ext>
          </a:extLst>
        </xdr:cNvPr>
        <xdr:cNvSpPr txBox="1">
          <a:spLocks noChangeArrowheads="1"/>
        </xdr:cNvSpPr>
      </xdr:nvSpPr>
      <xdr:spPr bwMode="auto">
        <a:xfrm>
          <a:off x="4999566" y="513122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85" name="Text Box 8">
          <a:extLst>
            <a:ext uri="{FF2B5EF4-FFF2-40B4-BE49-F238E27FC236}">
              <a16:creationId xmlns:a16="http://schemas.microsoft.com/office/drawing/2014/main" id="{00000000-0008-0000-2200-00005500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6" name="Text Box 8">
          <a:extLst>
            <a:ext uri="{FF2B5EF4-FFF2-40B4-BE49-F238E27FC236}">
              <a16:creationId xmlns:a16="http://schemas.microsoft.com/office/drawing/2014/main" id="{00000000-0008-0000-2200-00005600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7" name="Text Box 8">
          <a:extLst>
            <a:ext uri="{FF2B5EF4-FFF2-40B4-BE49-F238E27FC236}">
              <a16:creationId xmlns:a16="http://schemas.microsoft.com/office/drawing/2014/main" id="{00000000-0008-0000-2200-000057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8" name="Text Box 8">
          <a:extLst>
            <a:ext uri="{FF2B5EF4-FFF2-40B4-BE49-F238E27FC236}">
              <a16:creationId xmlns:a16="http://schemas.microsoft.com/office/drawing/2014/main" id="{00000000-0008-0000-2200-000058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200-000059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200-00005A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200-00005B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200-00005C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200-00005D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200-00005E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200-00005F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200-000060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200-000061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200-000062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200-000063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00" name="Text Box 8">
          <a:extLst>
            <a:ext uri="{FF2B5EF4-FFF2-40B4-BE49-F238E27FC236}">
              <a16:creationId xmlns:a16="http://schemas.microsoft.com/office/drawing/2014/main" id="{00000000-0008-0000-2200-000064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1" name="Text Box 13">
          <a:extLst>
            <a:ext uri="{FF2B5EF4-FFF2-40B4-BE49-F238E27FC236}">
              <a16:creationId xmlns:a16="http://schemas.microsoft.com/office/drawing/2014/main" id="{00000000-0008-0000-2200-00006500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02" name="Text Box 14">
          <a:extLst>
            <a:ext uri="{FF2B5EF4-FFF2-40B4-BE49-F238E27FC236}">
              <a16:creationId xmlns:a16="http://schemas.microsoft.com/office/drawing/2014/main" id="{00000000-0008-0000-2200-00006600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3" name="Text Box 1">
          <a:extLst>
            <a:ext uri="{FF2B5EF4-FFF2-40B4-BE49-F238E27FC236}">
              <a16:creationId xmlns:a16="http://schemas.microsoft.com/office/drawing/2014/main" id="{00000000-0008-0000-2200-000067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4" name="Text Box 2">
          <a:extLst>
            <a:ext uri="{FF2B5EF4-FFF2-40B4-BE49-F238E27FC236}">
              <a16:creationId xmlns:a16="http://schemas.microsoft.com/office/drawing/2014/main" id="{00000000-0008-0000-2200-00006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5" name="Text Box 3">
          <a:extLst>
            <a:ext uri="{FF2B5EF4-FFF2-40B4-BE49-F238E27FC236}">
              <a16:creationId xmlns:a16="http://schemas.microsoft.com/office/drawing/2014/main" id="{00000000-0008-0000-2200-00006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6" name="Text Box 4">
          <a:extLst>
            <a:ext uri="{FF2B5EF4-FFF2-40B4-BE49-F238E27FC236}">
              <a16:creationId xmlns:a16="http://schemas.microsoft.com/office/drawing/2014/main" id="{00000000-0008-0000-2200-00006A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7" name="Text Box 5">
          <a:extLst>
            <a:ext uri="{FF2B5EF4-FFF2-40B4-BE49-F238E27FC236}">
              <a16:creationId xmlns:a16="http://schemas.microsoft.com/office/drawing/2014/main" id="{00000000-0008-0000-2200-00006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8" name="Text Box 6">
          <a:extLst>
            <a:ext uri="{FF2B5EF4-FFF2-40B4-BE49-F238E27FC236}">
              <a16:creationId xmlns:a16="http://schemas.microsoft.com/office/drawing/2014/main" id="{00000000-0008-0000-2200-00006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09" name="Text Box 8">
          <a:extLst>
            <a:ext uri="{FF2B5EF4-FFF2-40B4-BE49-F238E27FC236}">
              <a16:creationId xmlns:a16="http://schemas.microsoft.com/office/drawing/2014/main" id="{00000000-0008-0000-2200-00006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0" name="Text Box 9">
          <a:extLst>
            <a:ext uri="{FF2B5EF4-FFF2-40B4-BE49-F238E27FC236}">
              <a16:creationId xmlns:a16="http://schemas.microsoft.com/office/drawing/2014/main" id="{00000000-0008-0000-2200-00006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1" name="Text Box 10">
          <a:extLst>
            <a:ext uri="{FF2B5EF4-FFF2-40B4-BE49-F238E27FC236}">
              <a16:creationId xmlns:a16="http://schemas.microsoft.com/office/drawing/2014/main" id="{00000000-0008-0000-2200-00006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2" name="Text Box 11">
          <a:extLst>
            <a:ext uri="{FF2B5EF4-FFF2-40B4-BE49-F238E27FC236}">
              <a16:creationId xmlns:a16="http://schemas.microsoft.com/office/drawing/2014/main" id="{00000000-0008-0000-2200-000070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3" name="Text Box 12">
          <a:extLst>
            <a:ext uri="{FF2B5EF4-FFF2-40B4-BE49-F238E27FC236}">
              <a16:creationId xmlns:a16="http://schemas.microsoft.com/office/drawing/2014/main" id="{00000000-0008-0000-2200-000071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2200-000072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2200-000073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6" name="Text Box 1">
          <a:extLst>
            <a:ext uri="{FF2B5EF4-FFF2-40B4-BE49-F238E27FC236}">
              <a16:creationId xmlns:a16="http://schemas.microsoft.com/office/drawing/2014/main" id="{00000000-0008-0000-2200-000074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7" name="Text Box 2">
          <a:extLst>
            <a:ext uri="{FF2B5EF4-FFF2-40B4-BE49-F238E27FC236}">
              <a16:creationId xmlns:a16="http://schemas.microsoft.com/office/drawing/2014/main" id="{00000000-0008-0000-2200-00007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18" name="Text Box 8">
          <a:extLst>
            <a:ext uri="{FF2B5EF4-FFF2-40B4-BE49-F238E27FC236}">
              <a16:creationId xmlns:a16="http://schemas.microsoft.com/office/drawing/2014/main" id="{00000000-0008-0000-2200-00007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19" name="Text Box 8">
          <a:extLst>
            <a:ext uri="{FF2B5EF4-FFF2-40B4-BE49-F238E27FC236}">
              <a16:creationId xmlns:a16="http://schemas.microsoft.com/office/drawing/2014/main" id="{00000000-0008-0000-2200-00007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20" name="Text Box 8">
          <a:extLst>
            <a:ext uri="{FF2B5EF4-FFF2-40B4-BE49-F238E27FC236}">
              <a16:creationId xmlns:a16="http://schemas.microsoft.com/office/drawing/2014/main" id="{00000000-0008-0000-2200-00007800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21" name="Text Box 8">
          <a:extLst>
            <a:ext uri="{FF2B5EF4-FFF2-40B4-BE49-F238E27FC236}">
              <a16:creationId xmlns:a16="http://schemas.microsoft.com/office/drawing/2014/main" id="{00000000-0008-0000-2200-00007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2" name="Text Box 8">
          <a:extLst>
            <a:ext uri="{FF2B5EF4-FFF2-40B4-BE49-F238E27FC236}">
              <a16:creationId xmlns:a16="http://schemas.microsoft.com/office/drawing/2014/main" id="{00000000-0008-0000-2200-00007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3" name="Text Box 1">
          <a:extLst>
            <a:ext uri="{FF2B5EF4-FFF2-40B4-BE49-F238E27FC236}">
              <a16:creationId xmlns:a16="http://schemas.microsoft.com/office/drawing/2014/main" id="{00000000-0008-0000-2200-00007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4" name="Text Box 2">
          <a:extLst>
            <a:ext uri="{FF2B5EF4-FFF2-40B4-BE49-F238E27FC236}">
              <a16:creationId xmlns:a16="http://schemas.microsoft.com/office/drawing/2014/main" id="{00000000-0008-0000-2200-00007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5" name="Text Box 3">
          <a:extLst>
            <a:ext uri="{FF2B5EF4-FFF2-40B4-BE49-F238E27FC236}">
              <a16:creationId xmlns:a16="http://schemas.microsoft.com/office/drawing/2014/main" id="{00000000-0008-0000-2200-00007D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6" name="Text Box 4">
          <a:extLst>
            <a:ext uri="{FF2B5EF4-FFF2-40B4-BE49-F238E27FC236}">
              <a16:creationId xmlns:a16="http://schemas.microsoft.com/office/drawing/2014/main" id="{00000000-0008-0000-2200-00007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7" name="Text Box 5">
          <a:extLst>
            <a:ext uri="{FF2B5EF4-FFF2-40B4-BE49-F238E27FC236}">
              <a16:creationId xmlns:a16="http://schemas.microsoft.com/office/drawing/2014/main" id="{00000000-0008-0000-2200-00007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8" name="Text Box 6">
          <a:extLst>
            <a:ext uri="{FF2B5EF4-FFF2-40B4-BE49-F238E27FC236}">
              <a16:creationId xmlns:a16="http://schemas.microsoft.com/office/drawing/2014/main" id="{00000000-0008-0000-2200-00008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29" name="Text Box 8">
          <a:extLst>
            <a:ext uri="{FF2B5EF4-FFF2-40B4-BE49-F238E27FC236}">
              <a16:creationId xmlns:a16="http://schemas.microsoft.com/office/drawing/2014/main" id="{00000000-0008-0000-2200-00008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0" name="Text Box 9">
          <a:extLst>
            <a:ext uri="{FF2B5EF4-FFF2-40B4-BE49-F238E27FC236}">
              <a16:creationId xmlns:a16="http://schemas.microsoft.com/office/drawing/2014/main" id="{00000000-0008-0000-2200-00008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1" name="Text Box 10">
          <a:extLst>
            <a:ext uri="{FF2B5EF4-FFF2-40B4-BE49-F238E27FC236}">
              <a16:creationId xmlns:a16="http://schemas.microsoft.com/office/drawing/2014/main" id="{00000000-0008-0000-2200-00008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2" name="Text Box 1">
          <a:extLst>
            <a:ext uri="{FF2B5EF4-FFF2-40B4-BE49-F238E27FC236}">
              <a16:creationId xmlns:a16="http://schemas.microsoft.com/office/drawing/2014/main" id="{00000000-0008-0000-2200-00008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33" name="Text Box 2">
          <a:extLst>
            <a:ext uri="{FF2B5EF4-FFF2-40B4-BE49-F238E27FC236}">
              <a16:creationId xmlns:a16="http://schemas.microsoft.com/office/drawing/2014/main" id="{00000000-0008-0000-2200-00008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34" name="Text Box 8">
          <a:extLst>
            <a:ext uri="{FF2B5EF4-FFF2-40B4-BE49-F238E27FC236}">
              <a16:creationId xmlns:a16="http://schemas.microsoft.com/office/drawing/2014/main" id="{00000000-0008-0000-2200-000086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5" name="Text Box 1">
          <a:extLst>
            <a:ext uri="{FF2B5EF4-FFF2-40B4-BE49-F238E27FC236}">
              <a16:creationId xmlns:a16="http://schemas.microsoft.com/office/drawing/2014/main" id="{00000000-0008-0000-2200-000087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6" name="Text Box 2">
          <a:extLst>
            <a:ext uri="{FF2B5EF4-FFF2-40B4-BE49-F238E27FC236}">
              <a16:creationId xmlns:a16="http://schemas.microsoft.com/office/drawing/2014/main" id="{00000000-0008-0000-2200-000088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7" name="Text Box 3">
          <a:extLst>
            <a:ext uri="{FF2B5EF4-FFF2-40B4-BE49-F238E27FC236}">
              <a16:creationId xmlns:a16="http://schemas.microsoft.com/office/drawing/2014/main" id="{00000000-0008-0000-2200-000089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8" name="Text Box 4">
          <a:extLst>
            <a:ext uri="{FF2B5EF4-FFF2-40B4-BE49-F238E27FC236}">
              <a16:creationId xmlns:a16="http://schemas.microsoft.com/office/drawing/2014/main" id="{00000000-0008-0000-2200-00008A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39" name="Text Box 5">
          <a:extLst>
            <a:ext uri="{FF2B5EF4-FFF2-40B4-BE49-F238E27FC236}">
              <a16:creationId xmlns:a16="http://schemas.microsoft.com/office/drawing/2014/main" id="{00000000-0008-0000-2200-00008B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0" name="Text Box 6">
          <a:extLst>
            <a:ext uri="{FF2B5EF4-FFF2-40B4-BE49-F238E27FC236}">
              <a16:creationId xmlns:a16="http://schemas.microsoft.com/office/drawing/2014/main" id="{00000000-0008-0000-2200-00008C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1" name="Text Box 8">
          <a:extLst>
            <a:ext uri="{FF2B5EF4-FFF2-40B4-BE49-F238E27FC236}">
              <a16:creationId xmlns:a16="http://schemas.microsoft.com/office/drawing/2014/main" id="{00000000-0008-0000-2200-00008D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2" name="Text Box 9">
          <a:extLst>
            <a:ext uri="{FF2B5EF4-FFF2-40B4-BE49-F238E27FC236}">
              <a16:creationId xmlns:a16="http://schemas.microsoft.com/office/drawing/2014/main" id="{00000000-0008-0000-2200-00008E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3" name="Text Box 10">
          <a:extLst>
            <a:ext uri="{FF2B5EF4-FFF2-40B4-BE49-F238E27FC236}">
              <a16:creationId xmlns:a16="http://schemas.microsoft.com/office/drawing/2014/main" id="{00000000-0008-0000-2200-00008F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4" name="Text Box 11">
          <a:extLst>
            <a:ext uri="{FF2B5EF4-FFF2-40B4-BE49-F238E27FC236}">
              <a16:creationId xmlns:a16="http://schemas.microsoft.com/office/drawing/2014/main" id="{00000000-0008-0000-2200-00009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5" name="Text Box 12">
          <a:extLst>
            <a:ext uri="{FF2B5EF4-FFF2-40B4-BE49-F238E27FC236}">
              <a16:creationId xmlns:a16="http://schemas.microsoft.com/office/drawing/2014/main" id="{00000000-0008-0000-2200-00009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2200-000092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2200-00009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8" name="Text Box 1">
          <a:extLst>
            <a:ext uri="{FF2B5EF4-FFF2-40B4-BE49-F238E27FC236}">
              <a16:creationId xmlns:a16="http://schemas.microsoft.com/office/drawing/2014/main" id="{00000000-0008-0000-2200-000094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49" name="Text Box 2">
          <a:extLst>
            <a:ext uri="{FF2B5EF4-FFF2-40B4-BE49-F238E27FC236}">
              <a16:creationId xmlns:a16="http://schemas.microsoft.com/office/drawing/2014/main" id="{00000000-0008-0000-2200-000095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0" name="Text Box 8">
          <a:extLst>
            <a:ext uri="{FF2B5EF4-FFF2-40B4-BE49-F238E27FC236}">
              <a16:creationId xmlns:a16="http://schemas.microsoft.com/office/drawing/2014/main" id="{00000000-0008-0000-2200-000096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1" name="Text Box 8">
          <a:extLst>
            <a:ext uri="{FF2B5EF4-FFF2-40B4-BE49-F238E27FC236}">
              <a16:creationId xmlns:a16="http://schemas.microsoft.com/office/drawing/2014/main" id="{00000000-0008-0000-2200-00009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52" name="Text Box 8">
          <a:extLst>
            <a:ext uri="{FF2B5EF4-FFF2-40B4-BE49-F238E27FC236}">
              <a16:creationId xmlns:a16="http://schemas.microsoft.com/office/drawing/2014/main" id="{00000000-0008-0000-2200-00009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53" name="Text Box 8">
          <a:extLst>
            <a:ext uri="{FF2B5EF4-FFF2-40B4-BE49-F238E27FC236}">
              <a16:creationId xmlns:a16="http://schemas.microsoft.com/office/drawing/2014/main" id="{00000000-0008-0000-2200-000099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4" name="Text Box 8">
          <a:extLst>
            <a:ext uri="{FF2B5EF4-FFF2-40B4-BE49-F238E27FC236}">
              <a16:creationId xmlns:a16="http://schemas.microsoft.com/office/drawing/2014/main" id="{00000000-0008-0000-2200-00009A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55" name="Text Box 8">
          <a:extLst>
            <a:ext uri="{FF2B5EF4-FFF2-40B4-BE49-F238E27FC236}">
              <a16:creationId xmlns:a16="http://schemas.microsoft.com/office/drawing/2014/main" id="{00000000-0008-0000-2200-00009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6" name="Text Box 1">
          <a:extLst>
            <a:ext uri="{FF2B5EF4-FFF2-40B4-BE49-F238E27FC236}">
              <a16:creationId xmlns:a16="http://schemas.microsoft.com/office/drawing/2014/main" id="{00000000-0008-0000-2200-00009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7" name="Text Box 2">
          <a:extLst>
            <a:ext uri="{FF2B5EF4-FFF2-40B4-BE49-F238E27FC236}">
              <a16:creationId xmlns:a16="http://schemas.microsoft.com/office/drawing/2014/main" id="{00000000-0008-0000-2200-00009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8" name="Text Box 3">
          <a:extLst>
            <a:ext uri="{FF2B5EF4-FFF2-40B4-BE49-F238E27FC236}">
              <a16:creationId xmlns:a16="http://schemas.microsoft.com/office/drawing/2014/main" id="{00000000-0008-0000-2200-00009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9" name="Text Box 4">
          <a:extLst>
            <a:ext uri="{FF2B5EF4-FFF2-40B4-BE49-F238E27FC236}">
              <a16:creationId xmlns:a16="http://schemas.microsoft.com/office/drawing/2014/main" id="{00000000-0008-0000-2200-00009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0" name="Text Box 5">
          <a:extLst>
            <a:ext uri="{FF2B5EF4-FFF2-40B4-BE49-F238E27FC236}">
              <a16:creationId xmlns:a16="http://schemas.microsoft.com/office/drawing/2014/main" id="{00000000-0008-0000-2200-0000A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1" name="Text Box 6">
          <a:extLst>
            <a:ext uri="{FF2B5EF4-FFF2-40B4-BE49-F238E27FC236}">
              <a16:creationId xmlns:a16="http://schemas.microsoft.com/office/drawing/2014/main" id="{00000000-0008-0000-2200-0000A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2" name="Text Box 8">
          <a:extLst>
            <a:ext uri="{FF2B5EF4-FFF2-40B4-BE49-F238E27FC236}">
              <a16:creationId xmlns:a16="http://schemas.microsoft.com/office/drawing/2014/main" id="{00000000-0008-0000-2200-0000A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3" name="Text Box 9">
          <a:extLst>
            <a:ext uri="{FF2B5EF4-FFF2-40B4-BE49-F238E27FC236}">
              <a16:creationId xmlns:a16="http://schemas.microsoft.com/office/drawing/2014/main" id="{00000000-0008-0000-2200-0000A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4" name="Text Box 10">
          <a:extLst>
            <a:ext uri="{FF2B5EF4-FFF2-40B4-BE49-F238E27FC236}">
              <a16:creationId xmlns:a16="http://schemas.microsoft.com/office/drawing/2014/main" id="{00000000-0008-0000-2200-0000A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5" name="Text Box 1">
          <a:extLst>
            <a:ext uri="{FF2B5EF4-FFF2-40B4-BE49-F238E27FC236}">
              <a16:creationId xmlns:a16="http://schemas.microsoft.com/office/drawing/2014/main" id="{00000000-0008-0000-2200-0000A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6" name="Text Box 2">
          <a:extLst>
            <a:ext uri="{FF2B5EF4-FFF2-40B4-BE49-F238E27FC236}">
              <a16:creationId xmlns:a16="http://schemas.microsoft.com/office/drawing/2014/main" id="{00000000-0008-0000-2200-0000A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67" name="Text Box 8">
          <a:extLst>
            <a:ext uri="{FF2B5EF4-FFF2-40B4-BE49-F238E27FC236}">
              <a16:creationId xmlns:a16="http://schemas.microsoft.com/office/drawing/2014/main" id="{00000000-0008-0000-2200-0000A7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68" name="Text Box 1">
          <a:extLst>
            <a:ext uri="{FF2B5EF4-FFF2-40B4-BE49-F238E27FC236}">
              <a16:creationId xmlns:a16="http://schemas.microsoft.com/office/drawing/2014/main" id="{00000000-0008-0000-2200-0000A8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69" name="Text Box 2">
          <a:extLst>
            <a:ext uri="{FF2B5EF4-FFF2-40B4-BE49-F238E27FC236}">
              <a16:creationId xmlns:a16="http://schemas.microsoft.com/office/drawing/2014/main" id="{00000000-0008-0000-2200-0000A9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0" name="Text Box 3">
          <a:extLst>
            <a:ext uri="{FF2B5EF4-FFF2-40B4-BE49-F238E27FC236}">
              <a16:creationId xmlns:a16="http://schemas.microsoft.com/office/drawing/2014/main" id="{00000000-0008-0000-2200-0000AA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1" name="Text Box 4">
          <a:extLst>
            <a:ext uri="{FF2B5EF4-FFF2-40B4-BE49-F238E27FC236}">
              <a16:creationId xmlns:a16="http://schemas.microsoft.com/office/drawing/2014/main" id="{00000000-0008-0000-2200-0000AB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2" name="Text Box 5">
          <a:extLst>
            <a:ext uri="{FF2B5EF4-FFF2-40B4-BE49-F238E27FC236}">
              <a16:creationId xmlns:a16="http://schemas.microsoft.com/office/drawing/2014/main" id="{00000000-0008-0000-2200-0000AC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3" name="Text Box 6">
          <a:extLst>
            <a:ext uri="{FF2B5EF4-FFF2-40B4-BE49-F238E27FC236}">
              <a16:creationId xmlns:a16="http://schemas.microsoft.com/office/drawing/2014/main" id="{00000000-0008-0000-2200-0000AD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4" name="Text Box 8">
          <a:extLst>
            <a:ext uri="{FF2B5EF4-FFF2-40B4-BE49-F238E27FC236}">
              <a16:creationId xmlns:a16="http://schemas.microsoft.com/office/drawing/2014/main" id="{00000000-0008-0000-2200-0000AE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5" name="Text Box 9">
          <a:extLst>
            <a:ext uri="{FF2B5EF4-FFF2-40B4-BE49-F238E27FC236}">
              <a16:creationId xmlns:a16="http://schemas.microsoft.com/office/drawing/2014/main" id="{00000000-0008-0000-2200-0000AF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76" name="Text Box 10">
          <a:extLst>
            <a:ext uri="{FF2B5EF4-FFF2-40B4-BE49-F238E27FC236}">
              <a16:creationId xmlns:a16="http://schemas.microsoft.com/office/drawing/2014/main" id="{00000000-0008-0000-2200-0000B0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7" name="Text Box 11">
          <a:extLst>
            <a:ext uri="{FF2B5EF4-FFF2-40B4-BE49-F238E27FC236}">
              <a16:creationId xmlns:a16="http://schemas.microsoft.com/office/drawing/2014/main" id="{00000000-0008-0000-2200-0000B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8" name="Text Box 12">
          <a:extLst>
            <a:ext uri="{FF2B5EF4-FFF2-40B4-BE49-F238E27FC236}">
              <a16:creationId xmlns:a16="http://schemas.microsoft.com/office/drawing/2014/main" id="{00000000-0008-0000-2200-0000B2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2200-0000B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2200-0000B4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81" name="Text Box 1">
          <a:extLst>
            <a:ext uri="{FF2B5EF4-FFF2-40B4-BE49-F238E27FC236}">
              <a16:creationId xmlns:a16="http://schemas.microsoft.com/office/drawing/2014/main" id="{00000000-0008-0000-2200-0000B5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182" name="Text Box 2">
          <a:extLst>
            <a:ext uri="{FF2B5EF4-FFF2-40B4-BE49-F238E27FC236}">
              <a16:creationId xmlns:a16="http://schemas.microsoft.com/office/drawing/2014/main" id="{00000000-0008-0000-2200-0000B6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3" name="Text Box 8">
          <a:extLst>
            <a:ext uri="{FF2B5EF4-FFF2-40B4-BE49-F238E27FC236}">
              <a16:creationId xmlns:a16="http://schemas.microsoft.com/office/drawing/2014/main" id="{00000000-0008-0000-2200-0000B7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4" name="Text Box 8">
          <a:extLst>
            <a:ext uri="{FF2B5EF4-FFF2-40B4-BE49-F238E27FC236}">
              <a16:creationId xmlns:a16="http://schemas.microsoft.com/office/drawing/2014/main" id="{00000000-0008-0000-2200-0000B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185" name="Text Box 8">
          <a:extLst>
            <a:ext uri="{FF2B5EF4-FFF2-40B4-BE49-F238E27FC236}">
              <a16:creationId xmlns:a16="http://schemas.microsoft.com/office/drawing/2014/main" id="{00000000-0008-0000-2200-0000B9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186" name="Text Box 8">
          <a:extLst>
            <a:ext uri="{FF2B5EF4-FFF2-40B4-BE49-F238E27FC236}">
              <a16:creationId xmlns:a16="http://schemas.microsoft.com/office/drawing/2014/main" id="{00000000-0008-0000-2200-0000BA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7" name="Text Box 8">
          <a:extLst>
            <a:ext uri="{FF2B5EF4-FFF2-40B4-BE49-F238E27FC236}">
              <a16:creationId xmlns:a16="http://schemas.microsoft.com/office/drawing/2014/main" id="{00000000-0008-0000-2200-0000BB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88" name="Text Box 8">
          <a:extLst>
            <a:ext uri="{FF2B5EF4-FFF2-40B4-BE49-F238E27FC236}">
              <a16:creationId xmlns:a16="http://schemas.microsoft.com/office/drawing/2014/main" id="{00000000-0008-0000-2200-0000BC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9" name="Text Box 1">
          <a:extLst>
            <a:ext uri="{FF2B5EF4-FFF2-40B4-BE49-F238E27FC236}">
              <a16:creationId xmlns:a16="http://schemas.microsoft.com/office/drawing/2014/main" id="{00000000-0008-0000-2200-0000BD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0" name="Text Box 2">
          <a:extLst>
            <a:ext uri="{FF2B5EF4-FFF2-40B4-BE49-F238E27FC236}">
              <a16:creationId xmlns:a16="http://schemas.microsoft.com/office/drawing/2014/main" id="{00000000-0008-0000-2200-0000BE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1" name="Text Box 3">
          <a:extLst>
            <a:ext uri="{FF2B5EF4-FFF2-40B4-BE49-F238E27FC236}">
              <a16:creationId xmlns:a16="http://schemas.microsoft.com/office/drawing/2014/main" id="{00000000-0008-0000-2200-0000BF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2" name="Text Box 4">
          <a:extLst>
            <a:ext uri="{FF2B5EF4-FFF2-40B4-BE49-F238E27FC236}">
              <a16:creationId xmlns:a16="http://schemas.microsoft.com/office/drawing/2014/main" id="{00000000-0008-0000-2200-0000C0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3" name="Text Box 5">
          <a:extLst>
            <a:ext uri="{FF2B5EF4-FFF2-40B4-BE49-F238E27FC236}">
              <a16:creationId xmlns:a16="http://schemas.microsoft.com/office/drawing/2014/main" id="{00000000-0008-0000-2200-0000C1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4" name="Text Box 6">
          <a:extLst>
            <a:ext uri="{FF2B5EF4-FFF2-40B4-BE49-F238E27FC236}">
              <a16:creationId xmlns:a16="http://schemas.microsoft.com/office/drawing/2014/main" id="{00000000-0008-0000-2200-0000C2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5" name="Text Box 8">
          <a:extLst>
            <a:ext uri="{FF2B5EF4-FFF2-40B4-BE49-F238E27FC236}">
              <a16:creationId xmlns:a16="http://schemas.microsoft.com/office/drawing/2014/main" id="{00000000-0008-0000-2200-0000C3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6" name="Text Box 9">
          <a:extLst>
            <a:ext uri="{FF2B5EF4-FFF2-40B4-BE49-F238E27FC236}">
              <a16:creationId xmlns:a16="http://schemas.microsoft.com/office/drawing/2014/main" id="{00000000-0008-0000-2200-0000C4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7" name="Text Box 10">
          <a:extLst>
            <a:ext uri="{FF2B5EF4-FFF2-40B4-BE49-F238E27FC236}">
              <a16:creationId xmlns:a16="http://schemas.microsoft.com/office/drawing/2014/main" id="{00000000-0008-0000-2200-0000C5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8" name="Text Box 1">
          <a:extLst>
            <a:ext uri="{FF2B5EF4-FFF2-40B4-BE49-F238E27FC236}">
              <a16:creationId xmlns:a16="http://schemas.microsoft.com/office/drawing/2014/main" id="{00000000-0008-0000-2200-0000C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99" name="Text Box 2">
          <a:extLst>
            <a:ext uri="{FF2B5EF4-FFF2-40B4-BE49-F238E27FC236}">
              <a16:creationId xmlns:a16="http://schemas.microsoft.com/office/drawing/2014/main" id="{00000000-0008-0000-2200-0000C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00" name="Text Box 8">
          <a:extLst>
            <a:ext uri="{FF2B5EF4-FFF2-40B4-BE49-F238E27FC236}">
              <a16:creationId xmlns:a16="http://schemas.microsoft.com/office/drawing/2014/main" id="{00000000-0008-0000-2200-0000C8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1" name="Text Box 13">
          <a:extLst>
            <a:ext uri="{FF2B5EF4-FFF2-40B4-BE49-F238E27FC236}">
              <a16:creationId xmlns:a16="http://schemas.microsoft.com/office/drawing/2014/main" id="{00000000-0008-0000-2200-0000C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2" name="Text Box 14">
          <a:extLst>
            <a:ext uri="{FF2B5EF4-FFF2-40B4-BE49-F238E27FC236}">
              <a16:creationId xmlns:a16="http://schemas.microsoft.com/office/drawing/2014/main" id="{00000000-0008-0000-2200-0000CA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3" name="Text Box 1">
          <a:extLst>
            <a:ext uri="{FF2B5EF4-FFF2-40B4-BE49-F238E27FC236}">
              <a16:creationId xmlns:a16="http://schemas.microsoft.com/office/drawing/2014/main" id="{00000000-0008-0000-2200-0000CB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4" name="Text Box 2">
          <a:extLst>
            <a:ext uri="{FF2B5EF4-FFF2-40B4-BE49-F238E27FC236}">
              <a16:creationId xmlns:a16="http://schemas.microsoft.com/office/drawing/2014/main" id="{00000000-0008-0000-2200-0000CC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5" name="Text Box 3">
          <a:extLst>
            <a:ext uri="{FF2B5EF4-FFF2-40B4-BE49-F238E27FC236}">
              <a16:creationId xmlns:a16="http://schemas.microsoft.com/office/drawing/2014/main" id="{00000000-0008-0000-2200-0000CD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6" name="Text Box 4">
          <a:extLst>
            <a:ext uri="{FF2B5EF4-FFF2-40B4-BE49-F238E27FC236}">
              <a16:creationId xmlns:a16="http://schemas.microsoft.com/office/drawing/2014/main" id="{00000000-0008-0000-2200-0000CE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7" name="Text Box 5">
          <a:extLst>
            <a:ext uri="{FF2B5EF4-FFF2-40B4-BE49-F238E27FC236}">
              <a16:creationId xmlns:a16="http://schemas.microsoft.com/office/drawing/2014/main" id="{00000000-0008-0000-2200-0000CF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8" name="Text Box 6">
          <a:extLst>
            <a:ext uri="{FF2B5EF4-FFF2-40B4-BE49-F238E27FC236}">
              <a16:creationId xmlns:a16="http://schemas.microsoft.com/office/drawing/2014/main" id="{00000000-0008-0000-2200-0000D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09" name="Text Box 8">
          <a:extLst>
            <a:ext uri="{FF2B5EF4-FFF2-40B4-BE49-F238E27FC236}">
              <a16:creationId xmlns:a16="http://schemas.microsoft.com/office/drawing/2014/main" id="{00000000-0008-0000-2200-0000D1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0" name="Text Box 9">
          <a:extLst>
            <a:ext uri="{FF2B5EF4-FFF2-40B4-BE49-F238E27FC236}">
              <a16:creationId xmlns:a16="http://schemas.microsoft.com/office/drawing/2014/main" id="{00000000-0008-0000-2200-0000D2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1" name="Text Box 10">
          <a:extLst>
            <a:ext uri="{FF2B5EF4-FFF2-40B4-BE49-F238E27FC236}">
              <a16:creationId xmlns:a16="http://schemas.microsoft.com/office/drawing/2014/main" id="{00000000-0008-0000-2200-0000D3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2" name="Text Box 11">
          <a:extLst>
            <a:ext uri="{FF2B5EF4-FFF2-40B4-BE49-F238E27FC236}">
              <a16:creationId xmlns:a16="http://schemas.microsoft.com/office/drawing/2014/main" id="{00000000-0008-0000-2200-0000D4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3" name="Text Box 12">
          <a:extLst>
            <a:ext uri="{FF2B5EF4-FFF2-40B4-BE49-F238E27FC236}">
              <a16:creationId xmlns:a16="http://schemas.microsoft.com/office/drawing/2014/main" id="{00000000-0008-0000-2200-0000D5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2200-0000D6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2200-0000D7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6" name="Text Box 1">
          <a:extLst>
            <a:ext uri="{FF2B5EF4-FFF2-40B4-BE49-F238E27FC236}">
              <a16:creationId xmlns:a16="http://schemas.microsoft.com/office/drawing/2014/main" id="{00000000-0008-0000-2200-0000D8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7" name="Text Box 2">
          <a:extLst>
            <a:ext uri="{FF2B5EF4-FFF2-40B4-BE49-F238E27FC236}">
              <a16:creationId xmlns:a16="http://schemas.microsoft.com/office/drawing/2014/main" id="{00000000-0008-0000-2200-0000D9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2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19" name="Text Box 8">
          <a:extLst>
            <a:ext uri="{FF2B5EF4-FFF2-40B4-BE49-F238E27FC236}">
              <a16:creationId xmlns:a16="http://schemas.microsoft.com/office/drawing/2014/main" id="{00000000-0008-0000-2200-0000D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61</xdr:row>
      <xdr:rowOff>38100</xdr:rowOff>
    </xdr:from>
    <xdr:ext cx="114300" cy="285750"/>
    <xdr:sp macro="" textlink="">
      <xdr:nvSpPr>
        <xdr:cNvPr id="220" name="Text Box 8">
          <a:extLst>
            <a:ext uri="{FF2B5EF4-FFF2-40B4-BE49-F238E27FC236}">
              <a16:creationId xmlns:a16="http://schemas.microsoft.com/office/drawing/2014/main" id="{00000000-0008-0000-2200-0000DC00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21</xdr:row>
      <xdr:rowOff>0</xdr:rowOff>
    </xdr:from>
    <xdr:ext cx="114300" cy="285750"/>
    <xdr:sp macro="" textlink="">
      <xdr:nvSpPr>
        <xdr:cNvPr id="221" name="Text Box 8">
          <a:extLst>
            <a:ext uri="{FF2B5EF4-FFF2-40B4-BE49-F238E27FC236}">
              <a16:creationId xmlns:a16="http://schemas.microsoft.com/office/drawing/2014/main" id="{00000000-0008-0000-2200-0000DD00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42</xdr:row>
      <xdr:rowOff>0</xdr:rowOff>
    </xdr:from>
    <xdr:ext cx="114300" cy="285750"/>
    <xdr:sp macro="" textlink="">
      <xdr:nvSpPr>
        <xdr:cNvPr id="222" name="Text Box 8">
          <a:extLst>
            <a:ext uri="{FF2B5EF4-FFF2-40B4-BE49-F238E27FC236}">
              <a16:creationId xmlns:a16="http://schemas.microsoft.com/office/drawing/2014/main" id="{00000000-0008-0000-2200-0000DE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3" name="Text Box 1">
          <a:extLst>
            <a:ext uri="{FF2B5EF4-FFF2-40B4-BE49-F238E27FC236}">
              <a16:creationId xmlns:a16="http://schemas.microsoft.com/office/drawing/2014/main" id="{00000000-0008-0000-2200-0000D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4" name="Text Box 2">
          <a:extLst>
            <a:ext uri="{FF2B5EF4-FFF2-40B4-BE49-F238E27FC236}">
              <a16:creationId xmlns:a16="http://schemas.microsoft.com/office/drawing/2014/main" id="{00000000-0008-0000-2200-0000E0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5" name="Text Box 3">
          <a:extLst>
            <a:ext uri="{FF2B5EF4-FFF2-40B4-BE49-F238E27FC236}">
              <a16:creationId xmlns:a16="http://schemas.microsoft.com/office/drawing/2014/main" id="{00000000-0008-0000-2200-0000E1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6" name="Text Box 4">
          <a:extLst>
            <a:ext uri="{FF2B5EF4-FFF2-40B4-BE49-F238E27FC236}">
              <a16:creationId xmlns:a16="http://schemas.microsoft.com/office/drawing/2014/main" id="{00000000-0008-0000-2200-0000E2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7" name="Text Box 5">
          <a:extLst>
            <a:ext uri="{FF2B5EF4-FFF2-40B4-BE49-F238E27FC236}">
              <a16:creationId xmlns:a16="http://schemas.microsoft.com/office/drawing/2014/main" id="{00000000-0008-0000-2200-0000E3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8" name="Text Box 6">
          <a:extLst>
            <a:ext uri="{FF2B5EF4-FFF2-40B4-BE49-F238E27FC236}">
              <a16:creationId xmlns:a16="http://schemas.microsoft.com/office/drawing/2014/main" id="{00000000-0008-0000-2200-0000E4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29" name="Text Box 8">
          <a:extLst>
            <a:ext uri="{FF2B5EF4-FFF2-40B4-BE49-F238E27FC236}">
              <a16:creationId xmlns:a16="http://schemas.microsoft.com/office/drawing/2014/main" id="{00000000-0008-0000-2200-0000E5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0" name="Text Box 9">
          <a:extLst>
            <a:ext uri="{FF2B5EF4-FFF2-40B4-BE49-F238E27FC236}">
              <a16:creationId xmlns:a16="http://schemas.microsoft.com/office/drawing/2014/main" id="{00000000-0008-0000-2200-0000E6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1" name="Text Box 10">
          <a:extLst>
            <a:ext uri="{FF2B5EF4-FFF2-40B4-BE49-F238E27FC236}">
              <a16:creationId xmlns:a16="http://schemas.microsoft.com/office/drawing/2014/main" id="{00000000-0008-0000-2200-0000E7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2" name="Text Box 1">
          <a:extLst>
            <a:ext uri="{FF2B5EF4-FFF2-40B4-BE49-F238E27FC236}">
              <a16:creationId xmlns:a16="http://schemas.microsoft.com/office/drawing/2014/main" id="{00000000-0008-0000-2200-0000E8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33" name="Text Box 2">
          <a:extLst>
            <a:ext uri="{FF2B5EF4-FFF2-40B4-BE49-F238E27FC236}">
              <a16:creationId xmlns:a16="http://schemas.microsoft.com/office/drawing/2014/main" id="{00000000-0008-0000-2200-0000E9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34" name="Text Box 8">
          <a:extLst>
            <a:ext uri="{FF2B5EF4-FFF2-40B4-BE49-F238E27FC236}">
              <a16:creationId xmlns:a16="http://schemas.microsoft.com/office/drawing/2014/main" id="{00000000-0008-0000-2200-0000EA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5" name="Text Box 1">
          <a:extLst>
            <a:ext uri="{FF2B5EF4-FFF2-40B4-BE49-F238E27FC236}">
              <a16:creationId xmlns:a16="http://schemas.microsoft.com/office/drawing/2014/main" id="{00000000-0008-0000-2200-0000EB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6" name="Text Box 2">
          <a:extLst>
            <a:ext uri="{FF2B5EF4-FFF2-40B4-BE49-F238E27FC236}">
              <a16:creationId xmlns:a16="http://schemas.microsoft.com/office/drawing/2014/main" id="{00000000-0008-0000-2200-0000EC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7" name="Text Box 3">
          <a:extLst>
            <a:ext uri="{FF2B5EF4-FFF2-40B4-BE49-F238E27FC236}">
              <a16:creationId xmlns:a16="http://schemas.microsoft.com/office/drawing/2014/main" id="{00000000-0008-0000-2200-0000ED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8" name="Text Box 4">
          <a:extLst>
            <a:ext uri="{FF2B5EF4-FFF2-40B4-BE49-F238E27FC236}">
              <a16:creationId xmlns:a16="http://schemas.microsoft.com/office/drawing/2014/main" id="{00000000-0008-0000-2200-0000EE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39" name="Text Box 5">
          <a:extLst>
            <a:ext uri="{FF2B5EF4-FFF2-40B4-BE49-F238E27FC236}">
              <a16:creationId xmlns:a16="http://schemas.microsoft.com/office/drawing/2014/main" id="{00000000-0008-0000-2200-0000EF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0" name="Text Box 6">
          <a:extLst>
            <a:ext uri="{FF2B5EF4-FFF2-40B4-BE49-F238E27FC236}">
              <a16:creationId xmlns:a16="http://schemas.microsoft.com/office/drawing/2014/main" id="{00000000-0008-0000-2200-0000F0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1" name="Text Box 8">
          <a:extLst>
            <a:ext uri="{FF2B5EF4-FFF2-40B4-BE49-F238E27FC236}">
              <a16:creationId xmlns:a16="http://schemas.microsoft.com/office/drawing/2014/main" id="{00000000-0008-0000-2200-0000F1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2" name="Text Box 9">
          <a:extLst>
            <a:ext uri="{FF2B5EF4-FFF2-40B4-BE49-F238E27FC236}">
              <a16:creationId xmlns:a16="http://schemas.microsoft.com/office/drawing/2014/main" id="{00000000-0008-0000-2200-0000F2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3" name="Text Box 10">
          <a:extLst>
            <a:ext uri="{FF2B5EF4-FFF2-40B4-BE49-F238E27FC236}">
              <a16:creationId xmlns:a16="http://schemas.microsoft.com/office/drawing/2014/main" id="{00000000-0008-0000-2200-0000F3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4" name="Text Box 11">
          <a:extLst>
            <a:ext uri="{FF2B5EF4-FFF2-40B4-BE49-F238E27FC236}">
              <a16:creationId xmlns:a16="http://schemas.microsoft.com/office/drawing/2014/main" id="{00000000-0008-0000-2200-0000F4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5" name="Text Box 12">
          <a:extLst>
            <a:ext uri="{FF2B5EF4-FFF2-40B4-BE49-F238E27FC236}">
              <a16:creationId xmlns:a16="http://schemas.microsoft.com/office/drawing/2014/main" id="{00000000-0008-0000-2200-0000F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2200-0000F6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2200-0000F7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8" name="Text Box 1">
          <a:extLst>
            <a:ext uri="{FF2B5EF4-FFF2-40B4-BE49-F238E27FC236}">
              <a16:creationId xmlns:a16="http://schemas.microsoft.com/office/drawing/2014/main" id="{00000000-0008-0000-2200-0000F8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49" name="Text Box 2">
          <a:extLst>
            <a:ext uri="{FF2B5EF4-FFF2-40B4-BE49-F238E27FC236}">
              <a16:creationId xmlns:a16="http://schemas.microsoft.com/office/drawing/2014/main" id="{00000000-0008-0000-2200-0000F900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0" name="Text Box 8">
          <a:extLst>
            <a:ext uri="{FF2B5EF4-FFF2-40B4-BE49-F238E27FC236}">
              <a16:creationId xmlns:a16="http://schemas.microsoft.com/office/drawing/2014/main" id="{00000000-0008-0000-2200-0000F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1" name="Text Box 8">
          <a:extLst>
            <a:ext uri="{FF2B5EF4-FFF2-40B4-BE49-F238E27FC236}">
              <a16:creationId xmlns:a16="http://schemas.microsoft.com/office/drawing/2014/main" id="{00000000-0008-0000-2200-0000FB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52" name="Text Box 8">
          <a:extLst>
            <a:ext uri="{FF2B5EF4-FFF2-40B4-BE49-F238E27FC236}">
              <a16:creationId xmlns:a16="http://schemas.microsoft.com/office/drawing/2014/main" id="{00000000-0008-0000-2200-0000FC00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253" name="Text Box 8">
          <a:extLst>
            <a:ext uri="{FF2B5EF4-FFF2-40B4-BE49-F238E27FC236}">
              <a16:creationId xmlns:a16="http://schemas.microsoft.com/office/drawing/2014/main" id="{00000000-0008-0000-2200-0000FD00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254" name="Text Box 8">
          <a:extLst>
            <a:ext uri="{FF2B5EF4-FFF2-40B4-BE49-F238E27FC236}">
              <a16:creationId xmlns:a16="http://schemas.microsoft.com/office/drawing/2014/main" id="{00000000-0008-0000-2200-0000FE00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255" name="Text Box 8">
          <a:extLst>
            <a:ext uri="{FF2B5EF4-FFF2-40B4-BE49-F238E27FC236}">
              <a16:creationId xmlns:a16="http://schemas.microsoft.com/office/drawing/2014/main" id="{00000000-0008-0000-2200-0000FF00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6" name="Text Box 1">
          <a:extLst>
            <a:ext uri="{FF2B5EF4-FFF2-40B4-BE49-F238E27FC236}">
              <a16:creationId xmlns:a16="http://schemas.microsoft.com/office/drawing/2014/main" id="{00000000-0008-0000-2200-00000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7" name="Text Box 2">
          <a:extLst>
            <a:ext uri="{FF2B5EF4-FFF2-40B4-BE49-F238E27FC236}">
              <a16:creationId xmlns:a16="http://schemas.microsoft.com/office/drawing/2014/main" id="{00000000-0008-0000-2200-00000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8" name="Text Box 3">
          <a:extLst>
            <a:ext uri="{FF2B5EF4-FFF2-40B4-BE49-F238E27FC236}">
              <a16:creationId xmlns:a16="http://schemas.microsoft.com/office/drawing/2014/main" id="{00000000-0008-0000-2200-00000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9" name="Text Box 4">
          <a:extLst>
            <a:ext uri="{FF2B5EF4-FFF2-40B4-BE49-F238E27FC236}">
              <a16:creationId xmlns:a16="http://schemas.microsoft.com/office/drawing/2014/main" id="{00000000-0008-0000-2200-00000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0" name="Text Box 5">
          <a:extLst>
            <a:ext uri="{FF2B5EF4-FFF2-40B4-BE49-F238E27FC236}">
              <a16:creationId xmlns:a16="http://schemas.microsoft.com/office/drawing/2014/main" id="{00000000-0008-0000-2200-00000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1" name="Text Box 6">
          <a:extLst>
            <a:ext uri="{FF2B5EF4-FFF2-40B4-BE49-F238E27FC236}">
              <a16:creationId xmlns:a16="http://schemas.microsoft.com/office/drawing/2014/main" id="{00000000-0008-0000-2200-00000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2" name="Text Box 8">
          <a:extLst>
            <a:ext uri="{FF2B5EF4-FFF2-40B4-BE49-F238E27FC236}">
              <a16:creationId xmlns:a16="http://schemas.microsoft.com/office/drawing/2014/main" id="{00000000-0008-0000-2200-00000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3" name="Text Box 9">
          <a:extLst>
            <a:ext uri="{FF2B5EF4-FFF2-40B4-BE49-F238E27FC236}">
              <a16:creationId xmlns:a16="http://schemas.microsoft.com/office/drawing/2014/main" id="{00000000-0008-0000-2200-00000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4" name="Text Box 10">
          <a:extLst>
            <a:ext uri="{FF2B5EF4-FFF2-40B4-BE49-F238E27FC236}">
              <a16:creationId xmlns:a16="http://schemas.microsoft.com/office/drawing/2014/main" id="{00000000-0008-0000-2200-00000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5" name="Text Box 1">
          <a:extLst>
            <a:ext uri="{FF2B5EF4-FFF2-40B4-BE49-F238E27FC236}">
              <a16:creationId xmlns:a16="http://schemas.microsoft.com/office/drawing/2014/main" id="{00000000-0008-0000-2200-00000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6" name="Text Box 2">
          <a:extLst>
            <a:ext uri="{FF2B5EF4-FFF2-40B4-BE49-F238E27FC236}">
              <a16:creationId xmlns:a16="http://schemas.microsoft.com/office/drawing/2014/main" id="{00000000-0008-0000-2200-00000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67" name="Text Box 8">
          <a:extLst>
            <a:ext uri="{FF2B5EF4-FFF2-40B4-BE49-F238E27FC236}">
              <a16:creationId xmlns:a16="http://schemas.microsoft.com/office/drawing/2014/main" id="{00000000-0008-0000-2200-00000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68" name="Text Box 1">
          <a:extLst>
            <a:ext uri="{FF2B5EF4-FFF2-40B4-BE49-F238E27FC236}">
              <a16:creationId xmlns:a16="http://schemas.microsoft.com/office/drawing/2014/main" id="{00000000-0008-0000-2200-00000C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69" name="Text Box 2">
          <a:extLst>
            <a:ext uri="{FF2B5EF4-FFF2-40B4-BE49-F238E27FC236}">
              <a16:creationId xmlns:a16="http://schemas.microsoft.com/office/drawing/2014/main" id="{00000000-0008-0000-2200-00000D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0" name="Text Box 3">
          <a:extLst>
            <a:ext uri="{FF2B5EF4-FFF2-40B4-BE49-F238E27FC236}">
              <a16:creationId xmlns:a16="http://schemas.microsoft.com/office/drawing/2014/main" id="{00000000-0008-0000-2200-00000E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1" name="Text Box 4">
          <a:extLst>
            <a:ext uri="{FF2B5EF4-FFF2-40B4-BE49-F238E27FC236}">
              <a16:creationId xmlns:a16="http://schemas.microsoft.com/office/drawing/2014/main" id="{00000000-0008-0000-2200-00000F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2" name="Text Box 5">
          <a:extLst>
            <a:ext uri="{FF2B5EF4-FFF2-40B4-BE49-F238E27FC236}">
              <a16:creationId xmlns:a16="http://schemas.microsoft.com/office/drawing/2014/main" id="{00000000-0008-0000-2200-000010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3" name="Text Box 6">
          <a:extLst>
            <a:ext uri="{FF2B5EF4-FFF2-40B4-BE49-F238E27FC236}">
              <a16:creationId xmlns:a16="http://schemas.microsoft.com/office/drawing/2014/main" id="{00000000-0008-0000-2200-000011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4" name="Text Box 8">
          <a:extLst>
            <a:ext uri="{FF2B5EF4-FFF2-40B4-BE49-F238E27FC236}">
              <a16:creationId xmlns:a16="http://schemas.microsoft.com/office/drawing/2014/main" id="{00000000-0008-0000-2200-000012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5" name="Text Box 9">
          <a:extLst>
            <a:ext uri="{FF2B5EF4-FFF2-40B4-BE49-F238E27FC236}">
              <a16:creationId xmlns:a16="http://schemas.microsoft.com/office/drawing/2014/main" id="{00000000-0008-0000-2200-000013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76" name="Text Box 10">
          <a:extLst>
            <a:ext uri="{FF2B5EF4-FFF2-40B4-BE49-F238E27FC236}">
              <a16:creationId xmlns:a16="http://schemas.microsoft.com/office/drawing/2014/main" id="{00000000-0008-0000-2200-000014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7" name="Text Box 11">
          <a:extLst>
            <a:ext uri="{FF2B5EF4-FFF2-40B4-BE49-F238E27FC236}">
              <a16:creationId xmlns:a16="http://schemas.microsoft.com/office/drawing/2014/main" id="{00000000-0008-0000-2200-000015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8" name="Text Box 12">
          <a:extLst>
            <a:ext uri="{FF2B5EF4-FFF2-40B4-BE49-F238E27FC236}">
              <a16:creationId xmlns:a16="http://schemas.microsoft.com/office/drawing/2014/main" id="{00000000-0008-0000-2200-000016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2200-000017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2200-000018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81" name="Text Box 1">
          <a:extLst>
            <a:ext uri="{FF2B5EF4-FFF2-40B4-BE49-F238E27FC236}">
              <a16:creationId xmlns:a16="http://schemas.microsoft.com/office/drawing/2014/main" id="{00000000-0008-0000-2200-000019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67</xdr:row>
      <xdr:rowOff>0</xdr:rowOff>
    </xdr:from>
    <xdr:ext cx="114300" cy="285750"/>
    <xdr:sp macro="" textlink="">
      <xdr:nvSpPr>
        <xdr:cNvPr id="282" name="Text Box 2">
          <a:extLst>
            <a:ext uri="{FF2B5EF4-FFF2-40B4-BE49-F238E27FC236}">
              <a16:creationId xmlns:a16="http://schemas.microsoft.com/office/drawing/2014/main" id="{00000000-0008-0000-2200-00001A010000}"/>
            </a:ext>
          </a:extLst>
        </xdr:cNvPr>
        <xdr:cNvSpPr txBox="1">
          <a:spLocks noChangeArrowheads="1"/>
        </xdr:cNvSpPr>
      </xdr:nvSpPr>
      <xdr:spPr bwMode="auto">
        <a:xfrm>
          <a:off x="6248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83" name="Text Box 8">
          <a:extLst>
            <a:ext uri="{FF2B5EF4-FFF2-40B4-BE49-F238E27FC236}">
              <a16:creationId xmlns:a16="http://schemas.microsoft.com/office/drawing/2014/main" id="{00000000-0008-0000-2200-00001B01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4" name="Text Box 8">
          <a:extLst>
            <a:ext uri="{FF2B5EF4-FFF2-40B4-BE49-F238E27FC236}">
              <a16:creationId xmlns:a16="http://schemas.microsoft.com/office/drawing/2014/main" id="{00000000-0008-0000-2200-00001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21167</xdr:colOff>
      <xdr:row>21</xdr:row>
      <xdr:rowOff>0</xdr:rowOff>
    </xdr:from>
    <xdr:ext cx="114300" cy="285750"/>
    <xdr:sp macro="" textlink="">
      <xdr:nvSpPr>
        <xdr:cNvPr id="285" name="Text Box 8">
          <a:extLst>
            <a:ext uri="{FF2B5EF4-FFF2-40B4-BE49-F238E27FC236}">
              <a16:creationId xmlns:a16="http://schemas.microsoft.com/office/drawing/2014/main" id="{00000000-0008-0000-2200-00001D010000}"/>
            </a:ext>
          </a:extLst>
        </xdr:cNvPr>
        <xdr:cNvSpPr txBox="1">
          <a:spLocks noChangeArrowheads="1"/>
        </xdr:cNvSpPr>
      </xdr:nvSpPr>
      <xdr:spPr bwMode="auto">
        <a:xfrm>
          <a:off x="646007"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42</xdr:row>
      <xdr:rowOff>0</xdr:rowOff>
    </xdr:from>
    <xdr:ext cx="114300" cy="285750"/>
    <xdr:sp macro="" textlink="">
      <xdr:nvSpPr>
        <xdr:cNvPr id="286" name="Text Box 8">
          <a:extLst>
            <a:ext uri="{FF2B5EF4-FFF2-40B4-BE49-F238E27FC236}">
              <a16:creationId xmlns:a16="http://schemas.microsoft.com/office/drawing/2014/main" id="{00000000-0008-0000-2200-00001E01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52</xdr:row>
      <xdr:rowOff>169334</xdr:rowOff>
    </xdr:from>
    <xdr:ext cx="114300" cy="285750"/>
    <xdr:sp macro="" textlink="">
      <xdr:nvSpPr>
        <xdr:cNvPr id="287" name="Text Box 8">
          <a:extLst>
            <a:ext uri="{FF2B5EF4-FFF2-40B4-BE49-F238E27FC236}">
              <a16:creationId xmlns:a16="http://schemas.microsoft.com/office/drawing/2014/main" id="{00000000-0008-0000-2200-00001F010000}"/>
            </a:ext>
          </a:extLst>
        </xdr:cNvPr>
        <xdr:cNvSpPr txBox="1">
          <a:spLocks noChangeArrowheads="1"/>
        </xdr:cNvSpPr>
      </xdr:nvSpPr>
      <xdr:spPr bwMode="auto">
        <a:xfrm>
          <a:off x="2501053"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8" name="Text Box 1">
          <a:extLst>
            <a:ext uri="{FF2B5EF4-FFF2-40B4-BE49-F238E27FC236}">
              <a16:creationId xmlns:a16="http://schemas.microsoft.com/office/drawing/2014/main" id="{00000000-0008-0000-2200-00002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89" name="Text Box 2">
          <a:extLst>
            <a:ext uri="{FF2B5EF4-FFF2-40B4-BE49-F238E27FC236}">
              <a16:creationId xmlns:a16="http://schemas.microsoft.com/office/drawing/2014/main" id="{00000000-0008-0000-2200-00002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0" name="Text Box 3">
          <a:extLst>
            <a:ext uri="{FF2B5EF4-FFF2-40B4-BE49-F238E27FC236}">
              <a16:creationId xmlns:a16="http://schemas.microsoft.com/office/drawing/2014/main" id="{00000000-0008-0000-2200-00002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1" name="Text Box 4">
          <a:extLst>
            <a:ext uri="{FF2B5EF4-FFF2-40B4-BE49-F238E27FC236}">
              <a16:creationId xmlns:a16="http://schemas.microsoft.com/office/drawing/2014/main" id="{00000000-0008-0000-2200-00002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2" name="Text Box 5">
          <a:extLst>
            <a:ext uri="{FF2B5EF4-FFF2-40B4-BE49-F238E27FC236}">
              <a16:creationId xmlns:a16="http://schemas.microsoft.com/office/drawing/2014/main" id="{00000000-0008-0000-2200-00002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3" name="Text Box 6">
          <a:extLst>
            <a:ext uri="{FF2B5EF4-FFF2-40B4-BE49-F238E27FC236}">
              <a16:creationId xmlns:a16="http://schemas.microsoft.com/office/drawing/2014/main" id="{00000000-0008-0000-2200-00002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4" name="Text Box 8">
          <a:extLst>
            <a:ext uri="{FF2B5EF4-FFF2-40B4-BE49-F238E27FC236}">
              <a16:creationId xmlns:a16="http://schemas.microsoft.com/office/drawing/2014/main" id="{00000000-0008-0000-2200-00002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5" name="Text Box 9">
          <a:extLst>
            <a:ext uri="{FF2B5EF4-FFF2-40B4-BE49-F238E27FC236}">
              <a16:creationId xmlns:a16="http://schemas.microsoft.com/office/drawing/2014/main" id="{00000000-0008-0000-2200-00002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6" name="Text Box 10">
          <a:extLst>
            <a:ext uri="{FF2B5EF4-FFF2-40B4-BE49-F238E27FC236}">
              <a16:creationId xmlns:a16="http://schemas.microsoft.com/office/drawing/2014/main" id="{00000000-0008-0000-2200-00002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47624</xdr:colOff>
      <xdr:row>55</xdr:row>
      <xdr:rowOff>152400</xdr:rowOff>
    </xdr:from>
    <xdr:ext cx="114300" cy="285750"/>
    <xdr:sp macro="" textlink="">
      <xdr:nvSpPr>
        <xdr:cNvPr id="297" name="Text Box 1">
          <a:extLst>
            <a:ext uri="{FF2B5EF4-FFF2-40B4-BE49-F238E27FC236}">
              <a16:creationId xmlns:a16="http://schemas.microsoft.com/office/drawing/2014/main" id="{00000000-0008-0000-2200-000029010000}"/>
            </a:ext>
          </a:extLst>
        </xdr:cNvPr>
        <xdr:cNvSpPr txBox="1">
          <a:spLocks noChangeArrowheads="1"/>
        </xdr:cNvSpPr>
      </xdr:nvSpPr>
      <xdr:spPr bwMode="auto">
        <a:xfrm>
          <a:off x="672464" y="1021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54</xdr:row>
      <xdr:rowOff>171450</xdr:rowOff>
    </xdr:from>
    <xdr:ext cx="114300" cy="285750"/>
    <xdr:sp macro="" textlink="">
      <xdr:nvSpPr>
        <xdr:cNvPr id="298" name="Text Box 2">
          <a:extLst>
            <a:ext uri="{FF2B5EF4-FFF2-40B4-BE49-F238E27FC236}">
              <a16:creationId xmlns:a16="http://schemas.microsoft.com/office/drawing/2014/main" id="{00000000-0008-0000-2200-00002A010000}"/>
            </a:ext>
          </a:extLst>
        </xdr:cNvPr>
        <xdr:cNvSpPr txBox="1">
          <a:spLocks noChangeArrowheads="1"/>
        </xdr:cNvSpPr>
      </xdr:nvSpPr>
      <xdr:spPr bwMode="auto">
        <a:xfrm>
          <a:off x="1519555" y="100469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54</xdr:row>
      <xdr:rowOff>0</xdr:rowOff>
    </xdr:from>
    <xdr:ext cx="114300" cy="285750"/>
    <xdr:sp macro="" textlink="">
      <xdr:nvSpPr>
        <xdr:cNvPr id="299" name="Text Box 8">
          <a:extLst>
            <a:ext uri="{FF2B5EF4-FFF2-40B4-BE49-F238E27FC236}">
              <a16:creationId xmlns:a16="http://schemas.microsoft.com/office/drawing/2014/main" id="{00000000-0008-0000-2200-00002B010000}"/>
            </a:ext>
          </a:extLst>
        </xdr:cNvPr>
        <xdr:cNvSpPr txBox="1">
          <a:spLocks noChangeArrowheads="1"/>
        </xdr:cNvSpPr>
      </xdr:nvSpPr>
      <xdr:spPr bwMode="auto">
        <a:xfrm>
          <a:off x="6248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68</xdr:row>
      <xdr:rowOff>0</xdr:rowOff>
    </xdr:from>
    <xdr:ext cx="114300" cy="285750"/>
    <xdr:sp macro="" textlink="">
      <xdr:nvSpPr>
        <xdr:cNvPr id="300" name="Text Box 13">
          <a:extLst>
            <a:ext uri="{FF2B5EF4-FFF2-40B4-BE49-F238E27FC236}">
              <a16:creationId xmlns:a16="http://schemas.microsoft.com/office/drawing/2014/main" id="{00000000-0008-0000-2200-00002C010000}"/>
            </a:ext>
          </a:extLst>
        </xdr:cNvPr>
        <xdr:cNvSpPr txBox="1">
          <a:spLocks noChangeArrowheads="1"/>
        </xdr:cNvSpPr>
      </xdr:nvSpPr>
      <xdr:spPr bwMode="auto">
        <a:xfrm>
          <a:off x="625686"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114300</xdr:colOff>
      <xdr:row>61</xdr:row>
      <xdr:rowOff>152400</xdr:rowOff>
    </xdr:from>
    <xdr:ext cx="114300" cy="285750"/>
    <xdr:sp macro="" textlink="">
      <xdr:nvSpPr>
        <xdr:cNvPr id="301" name="Text Box 14">
          <a:extLst>
            <a:ext uri="{FF2B5EF4-FFF2-40B4-BE49-F238E27FC236}">
              <a16:creationId xmlns:a16="http://schemas.microsoft.com/office/drawing/2014/main" id="{00000000-0008-0000-2200-00002D010000}"/>
            </a:ext>
          </a:extLst>
        </xdr:cNvPr>
        <xdr:cNvSpPr txBox="1">
          <a:spLocks noChangeArrowheads="1"/>
        </xdr:cNvSpPr>
      </xdr:nvSpPr>
      <xdr:spPr bwMode="auto">
        <a:xfrm>
          <a:off x="739140" y="1130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53</xdr:row>
      <xdr:rowOff>0</xdr:rowOff>
    </xdr:from>
    <xdr:ext cx="114300" cy="285750"/>
    <xdr:sp macro="" textlink="">
      <xdr:nvSpPr>
        <xdr:cNvPr id="302" name="Text Box 8">
          <a:extLst>
            <a:ext uri="{FF2B5EF4-FFF2-40B4-BE49-F238E27FC236}">
              <a16:creationId xmlns:a16="http://schemas.microsoft.com/office/drawing/2014/main" id="{00000000-0008-0000-2200-00002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3" name="Text Box 8">
          <a:extLst>
            <a:ext uri="{FF2B5EF4-FFF2-40B4-BE49-F238E27FC236}">
              <a16:creationId xmlns:a16="http://schemas.microsoft.com/office/drawing/2014/main" id="{00000000-0008-0000-2200-00002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4" name="Text Box 1">
          <a:extLst>
            <a:ext uri="{FF2B5EF4-FFF2-40B4-BE49-F238E27FC236}">
              <a16:creationId xmlns:a16="http://schemas.microsoft.com/office/drawing/2014/main" id="{00000000-0008-0000-2200-00003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5" name="Text Box 2">
          <a:extLst>
            <a:ext uri="{FF2B5EF4-FFF2-40B4-BE49-F238E27FC236}">
              <a16:creationId xmlns:a16="http://schemas.microsoft.com/office/drawing/2014/main" id="{00000000-0008-0000-2200-00003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6" name="Text Box 3">
          <a:extLst>
            <a:ext uri="{FF2B5EF4-FFF2-40B4-BE49-F238E27FC236}">
              <a16:creationId xmlns:a16="http://schemas.microsoft.com/office/drawing/2014/main" id="{00000000-0008-0000-2200-00003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7" name="Text Box 4">
          <a:extLst>
            <a:ext uri="{FF2B5EF4-FFF2-40B4-BE49-F238E27FC236}">
              <a16:creationId xmlns:a16="http://schemas.microsoft.com/office/drawing/2014/main" id="{00000000-0008-0000-2200-00003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8" name="Text Box 5">
          <a:extLst>
            <a:ext uri="{FF2B5EF4-FFF2-40B4-BE49-F238E27FC236}">
              <a16:creationId xmlns:a16="http://schemas.microsoft.com/office/drawing/2014/main" id="{00000000-0008-0000-2200-00003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09" name="Text Box 6">
          <a:extLst>
            <a:ext uri="{FF2B5EF4-FFF2-40B4-BE49-F238E27FC236}">
              <a16:creationId xmlns:a16="http://schemas.microsoft.com/office/drawing/2014/main" id="{00000000-0008-0000-2200-00003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0" name="Text Box 8">
          <a:extLst>
            <a:ext uri="{FF2B5EF4-FFF2-40B4-BE49-F238E27FC236}">
              <a16:creationId xmlns:a16="http://schemas.microsoft.com/office/drawing/2014/main" id="{00000000-0008-0000-2200-00003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1" name="Text Box 9">
          <a:extLst>
            <a:ext uri="{FF2B5EF4-FFF2-40B4-BE49-F238E27FC236}">
              <a16:creationId xmlns:a16="http://schemas.microsoft.com/office/drawing/2014/main" id="{00000000-0008-0000-2200-00003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2" name="Text Box 10">
          <a:extLst>
            <a:ext uri="{FF2B5EF4-FFF2-40B4-BE49-F238E27FC236}">
              <a16:creationId xmlns:a16="http://schemas.microsoft.com/office/drawing/2014/main" id="{00000000-0008-0000-2200-00003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3" name="Text Box 1">
          <a:extLst>
            <a:ext uri="{FF2B5EF4-FFF2-40B4-BE49-F238E27FC236}">
              <a16:creationId xmlns:a16="http://schemas.microsoft.com/office/drawing/2014/main" id="{00000000-0008-0000-2200-00003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4" name="Text Box 2">
          <a:extLst>
            <a:ext uri="{FF2B5EF4-FFF2-40B4-BE49-F238E27FC236}">
              <a16:creationId xmlns:a16="http://schemas.microsoft.com/office/drawing/2014/main" id="{00000000-0008-0000-2200-00003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5" name="Text Box 8">
          <a:extLst>
            <a:ext uri="{FF2B5EF4-FFF2-40B4-BE49-F238E27FC236}">
              <a16:creationId xmlns:a16="http://schemas.microsoft.com/office/drawing/2014/main" id="{00000000-0008-0000-2200-00003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6" name="Text Box 1">
          <a:extLst>
            <a:ext uri="{FF2B5EF4-FFF2-40B4-BE49-F238E27FC236}">
              <a16:creationId xmlns:a16="http://schemas.microsoft.com/office/drawing/2014/main" id="{00000000-0008-0000-2200-00003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7" name="Text Box 2">
          <a:extLst>
            <a:ext uri="{FF2B5EF4-FFF2-40B4-BE49-F238E27FC236}">
              <a16:creationId xmlns:a16="http://schemas.microsoft.com/office/drawing/2014/main" id="{00000000-0008-0000-2200-00003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8" name="Text Box 3">
          <a:extLst>
            <a:ext uri="{FF2B5EF4-FFF2-40B4-BE49-F238E27FC236}">
              <a16:creationId xmlns:a16="http://schemas.microsoft.com/office/drawing/2014/main" id="{00000000-0008-0000-2200-00003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19" name="Text Box 4">
          <a:extLst>
            <a:ext uri="{FF2B5EF4-FFF2-40B4-BE49-F238E27FC236}">
              <a16:creationId xmlns:a16="http://schemas.microsoft.com/office/drawing/2014/main" id="{00000000-0008-0000-2200-00003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0" name="Text Box 5">
          <a:extLst>
            <a:ext uri="{FF2B5EF4-FFF2-40B4-BE49-F238E27FC236}">
              <a16:creationId xmlns:a16="http://schemas.microsoft.com/office/drawing/2014/main" id="{00000000-0008-0000-2200-00004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1" name="Text Box 6">
          <a:extLst>
            <a:ext uri="{FF2B5EF4-FFF2-40B4-BE49-F238E27FC236}">
              <a16:creationId xmlns:a16="http://schemas.microsoft.com/office/drawing/2014/main" id="{00000000-0008-0000-2200-00004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2" name="Text Box 8">
          <a:extLst>
            <a:ext uri="{FF2B5EF4-FFF2-40B4-BE49-F238E27FC236}">
              <a16:creationId xmlns:a16="http://schemas.microsoft.com/office/drawing/2014/main" id="{00000000-0008-0000-2200-00004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3" name="Text Box 9">
          <a:extLst>
            <a:ext uri="{FF2B5EF4-FFF2-40B4-BE49-F238E27FC236}">
              <a16:creationId xmlns:a16="http://schemas.microsoft.com/office/drawing/2014/main" id="{00000000-0008-0000-2200-00004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4" name="Text Box 10">
          <a:extLst>
            <a:ext uri="{FF2B5EF4-FFF2-40B4-BE49-F238E27FC236}">
              <a16:creationId xmlns:a16="http://schemas.microsoft.com/office/drawing/2014/main" id="{00000000-0008-0000-2200-00004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5" name="Text Box 1">
          <a:extLst>
            <a:ext uri="{FF2B5EF4-FFF2-40B4-BE49-F238E27FC236}">
              <a16:creationId xmlns:a16="http://schemas.microsoft.com/office/drawing/2014/main" id="{00000000-0008-0000-2200-00004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6" name="Text Box 2">
          <a:extLst>
            <a:ext uri="{FF2B5EF4-FFF2-40B4-BE49-F238E27FC236}">
              <a16:creationId xmlns:a16="http://schemas.microsoft.com/office/drawing/2014/main" id="{00000000-0008-0000-2200-00004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7" name="Text Box 8">
          <a:extLst>
            <a:ext uri="{FF2B5EF4-FFF2-40B4-BE49-F238E27FC236}">
              <a16:creationId xmlns:a16="http://schemas.microsoft.com/office/drawing/2014/main" id="{00000000-0008-0000-2200-00004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8" name="Text Box 8">
          <a:extLst>
            <a:ext uri="{FF2B5EF4-FFF2-40B4-BE49-F238E27FC236}">
              <a16:creationId xmlns:a16="http://schemas.microsoft.com/office/drawing/2014/main" id="{00000000-0008-0000-2200-00004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29" name="Text Box 1">
          <a:extLst>
            <a:ext uri="{FF2B5EF4-FFF2-40B4-BE49-F238E27FC236}">
              <a16:creationId xmlns:a16="http://schemas.microsoft.com/office/drawing/2014/main" id="{00000000-0008-0000-2200-00004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0" name="Text Box 2">
          <a:extLst>
            <a:ext uri="{FF2B5EF4-FFF2-40B4-BE49-F238E27FC236}">
              <a16:creationId xmlns:a16="http://schemas.microsoft.com/office/drawing/2014/main" id="{00000000-0008-0000-2200-00004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1" name="Text Box 3">
          <a:extLst>
            <a:ext uri="{FF2B5EF4-FFF2-40B4-BE49-F238E27FC236}">
              <a16:creationId xmlns:a16="http://schemas.microsoft.com/office/drawing/2014/main" id="{00000000-0008-0000-2200-00004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2" name="Text Box 4">
          <a:extLst>
            <a:ext uri="{FF2B5EF4-FFF2-40B4-BE49-F238E27FC236}">
              <a16:creationId xmlns:a16="http://schemas.microsoft.com/office/drawing/2014/main" id="{00000000-0008-0000-2200-00004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3" name="Text Box 5">
          <a:extLst>
            <a:ext uri="{FF2B5EF4-FFF2-40B4-BE49-F238E27FC236}">
              <a16:creationId xmlns:a16="http://schemas.microsoft.com/office/drawing/2014/main" id="{00000000-0008-0000-2200-00004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4" name="Text Box 6">
          <a:extLst>
            <a:ext uri="{FF2B5EF4-FFF2-40B4-BE49-F238E27FC236}">
              <a16:creationId xmlns:a16="http://schemas.microsoft.com/office/drawing/2014/main" id="{00000000-0008-0000-2200-00004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5" name="Text Box 8">
          <a:extLst>
            <a:ext uri="{FF2B5EF4-FFF2-40B4-BE49-F238E27FC236}">
              <a16:creationId xmlns:a16="http://schemas.microsoft.com/office/drawing/2014/main" id="{00000000-0008-0000-2200-00004F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6" name="Text Box 9">
          <a:extLst>
            <a:ext uri="{FF2B5EF4-FFF2-40B4-BE49-F238E27FC236}">
              <a16:creationId xmlns:a16="http://schemas.microsoft.com/office/drawing/2014/main" id="{00000000-0008-0000-2200-000050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7" name="Text Box 10">
          <a:extLst>
            <a:ext uri="{FF2B5EF4-FFF2-40B4-BE49-F238E27FC236}">
              <a16:creationId xmlns:a16="http://schemas.microsoft.com/office/drawing/2014/main" id="{00000000-0008-0000-2200-000051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8" name="Text Box 1">
          <a:extLst>
            <a:ext uri="{FF2B5EF4-FFF2-40B4-BE49-F238E27FC236}">
              <a16:creationId xmlns:a16="http://schemas.microsoft.com/office/drawing/2014/main" id="{00000000-0008-0000-2200-000052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39" name="Text Box 2">
          <a:extLst>
            <a:ext uri="{FF2B5EF4-FFF2-40B4-BE49-F238E27FC236}">
              <a16:creationId xmlns:a16="http://schemas.microsoft.com/office/drawing/2014/main" id="{00000000-0008-0000-2200-000053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0" name="Text Box 8">
          <a:extLst>
            <a:ext uri="{FF2B5EF4-FFF2-40B4-BE49-F238E27FC236}">
              <a16:creationId xmlns:a16="http://schemas.microsoft.com/office/drawing/2014/main" id="{00000000-0008-0000-2200-000054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1" name="Text Box 1">
          <a:extLst>
            <a:ext uri="{FF2B5EF4-FFF2-40B4-BE49-F238E27FC236}">
              <a16:creationId xmlns:a16="http://schemas.microsoft.com/office/drawing/2014/main" id="{00000000-0008-0000-2200-000055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2" name="Text Box 2">
          <a:extLst>
            <a:ext uri="{FF2B5EF4-FFF2-40B4-BE49-F238E27FC236}">
              <a16:creationId xmlns:a16="http://schemas.microsoft.com/office/drawing/2014/main" id="{00000000-0008-0000-2200-000056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3" name="Text Box 3">
          <a:extLst>
            <a:ext uri="{FF2B5EF4-FFF2-40B4-BE49-F238E27FC236}">
              <a16:creationId xmlns:a16="http://schemas.microsoft.com/office/drawing/2014/main" id="{00000000-0008-0000-2200-000057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4" name="Text Box 4">
          <a:extLst>
            <a:ext uri="{FF2B5EF4-FFF2-40B4-BE49-F238E27FC236}">
              <a16:creationId xmlns:a16="http://schemas.microsoft.com/office/drawing/2014/main" id="{00000000-0008-0000-2200-000058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5" name="Text Box 5">
          <a:extLst>
            <a:ext uri="{FF2B5EF4-FFF2-40B4-BE49-F238E27FC236}">
              <a16:creationId xmlns:a16="http://schemas.microsoft.com/office/drawing/2014/main" id="{00000000-0008-0000-2200-000059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6" name="Text Box 6">
          <a:extLst>
            <a:ext uri="{FF2B5EF4-FFF2-40B4-BE49-F238E27FC236}">
              <a16:creationId xmlns:a16="http://schemas.microsoft.com/office/drawing/2014/main" id="{00000000-0008-0000-2200-00005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7" name="Text Box 8">
          <a:extLst>
            <a:ext uri="{FF2B5EF4-FFF2-40B4-BE49-F238E27FC236}">
              <a16:creationId xmlns:a16="http://schemas.microsoft.com/office/drawing/2014/main" id="{00000000-0008-0000-2200-00005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8" name="Text Box 9">
          <a:extLst>
            <a:ext uri="{FF2B5EF4-FFF2-40B4-BE49-F238E27FC236}">
              <a16:creationId xmlns:a16="http://schemas.microsoft.com/office/drawing/2014/main" id="{00000000-0008-0000-2200-00005C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49" name="Text Box 10">
          <a:extLst>
            <a:ext uri="{FF2B5EF4-FFF2-40B4-BE49-F238E27FC236}">
              <a16:creationId xmlns:a16="http://schemas.microsoft.com/office/drawing/2014/main" id="{00000000-0008-0000-2200-00005D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350" name="Text Box 1">
          <a:extLst>
            <a:ext uri="{FF2B5EF4-FFF2-40B4-BE49-F238E27FC236}">
              <a16:creationId xmlns:a16="http://schemas.microsoft.com/office/drawing/2014/main" id="{00000000-0008-0000-2200-00005E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xdr:colOff>
      <xdr:row>53</xdr:row>
      <xdr:rowOff>0</xdr:rowOff>
    </xdr:from>
    <xdr:ext cx="114300" cy="285750"/>
    <xdr:sp macro="" textlink="">
      <xdr:nvSpPr>
        <xdr:cNvPr id="351" name="Text Box 2">
          <a:extLst>
            <a:ext uri="{FF2B5EF4-FFF2-40B4-BE49-F238E27FC236}">
              <a16:creationId xmlns:a16="http://schemas.microsoft.com/office/drawing/2014/main" id="{00000000-0008-0000-2200-00005F010000}"/>
            </a:ext>
          </a:extLst>
        </xdr:cNvPr>
        <xdr:cNvSpPr txBox="1">
          <a:spLocks noChangeArrowheads="1"/>
        </xdr:cNvSpPr>
      </xdr:nvSpPr>
      <xdr:spPr bwMode="auto">
        <a:xfrm>
          <a:off x="6629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54</xdr:row>
      <xdr:rowOff>0</xdr:rowOff>
    </xdr:from>
    <xdr:ext cx="114300" cy="285750"/>
    <xdr:sp macro="" textlink="">
      <xdr:nvSpPr>
        <xdr:cNvPr id="352" name="Text Box 8">
          <a:extLst>
            <a:ext uri="{FF2B5EF4-FFF2-40B4-BE49-F238E27FC236}">
              <a16:creationId xmlns:a16="http://schemas.microsoft.com/office/drawing/2014/main" id="{00000000-0008-0000-2200-000060010000}"/>
            </a:ext>
          </a:extLst>
        </xdr:cNvPr>
        <xdr:cNvSpPr txBox="1">
          <a:spLocks noChangeArrowheads="1"/>
        </xdr:cNvSpPr>
      </xdr:nvSpPr>
      <xdr:spPr bwMode="auto">
        <a:xfrm>
          <a:off x="37490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53" name="Text Box 8">
          <a:extLst>
            <a:ext uri="{FF2B5EF4-FFF2-40B4-BE49-F238E27FC236}">
              <a16:creationId xmlns:a16="http://schemas.microsoft.com/office/drawing/2014/main" id="{00000000-0008-0000-2200-000061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4" name="Text Box 11">
          <a:extLst>
            <a:ext uri="{FF2B5EF4-FFF2-40B4-BE49-F238E27FC236}">
              <a16:creationId xmlns:a16="http://schemas.microsoft.com/office/drawing/2014/main" id="{00000000-0008-0000-2200-000062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55" name="Text Box 12">
          <a:extLst>
            <a:ext uri="{FF2B5EF4-FFF2-40B4-BE49-F238E27FC236}">
              <a16:creationId xmlns:a16="http://schemas.microsoft.com/office/drawing/2014/main" id="{00000000-0008-0000-2200-000063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6" name="Text Box 11">
          <a:extLst>
            <a:ext uri="{FF2B5EF4-FFF2-40B4-BE49-F238E27FC236}">
              <a16:creationId xmlns:a16="http://schemas.microsoft.com/office/drawing/2014/main" id="{00000000-0008-0000-2200-000064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7" name="Text Box 12">
          <a:extLst>
            <a:ext uri="{FF2B5EF4-FFF2-40B4-BE49-F238E27FC236}">
              <a16:creationId xmlns:a16="http://schemas.microsoft.com/office/drawing/2014/main" id="{00000000-0008-0000-2200-000065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8" name="Text Box 11">
          <a:extLst>
            <a:ext uri="{FF2B5EF4-FFF2-40B4-BE49-F238E27FC236}">
              <a16:creationId xmlns:a16="http://schemas.microsoft.com/office/drawing/2014/main" id="{00000000-0008-0000-2200-000066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59" name="Text Box 12">
          <a:extLst>
            <a:ext uri="{FF2B5EF4-FFF2-40B4-BE49-F238E27FC236}">
              <a16:creationId xmlns:a16="http://schemas.microsoft.com/office/drawing/2014/main" id="{00000000-0008-0000-2200-000067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0" name="Text Box 13">
          <a:extLst>
            <a:ext uri="{FF2B5EF4-FFF2-40B4-BE49-F238E27FC236}">
              <a16:creationId xmlns:a16="http://schemas.microsoft.com/office/drawing/2014/main" id="{00000000-0008-0000-2200-000068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1" name="Text Box 14">
          <a:extLst>
            <a:ext uri="{FF2B5EF4-FFF2-40B4-BE49-F238E27FC236}">
              <a16:creationId xmlns:a16="http://schemas.microsoft.com/office/drawing/2014/main" id="{00000000-0008-0000-2200-000069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2" name="Text Box 11">
          <a:extLst>
            <a:ext uri="{FF2B5EF4-FFF2-40B4-BE49-F238E27FC236}">
              <a16:creationId xmlns:a16="http://schemas.microsoft.com/office/drawing/2014/main" id="{00000000-0008-0000-2200-00006A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363" name="Text Box 12">
          <a:extLst>
            <a:ext uri="{FF2B5EF4-FFF2-40B4-BE49-F238E27FC236}">
              <a16:creationId xmlns:a16="http://schemas.microsoft.com/office/drawing/2014/main" id="{00000000-0008-0000-2200-00006B010000}"/>
            </a:ext>
          </a:extLst>
        </xdr:cNvPr>
        <xdr:cNvSpPr txBox="1">
          <a:spLocks noChangeArrowheads="1"/>
        </xdr:cNvSpPr>
      </xdr:nvSpPr>
      <xdr:spPr bwMode="auto">
        <a:xfrm>
          <a:off x="12496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4" name="Text Box 11">
          <a:extLst>
            <a:ext uri="{FF2B5EF4-FFF2-40B4-BE49-F238E27FC236}">
              <a16:creationId xmlns:a16="http://schemas.microsoft.com/office/drawing/2014/main" id="{00000000-0008-0000-2200-00006C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5" name="Text Box 12">
          <a:extLst>
            <a:ext uri="{FF2B5EF4-FFF2-40B4-BE49-F238E27FC236}">
              <a16:creationId xmlns:a16="http://schemas.microsoft.com/office/drawing/2014/main" id="{00000000-0008-0000-2200-00006D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6" name="Text Box 11">
          <a:extLst>
            <a:ext uri="{FF2B5EF4-FFF2-40B4-BE49-F238E27FC236}">
              <a16:creationId xmlns:a16="http://schemas.microsoft.com/office/drawing/2014/main" id="{00000000-0008-0000-2200-00006E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367" name="Text Box 12">
          <a:extLst>
            <a:ext uri="{FF2B5EF4-FFF2-40B4-BE49-F238E27FC236}">
              <a16:creationId xmlns:a16="http://schemas.microsoft.com/office/drawing/2014/main" id="{00000000-0008-0000-2200-00006F010000}"/>
            </a:ext>
          </a:extLst>
        </xdr:cNvPr>
        <xdr:cNvSpPr txBox="1">
          <a:spLocks noChangeArrowheads="1"/>
        </xdr:cNvSpPr>
      </xdr:nvSpPr>
      <xdr:spPr bwMode="auto">
        <a:xfrm>
          <a:off x="12496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70</xdr:row>
      <xdr:rowOff>9525</xdr:rowOff>
    </xdr:from>
    <xdr:ext cx="114300" cy="285750"/>
    <xdr:sp macro="" textlink="">
      <xdr:nvSpPr>
        <xdr:cNvPr id="368" name="Text Box 8">
          <a:extLst>
            <a:ext uri="{FF2B5EF4-FFF2-40B4-BE49-F238E27FC236}">
              <a16:creationId xmlns:a16="http://schemas.microsoft.com/office/drawing/2014/main" id="{00000000-0008-0000-2200-000070010000}"/>
            </a:ext>
          </a:extLst>
        </xdr:cNvPr>
        <xdr:cNvSpPr txBox="1">
          <a:spLocks noChangeArrowheads="1"/>
        </xdr:cNvSpPr>
      </xdr:nvSpPr>
      <xdr:spPr bwMode="auto">
        <a:xfrm>
          <a:off x="1668780" y="1281112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69" name="Text Box 13">
          <a:extLst>
            <a:ext uri="{FF2B5EF4-FFF2-40B4-BE49-F238E27FC236}">
              <a16:creationId xmlns:a16="http://schemas.microsoft.com/office/drawing/2014/main" id="{00000000-0008-0000-2200-000071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0" name="Text Box 11">
          <a:extLst>
            <a:ext uri="{FF2B5EF4-FFF2-40B4-BE49-F238E27FC236}">
              <a16:creationId xmlns:a16="http://schemas.microsoft.com/office/drawing/2014/main" id="{00000000-0008-0000-2200-000072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1" name="Text Box 12">
          <a:extLst>
            <a:ext uri="{FF2B5EF4-FFF2-40B4-BE49-F238E27FC236}">
              <a16:creationId xmlns:a16="http://schemas.microsoft.com/office/drawing/2014/main" id="{00000000-0008-0000-2200-000073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2" name="Text Box 11">
          <a:extLst>
            <a:ext uri="{FF2B5EF4-FFF2-40B4-BE49-F238E27FC236}">
              <a16:creationId xmlns:a16="http://schemas.microsoft.com/office/drawing/2014/main" id="{00000000-0008-0000-2200-000074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3" name="Text Box 12">
          <a:extLst>
            <a:ext uri="{FF2B5EF4-FFF2-40B4-BE49-F238E27FC236}">
              <a16:creationId xmlns:a16="http://schemas.microsoft.com/office/drawing/2014/main" id="{00000000-0008-0000-2200-000075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4" name="Text Box 11">
          <a:extLst>
            <a:ext uri="{FF2B5EF4-FFF2-40B4-BE49-F238E27FC236}">
              <a16:creationId xmlns:a16="http://schemas.microsoft.com/office/drawing/2014/main" id="{00000000-0008-0000-2200-000076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75" name="Text Box 12">
          <a:extLst>
            <a:ext uri="{FF2B5EF4-FFF2-40B4-BE49-F238E27FC236}">
              <a16:creationId xmlns:a16="http://schemas.microsoft.com/office/drawing/2014/main" id="{00000000-0008-0000-2200-000077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6" name="Text Box 13">
          <a:extLst>
            <a:ext uri="{FF2B5EF4-FFF2-40B4-BE49-F238E27FC236}">
              <a16:creationId xmlns:a16="http://schemas.microsoft.com/office/drawing/2014/main" id="{00000000-0008-0000-2200-000078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7" name="Text Box 14">
          <a:extLst>
            <a:ext uri="{FF2B5EF4-FFF2-40B4-BE49-F238E27FC236}">
              <a16:creationId xmlns:a16="http://schemas.microsoft.com/office/drawing/2014/main" id="{00000000-0008-0000-2200-000079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8" name="Text Box 11">
          <a:extLst>
            <a:ext uri="{FF2B5EF4-FFF2-40B4-BE49-F238E27FC236}">
              <a16:creationId xmlns:a16="http://schemas.microsoft.com/office/drawing/2014/main" id="{00000000-0008-0000-2200-00007A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379" name="Text Box 12">
          <a:extLst>
            <a:ext uri="{FF2B5EF4-FFF2-40B4-BE49-F238E27FC236}">
              <a16:creationId xmlns:a16="http://schemas.microsoft.com/office/drawing/2014/main" id="{00000000-0008-0000-2200-00007B01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0" name="Text Box 11">
          <a:extLst>
            <a:ext uri="{FF2B5EF4-FFF2-40B4-BE49-F238E27FC236}">
              <a16:creationId xmlns:a16="http://schemas.microsoft.com/office/drawing/2014/main" id="{00000000-0008-0000-2200-00007C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1" name="Text Box 12">
          <a:extLst>
            <a:ext uri="{FF2B5EF4-FFF2-40B4-BE49-F238E27FC236}">
              <a16:creationId xmlns:a16="http://schemas.microsoft.com/office/drawing/2014/main" id="{00000000-0008-0000-2200-00007D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2" name="Text Box 11">
          <a:extLst>
            <a:ext uri="{FF2B5EF4-FFF2-40B4-BE49-F238E27FC236}">
              <a16:creationId xmlns:a16="http://schemas.microsoft.com/office/drawing/2014/main" id="{00000000-0008-0000-2200-00007E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383" name="Text Box 12">
          <a:extLst>
            <a:ext uri="{FF2B5EF4-FFF2-40B4-BE49-F238E27FC236}">
              <a16:creationId xmlns:a16="http://schemas.microsoft.com/office/drawing/2014/main" id="{00000000-0008-0000-2200-00007F01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4" name="Text Box 11">
          <a:extLst>
            <a:ext uri="{FF2B5EF4-FFF2-40B4-BE49-F238E27FC236}">
              <a16:creationId xmlns:a16="http://schemas.microsoft.com/office/drawing/2014/main" id="{00000000-0008-0000-2200-000080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85" name="Text Box 12">
          <a:extLst>
            <a:ext uri="{FF2B5EF4-FFF2-40B4-BE49-F238E27FC236}">
              <a16:creationId xmlns:a16="http://schemas.microsoft.com/office/drawing/2014/main" id="{00000000-0008-0000-2200-000081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6" name="Text Box 11">
          <a:extLst>
            <a:ext uri="{FF2B5EF4-FFF2-40B4-BE49-F238E27FC236}">
              <a16:creationId xmlns:a16="http://schemas.microsoft.com/office/drawing/2014/main" id="{00000000-0008-0000-2200-000082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7" name="Text Box 12">
          <a:extLst>
            <a:ext uri="{FF2B5EF4-FFF2-40B4-BE49-F238E27FC236}">
              <a16:creationId xmlns:a16="http://schemas.microsoft.com/office/drawing/2014/main" id="{00000000-0008-0000-2200-000083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8" name="Text Box 11">
          <a:extLst>
            <a:ext uri="{FF2B5EF4-FFF2-40B4-BE49-F238E27FC236}">
              <a16:creationId xmlns:a16="http://schemas.microsoft.com/office/drawing/2014/main" id="{00000000-0008-0000-2200-000084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89" name="Text Box 12">
          <a:extLst>
            <a:ext uri="{FF2B5EF4-FFF2-40B4-BE49-F238E27FC236}">
              <a16:creationId xmlns:a16="http://schemas.microsoft.com/office/drawing/2014/main" id="{00000000-0008-0000-2200-000085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0" name="Text Box 13">
          <a:extLst>
            <a:ext uri="{FF2B5EF4-FFF2-40B4-BE49-F238E27FC236}">
              <a16:creationId xmlns:a16="http://schemas.microsoft.com/office/drawing/2014/main" id="{00000000-0008-0000-2200-000086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1" name="Text Box 14">
          <a:extLst>
            <a:ext uri="{FF2B5EF4-FFF2-40B4-BE49-F238E27FC236}">
              <a16:creationId xmlns:a16="http://schemas.microsoft.com/office/drawing/2014/main" id="{00000000-0008-0000-2200-000087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0</xdr:rowOff>
    </xdr:from>
    <xdr:ext cx="114300" cy="285750"/>
    <xdr:sp macro="" textlink="">
      <xdr:nvSpPr>
        <xdr:cNvPr id="392" name="Text Box 11">
          <a:extLst>
            <a:ext uri="{FF2B5EF4-FFF2-40B4-BE49-F238E27FC236}">
              <a16:creationId xmlns:a16="http://schemas.microsoft.com/office/drawing/2014/main" id="{00000000-0008-0000-2200-000088010000}"/>
            </a:ext>
          </a:extLst>
        </xdr:cNvPr>
        <xdr:cNvSpPr txBox="1">
          <a:spLocks noChangeArrowheads="1"/>
        </xdr:cNvSpPr>
      </xdr:nvSpPr>
      <xdr:spPr bwMode="auto">
        <a:xfrm>
          <a:off x="249936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67</xdr:row>
      <xdr:rowOff>158750</xdr:rowOff>
    </xdr:from>
    <xdr:ext cx="114300" cy="285750"/>
    <xdr:sp macro="" textlink="">
      <xdr:nvSpPr>
        <xdr:cNvPr id="393" name="Text Box 12">
          <a:extLst>
            <a:ext uri="{FF2B5EF4-FFF2-40B4-BE49-F238E27FC236}">
              <a16:creationId xmlns:a16="http://schemas.microsoft.com/office/drawing/2014/main" id="{00000000-0008-0000-2200-000089010000}"/>
            </a:ext>
          </a:extLst>
        </xdr:cNvPr>
        <xdr:cNvSpPr txBox="1">
          <a:spLocks noChangeArrowheads="1"/>
        </xdr:cNvSpPr>
      </xdr:nvSpPr>
      <xdr:spPr bwMode="auto">
        <a:xfrm>
          <a:off x="3388783" y="124117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4" name="Text Box 11">
          <a:extLst>
            <a:ext uri="{FF2B5EF4-FFF2-40B4-BE49-F238E27FC236}">
              <a16:creationId xmlns:a16="http://schemas.microsoft.com/office/drawing/2014/main" id="{00000000-0008-0000-2200-00008A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5" name="Text Box 12">
          <a:extLst>
            <a:ext uri="{FF2B5EF4-FFF2-40B4-BE49-F238E27FC236}">
              <a16:creationId xmlns:a16="http://schemas.microsoft.com/office/drawing/2014/main" id="{00000000-0008-0000-2200-00008B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6" name="Text Box 11">
          <a:extLst>
            <a:ext uri="{FF2B5EF4-FFF2-40B4-BE49-F238E27FC236}">
              <a16:creationId xmlns:a16="http://schemas.microsoft.com/office/drawing/2014/main" id="{00000000-0008-0000-2200-00008C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69</xdr:row>
      <xdr:rowOff>0</xdr:rowOff>
    </xdr:from>
    <xdr:ext cx="114300" cy="285750"/>
    <xdr:sp macro="" textlink="">
      <xdr:nvSpPr>
        <xdr:cNvPr id="397" name="Text Box 12">
          <a:extLst>
            <a:ext uri="{FF2B5EF4-FFF2-40B4-BE49-F238E27FC236}">
              <a16:creationId xmlns:a16="http://schemas.microsoft.com/office/drawing/2014/main" id="{00000000-0008-0000-2200-00008D010000}"/>
            </a:ext>
          </a:extLst>
        </xdr:cNvPr>
        <xdr:cNvSpPr txBox="1">
          <a:spLocks noChangeArrowheads="1"/>
        </xdr:cNvSpPr>
      </xdr:nvSpPr>
      <xdr:spPr bwMode="auto">
        <a:xfrm>
          <a:off x="249936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98" name="Text Box 13">
          <a:extLst>
            <a:ext uri="{FF2B5EF4-FFF2-40B4-BE49-F238E27FC236}">
              <a16:creationId xmlns:a16="http://schemas.microsoft.com/office/drawing/2014/main" id="{00000000-0008-0000-2200-00008E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399" name="Text Box 11">
          <a:extLst>
            <a:ext uri="{FF2B5EF4-FFF2-40B4-BE49-F238E27FC236}">
              <a16:creationId xmlns:a16="http://schemas.microsoft.com/office/drawing/2014/main" id="{00000000-0008-0000-2200-00008F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0" name="Text Box 12">
          <a:extLst>
            <a:ext uri="{FF2B5EF4-FFF2-40B4-BE49-F238E27FC236}">
              <a16:creationId xmlns:a16="http://schemas.microsoft.com/office/drawing/2014/main" id="{00000000-0008-0000-2200-000090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1" name="Text Box 11">
          <a:extLst>
            <a:ext uri="{FF2B5EF4-FFF2-40B4-BE49-F238E27FC236}">
              <a16:creationId xmlns:a16="http://schemas.microsoft.com/office/drawing/2014/main" id="{00000000-0008-0000-2200-000091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2" name="Text Box 12">
          <a:extLst>
            <a:ext uri="{FF2B5EF4-FFF2-40B4-BE49-F238E27FC236}">
              <a16:creationId xmlns:a16="http://schemas.microsoft.com/office/drawing/2014/main" id="{00000000-0008-0000-2200-000092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3" name="Text Box 11">
          <a:extLst>
            <a:ext uri="{FF2B5EF4-FFF2-40B4-BE49-F238E27FC236}">
              <a16:creationId xmlns:a16="http://schemas.microsoft.com/office/drawing/2014/main" id="{00000000-0008-0000-2200-000093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4" name="Text Box 12">
          <a:extLst>
            <a:ext uri="{FF2B5EF4-FFF2-40B4-BE49-F238E27FC236}">
              <a16:creationId xmlns:a16="http://schemas.microsoft.com/office/drawing/2014/main" id="{00000000-0008-0000-2200-000094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5" name="Text Box 13">
          <a:extLst>
            <a:ext uri="{FF2B5EF4-FFF2-40B4-BE49-F238E27FC236}">
              <a16:creationId xmlns:a16="http://schemas.microsoft.com/office/drawing/2014/main" id="{00000000-0008-0000-2200-000095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6" name="Text Box 14">
          <a:extLst>
            <a:ext uri="{FF2B5EF4-FFF2-40B4-BE49-F238E27FC236}">
              <a16:creationId xmlns:a16="http://schemas.microsoft.com/office/drawing/2014/main" id="{00000000-0008-0000-2200-000096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7" name="Text Box 11">
          <a:extLst>
            <a:ext uri="{FF2B5EF4-FFF2-40B4-BE49-F238E27FC236}">
              <a16:creationId xmlns:a16="http://schemas.microsoft.com/office/drawing/2014/main" id="{00000000-0008-0000-2200-000097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408" name="Text Box 12">
          <a:extLst>
            <a:ext uri="{FF2B5EF4-FFF2-40B4-BE49-F238E27FC236}">
              <a16:creationId xmlns:a16="http://schemas.microsoft.com/office/drawing/2014/main" id="{00000000-0008-0000-2200-00009801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09" name="Text Box 11">
          <a:extLst>
            <a:ext uri="{FF2B5EF4-FFF2-40B4-BE49-F238E27FC236}">
              <a16:creationId xmlns:a16="http://schemas.microsoft.com/office/drawing/2014/main" id="{00000000-0008-0000-2200-000099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0" name="Text Box 12">
          <a:extLst>
            <a:ext uri="{FF2B5EF4-FFF2-40B4-BE49-F238E27FC236}">
              <a16:creationId xmlns:a16="http://schemas.microsoft.com/office/drawing/2014/main" id="{00000000-0008-0000-2200-00009A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1" name="Text Box 11">
          <a:extLst>
            <a:ext uri="{FF2B5EF4-FFF2-40B4-BE49-F238E27FC236}">
              <a16:creationId xmlns:a16="http://schemas.microsoft.com/office/drawing/2014/main" id="{00000000-0008-0000-2200-00009B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412" name="Text Box 12">
          <a:extLst>
            <a:ext uri="{FF2B5EF4-FFF2-40B4-BE49-F238E27FC236}">
              <a16:creationId xmlns:a16="http://schemas.microsoft.com/office/drawing/2014/main" id="{00000000-0008-0000-2200-00009C01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13" name="Text Box 13">
          <a:extLst>
            <a:ext uri="{FF2B5EF4-FFF2-40B4-BE49-F238E27FC236}">
              <a16:creationId xmlns:a16="http://schemas.microsoft.com/office/drawing/2014/main" id="{00000000-0008-0000-2200-00009D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4" name="Text Box 11">
          <a:extLst>
            <a:ext uri="{FF2B5EF4-FFF2-40B4-BE49-F238E27FC236}">
              <a16:creationId xmlns:a16="http://schemas.microsoft.com/office/drawing/2014/main" id="{00000000-0008-0000-2200-00009E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5" name="Text Box 12">
          <a:extLst>
            <a:ext uri="{FF2B5EF4-FFF2-40B4-BE49-F238E27FC236}">
              <a16:creationId xmlns:a16="http://schemas.microsoft.com/office/drawing/2014/main" id="{00000000-0008-0000-2200-00009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6" name="Text Box 11">
          <a:extLst>
            <a:ext uri="{FF2B5EF4-FFF2-40B4-BE49-F238E27FC236}">
              <a16:creationId xmlns:a16="http://schemas.microsoft.com/office/drawing/2014/main" id="{00000000-0008-0000-2200-0000A0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7" name="Text Box 12">
          <a:extLst>
            <a:ext uri="{FF2B5EF4-FFF2-40B4-BE49-F238E27FC236}">
              <a16:creationId xmlns:a16="http://schemas.microsoft.com/office/drawing/2014/main" id="{00000000-0008-0000-2200-0000A1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8" name="Text Box 11">
          <a:extLst>
            <a:ext uri="{FF2B5EF4-FFF2-40B4-BE49-F238E27FC236}">
              <a16:creationId xmlns:a16="http://schemas.microsoft.com/office/drawing/2014/main" id="{00000000-0008-0000-2200-0000A2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19" name="Text Box 12">
          <a:extLst>
            <a:ext uri="{FF2B5EF4-FFF2-40B4-BE49-F238E27FC236}">
              <a16:creationId xmlns:a16="http://schemas.microsoft.com/office/drawing/2014/main" id="{00000000-0008-0000-2200-0000A3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0" name="Text Box 13">
          <a:extLst>
            <a:ext uri="{FF2B5EF4-FFF2-40B4-BE49-F238E27FC236}">
              <a16:creationId xmlns:a16="http://schemas.microsoft.com/office/drawing/2014/main" id="{00000000-0008-0000-2200-0000A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1" name="Text Box 14">
          <a:extLst>
            <a:ext uri="{FF2B5EF4-FFF2-40B4-BE49-F238E27FC236}">
              <a16:creationId xmlns:a16="http://schemas.microsoft.com/office/drawing/2014/main" id="{00000000-0008-0000-2200-0000A5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2" name="Text Box 11">
          <a:extLst>
            <a:ext uri="{FF2B5EF4-FFF2-40B4-BE49-F238E27FC236}">
              <a16:creationId xmlns:a16="http://schemas.microsoft.com/office/drawing/2014/main" id="{00000000-0008-0000-2200-0000A6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3" name="Text Box 12">
          <a:extLst>
            <a:ext uri="{FF2B5EF4-FFF2-40B4-BE49-F238E27FC236}">
              <a16:creationId xmlns:a16="http://schemas.microsoft.com/office/drawing/2014/main" id="{00000000-0008-0000-2200-0000A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4" name="Text Box 11">
          <a:extLst>
            <a:ext uri="{FF2B5EF4-FFF2-40B4-BE49-F238E27FC236}">
              <a16:creationId xmlns:a16="http://schemas.microsoft.com/office/drawing/2014/main" id="{00000000-0008-0000-2200-0000A8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5" name="Text Box 12">
          <a:extLst>
            <a:ext uri="{FF2B5EF4-FFF2-40B4-BE49-F238E27FC236}">
              <a16:creationId xmlns:a16="http://schemas.microsoft.com/office/drawing/2014/main" id="{00000000-0008-0000-2200-0000A9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6" name="Text Box 11">
          <a:extLst>
            <a:ext uri="{FF2B5EF4-FFF2-40B4-BE49-F238E27FC236}">
              <a16:creationId xmlns:a16="http://schemas.microsoft.com/office/drawing/2014/main" id="{00000000-0008-0000-2200-0000AA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27" name="Text Box 12">
          <a:extLst>
            <a:ext uri="{FF2B5EF4-FFF2-40B4-BE49-F238E27FC236}">
              <a16:creationId xmlns:a16="http://schemas.microsoft.com/office/drawing/2014/main" id="{00000000-0008-0000-2200-0000AB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104775</xdr:rowOff>
    </xdr:from>
    <xdr:ext cx="114300" cy="285750"/>
    <xdr:sp macro="" textlink="">
      <xdr:nvSpPr>
        <xdr:cNvPr id="428" name="Text Box 8">
          <a:extLst>
            <a:ext uri="{FF2B5EF4-FFF2-40B4-BE49-F238E27FC236}">
              <a16:creationId xmlns:a16="http://schemas.microsoft.com/office/drawing/2014/main" id="{00000000-0008-0000-2200-0000AC010000}"/>
            </a:ext>
          </a:extLst>
        </xdr:cNvPr>
        <xdr:cNvSpPr txBox="1">
          <a:spLocks noChangeArrowheads="1"/>
        </xdr:cNvSpPr>
      </xdr:nvSpPr>
      <xdr:spPr bwMode="auto">
        <a:xfrm>
          <a:off x="3749040" y="123577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9" name="Text Box 13">
          <a:extLst>
            <a:ext uri="{FF2B5EF4-FFF2-40B4-BE49-F238E27FC236}">
              <a16:creationId xmlns:a16="http://schemas.microsoft.com/office/drawing/2014/main" id="{00000000-0008-0000-2200-0000AD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0" name="Text Box 11">
          <a:extLst>
            <a:ext uri="{FF2B5EF4-FFF2-40B4-BE49-F238E27FC236}">
              <a16:creationId xmlns:a16="http://schemas.microsoft.com/office/drawing/2014/main" id="{00000000-0008-0000-2200-0000AE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1" name="Text Box 12">
          <a:extLst>
            <a:ext uri="{FF2B5EF4-FFF2-40B4-BE49-F238E27FC236}">
              <a16:creationId xmlns:a16="http://schemas.microsoft.com/office/drawing/2014/main" id="{00000000-0008-0000-2200-0000AF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2" name="Text Box 11">
          <a:extLst>
            <a:ext uri="{FF2B5EF4-FFF2-40B4-BE49-F238E27FC236}">
              <a16:creationId xmlns:a16="http://schemas.microsoft.com/office/drawing/2014/main" id="{00000000-0008-0000-2200-0000B0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3" name="Text Box 12">
          <a:extLst>
            <a:ext uri="{FF2B5EF4-FFF2-40B4-BE49-F238E27FC236}">
              <a16:creationId xmlns:a16="http://schemas.microsoft.com/office/drawing/2014/main" id="{00000000-0008-0000-2200-0000B1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4" name="Text Box 11">
          <a:extLst>
            <a:ext uri="{FF2B5EF4-FFF2-40B4-BE49-F238E27FC236}">
              <a16:creationId xmlns:a16="http://schemas.microsoft.com/office/drawing/2014/main" id="{00000000-0008-0000-2200-0000B2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35" name="Text Box 12">
          <a:extLst>
            <a:ext uri="{FF2B5EF4-FFF2-40B4-BE49-F238E27FC236}">
              <a16:creationId xmlns:a16="http://schemas.microsoft.com/office/drawing/2014/main" id="{00000000-0008-0000-2200-0000B3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6" name="Text Box 13">
          <a:extLst>
            <a:ext uri="{FF2B5EF4-FFF2-40B4-BE49-F238E27FC236}">
              <a16:creationId xmlns:a16="http://schemas.microsoft.com/office/drawing/2014/main" id="{00000000-0008-0000-2200-0000B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7" name="Text Box 14">
          <a:extLst>
            <a:ext uri="{FF2B5EF4-FFF2-40B4-BE49-F238E27FC236}">
              <a16:creationId xmlns:a16="http://schemas.microsoft.com/office/drawing/2014/main" id="{00000000-0008-0000-2200-0000B5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8" name="Text Box 11">
          <a:extLst>
            <a:ext uri="{FF2B5EF4-FFF2-40B4-BE49-F238E27FC236}">
              <a16:creationId xmlns:a16="http://schemas.microsoft.com/office/drawing/2014/main" id="{00000000-0008-0000-2200-0000B6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9" name="Text Box 12">
          <a:extLst>
            <a:ext uri="{FF2B5EF4-FFF2-40B4-BE49-F238E27FC236}">
              <a16:creationId xmlns:a16="http://schemas.microsoft.com/office/drawing/2014/main" id="{00000000-0008-0000-2200-0000B7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67</xdr:row>
      <xdr:rowOff>0</xdr:rowOff>
    </xdr:from>
    <xdr:ext cx="114300" cy="285750"/>
    <xdr:sp macro="" textlink="">
      <xdr:nvSpPr>
        <xdr:cNvPr id="440" name="Text Box 11">
          <a:extLst>
            <a:ext uri="{FF2B5EF4-FFF2-40B4-BE49-F238E27FC236}">
              <a16:creationId xmlns:a16="http://schemas.microsoft.com/office/drawing/2014/main" id="{00000000-0008-0000-2200-0000B8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41" name="Text Box 12">
          <a:extLst>
            <a:ext uri="{FF2B5EF4-FFF2-40B4-BE49-F238E27FC236}">
              <a16:creationId xmlns:a16="http://schemas.microsoft.com/office/drawing/2014/main" id="{00000000-0008-0000-2200-0000B9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67</xdr:row>
      <xdr:rowOff>0</xdr:rowOff>
    </xdr:from>
    <xdr:ext cx="114300" cy="285750"/>
    <xdr:sp macro="" textlink="">
      <xdr:nvSpPr>
        <xdr:cNvPr id="442" name="Text Box 11">
          <a:extLst>
            <a:ext uri="{FF2B5EF4-FFF2-40B4-BE49-F238E27FC236}">
              <a16:creationId xmlns:a16="http://schemas.microsoft.com/office/drawing/2014/main" id="{00000000-0008-0000-2200-0000BA010000}"/>
            </a:ext>
          </a:extLst>
        </xdr:cNvPr>
        <xdr:cNvSpPr txBox="1">
          <a:spLocks noChangeArrowheads="1"/>
        </xdr:cNvSpPr>
      </xdr:nvSpPr>
      <xdr:spPr bwMode="auto">
        <a:xfrm>
          <a:off x="3749040" y="12252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69</xdr:row>
      <xdr:rowOff>21166</xdr:rowOff>
    </xdr:from>
    <xdr:ext cx="114300" cy="285750"/>
    <xdr:sp macro="" textlink="">
      <xdr:nvSpPr>
        <xdr:cNvPr id="443" name="Text Box 12">
          <a:extLst>
            <a:ext uri="{FF2B5EF4-FFF2-40B4-BE49-F238E27FC236}">
              <a16:creationId xmlns:a16="http://schemas.microsoft.com/office/drawing/2014/main" id="{00000000-0008-0000-2200-0000BB010000}"/>
            </a:ext>
          </a:extLst>
        </xdr:cNvPr>
        <xdr:cNvSpPr txBox="1">
          <a:spLocks noChangeArrowheads="1"/>
        </xdr:cNvSpPr>
      </xdr:nvSpPr>
      <xdr:spPr bwMode="auto">
        <a:xfrm>
          <a:off x="3749464" y="1263988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4" name="Text Box 11">
          <a:extLst>
            <a:ext uri="{FF2B5EF4-FFF2-40B4-BE49-F238E27FC236}">
              <a16:creationId xmlns:a16="http://schemas.microsoft.com/office/drawing/2014/main" id="{00000000-0008-0000-2200-0000BC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45" name="Text Box 12">
          <a:extLst>
            <a:ext uri="{FF2B5EF4-FFF2-40B4-BE49-F238E27FC236}">
              <a16:creationId xmlns:a16="http://schemas.microsoft.com/office/drawing/2014/main" id="{00000000-0008-0000-2200-0000BD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6" name="Text Box 11">
          <a:extLst>
            <a:ext uri="{FF2B5EF4-FFF2-40B4-BE49-F238E27FC236}">
              <a16:creationId xmlns:a16="http://schemas.microsoft.com/office/drawing/2014/main" id="{00000000-0008-0000-2200-0000BE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7" name="Text Box 12">
          <a:extLst>
            <a:ext uri="{FF2B5EF4-FFF2-40B4-BE49-F238E27FC236}">
              <a16:creationId xmlns:a16="http://schemas.microsoft.com/office/drawing/2014/main" id="{00000000-0008-0000-2200-0000BF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8" name="Text Box 11">
          <a:extLst>
            <a:ext uri="{FF2B5EF4-FFF2-40B4-BE49-F238E27FC236}">
              <a16:creationId xmlns:a16="http://schemas.microsoft.com/office/drawing/2014/main" id="{00000000-0008-0000-2200-0000C0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9" name="Text Box 12">
          <a:extLst>
            <a:ext uri="{FF2B5EF4-FFF2-40B4-BE49-F238E27FC236}">
              <a16:creationId xmlns:a16="http://schemas.microsoft.com/office/drawing/2014/main" id="{00000000-0008-0000-2200-0000C1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0" name="Text Box 13">
          <a:extLst>
            <a:ext uri="{FF2B5EF4-FFF2-40B4-BE49-F238E27FC236}">
              <a16:creationId xmlns:a16="http://schemas.microsoft.com/office/drawing/2014/main" id="{00000000-0008-0000-2200-0000C2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51" name="Text Box 14">
          <a:extLst>
            <a:ext uri="{FF2B5EF4-FFF2-40B4-BE49-F238E27FC236}">
              <a16:creationId xmlns:a16="http://schemas.microsoft.com/office/drawing/2014/main" id="{00000000-0008-0000-2200-0000C3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2" name="Text Box 11">
          <a:extLst>
            <a:ext uri="{FF2B5EF4-FFF2-40B4-BE49-F238E27FC236}">
              <a16:creationId xmlns:a16="http://schemas.microsoft.com/office/drawing/2014/main" id="{00000000-0008-0000-2200-0000C4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72</xdr:row>
      <xdr:rowOff>0</xdr:rowOff>
    </xdr:from>
    <xdr:ext cx="114300" cy="285750"/>
    <xdr:sp macro="" textlink="">
      <xdr:nvSpPr>
        <xdr:cNvPr id="453" name="Text Box 12">
          <a:extLst>
            <a:ext uri="{FF2B5EF4-FFF2-40B4-BE49-F238E27FC236}">
              <a16:creationId xmlns:a16="http://schemas.microsoft.com/office/drawing/2014/main" id="{00000000-0008-0000-2200-0000C5010000}"/>
            </a:ext>
          </a:extLst>
        </xdr:cNvPr>
        <xdr:cNvSpPr txBox="1">
          <a:spLocks noChangeArrowheads="1"/>
        </xdr:cNvSpPr>
      </xdr:nvSpPr>
      <xdr:spPr bwMode="auto">
        <a:xfrm>
          <a:off x="43738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4" name="Text Box 11">
          <a:extLst>
            <a:ext uri="{FF2B5EF4-FFF2-40B4-BE49-F238E27FC236}">
              <a16:creationId xmlns:a16="http://schemas.microsoft.com/office/drawing/2014/main" id="{00000000-0008-0000-2200-0000C6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5" name="Text Box 12">
          <a:extLst>
            <a:ext uri="{FF2B5EF4-FFF2-40B4-BE49-F238E27FC236}">
              <a16:creationId xmlns:a16="http://schemas.microsoft.com/office/drawing/2014/main" id="{00000000-0008-0000-2200-0000C7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6" name="Text Box 11">
          <a:extLst>
            <a:ext uri="{FF2B5EF4-FFF2-40B4-BE49-F238E27FC236}">
              <a16:creationId xmlns:a16="http://schemas.microsoft.com/office/drawing/2014/main" id="{00000000-0008-0000-2200-0000C8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457" name="Text Box 13">
          <a:extLst>
            <a:ext uri="{FF2B5EF4-FFF2-40B4-BE49-F238E27FC236}">
              <a16:creationId xmlns:a16="http://schemas.microsoft.com/office/drawing/2014/main" id="{00000000-0008-0000-2200-0000C9010000}"/>
            </a:ext>
          </a:extLst>
        </xdr:cNvPr>
        <xdr:cNvSpPr txBox="1">
          <a:spLocks noChangeArrowheads="1"/>
        </xdr:cNvSpPr>
      </xdr:nvSpPr>
      <xdr:spPr bwMode="auto">
        <a:xfrm>
          <a:off x="56235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8" name="Text Box 13">
          <a:extLst>
            <a:ext uri="{FF2B5EF4-FFF2-40B4-BE49-F238E27FC236}">
              <a16:creationId xmlns:a16="http://schemas.microsoft.com/office/drawing/2014/main" id="{00000000-0008-0000-2200-0000CA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9" name="Text Box 14">
          <a:extLst>
            <a:ext uri="{FF2B5EF4-FFF2-40B4-BE49-F238E27FC236}">
              <a16:creationId xmlns:a16="http://schemas.microsoft.com/office/drawing/2014/main" id="{00000000-0008-0000-2200-0000CB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0" name="Text Box 13">
          <a:extLst>
            <a:ext uri="{FF2B5EF4-FFF2-40B4-BE49-F238E27FC236}">
              <a16:creationId xmlns:a16="http://schemas.microsoft.com/office/drawing/2014/main" id="{00000000-0008-0000-2200-0000CC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4">
          <a:extLst>
            <a:ext uri="{FF2B5EF4-FFF2-40B4-BE49-F238E27FC236}">
              <a16:creationId xmlns:a16="http://schemas.microsoft.com/office/drawing/2014/main" id="{00000000-0008-0000-2200-0000CD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3">
          <a:extLst>
            <a:ext uri="{FF2B5EF4-FFF2-40B4-BE49-F238E27FC236}">
              <a16:creationId xmlns:a16="http://schemas.microsoft.com/office/drawing/2014/main" id="{00000000-0008-0000-2200-0000CE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4">
          <a:extLst>
            <a:ext uri="{FF2B5EF4-FFF2-40B4-BE49-F238E27FC236}">
              <a16:creationId xmlns:a16="http://schemas.microsoft.com/office/drawing/2014/main" id="{00000000-0008-0000-2200-0000CF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3">
          <a:extLst>
            <a:ext uri="{FF2B5EF4-FFF2-40B4-BE49-F238E27FC236}">
              <a16:creationId xmlns:a16="http://schemas.microsoft.com/office/drawing/2014/main" id="{00000000-0008-0000-2200-0000D0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4">
          <a:extLst>
            <a:ext uri="{FF2B5EF4-FFF2-40B4-BE49-F238E27FC236}">
              <a16:creationId xmlns:a16="http://schemas.microsoft.com/office/drawing/2014/main" id="{00000000-0008-0000-2200-0000D1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6" name="Text Box 8">
          <a:extLst>
            <a:ext uri="{FF2B5EF4-FFF2-40B4-BE49-F238E27FC236}">
              <a16:creationId xmlns:a16="http://schemas.microsoft.com/office/drawing/2014/main" id="{00000000-0008-0000-2200-0000D2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67" name="Text Box 8">
          <a:extLst>
            <a:ext uri="{FF2B5EF4-FFF2-40B4-BE49-F238E27FC236}">
              <a16:creationId xmlns:a16="http://schemas.microsoft.com/office/drawing/2014/main" id="{00000000-0008-0000-2200-0000D301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8" name="Text Box 8">
          <a:extLst>
            <a:ext uri="{FF2B5EF4-FFF2-40B4-BE49-F238E27FC236}">
              <a16:creationId xmlns:a16="http://schemas.microsoft.com/office/drawing/2014/main" id="{00000000-0008-0000-2200-0000D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69" name="Text Box 8">
          <a:extLst>
            <a:ext uri="{FF2B5EF4-FFF2-40B4-BE49-F238E27FC236}">
              <a16:creationId xmlns:a16="http://schemas.microsoft.com/office/drawing/2014/main" id="{00000000-0008-0000-2200-0000D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0" name="Text Box 1">
          <a:extLst>
            <a:ext uri="{FF2B5EF4-FFF2-40B4-BE49-F238E27FC236}">
              <a16:creationId xmlns:a16="http://schemas.microsoft.com/office/drawing/2014/main" id="{00000000-0008-0000-2200-0000D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1" name="Text Box 2">
          <a:extLst>
            <a:ext uri="{FF2B5EF4-FFF2-40B4-BE49-F238E27FC236}">
              <a16:creationId xmlns:a16="http://schemas.microsoft.com/office/drawing/2014/main" id="{00000000-0008-0000-2200-0000D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2" name="Text Box 3">
          <a:extLst>
            <a:ext uri="{FF2B5EF4-FFF2-40B4-BE49-F238E27FC236}">
              <a16:creationId xmlns:a16="http://schemas.microsoft.com/office/drawing/2014/main" id="{00000000-0008-0000-2200-0000D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3" name="Text Box 4">
          <a:extLst>
            <a:ext uri="{FF2B5EF4-FFF2-40B4-BE49-F238E27FC236}">
              <a16:creationId xmlns:a16="http://schemas.microsoft.com/office/drawing/2014/main" id="{00000000-0008-0000-2200-0000D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4" name="Text Box 5">
          <a:extLst>
            <a:ext uri="{FF2B5EF4-FFF2-40B4-BE49-F238E27FC236}">
              <a16:creationId xmlns:a16="http://schemas.microsoft.com/office/drawing/2014/main" id="{00000000-0008-0000-2200-0000D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5" name="Text Box 6">
          <a:extLst>
            <a:ext uri="{FF2B5EF4-FFF2-40B4-BE49-F238E27FC236}">
              <a16:creationId xmlns:a16="http://schemas.microsoft.com/office/drawing/2014/main" id="{00000000-0008-0000-2200-0000D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6" name="Text Box 8">
          <a:extLst>
            <a:ext uri="{FF2B5EF4-FFF2-40B4-BE49-F238E27FC236}">
              <a16:creationId xmlns:a16="http://schemas.microsoft.com/office/drawing/2014/main" id="{00000000-0008-0000-2200-0000D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7" name="Text Box 9">
          <a:extLst>
            <a:ext uri="{FF2B5EF4-FFF2-40B4-BE49-F238E27FC236}">
              <a16:creationId xmlns:a16="http://schemas.microsoft.com/office/drawing/2014/main" id="{00000000-0008-0000-2200-0000D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8" name="Text Box 10">
          <a:extLst>
            <a:ext uri="{FF2B5EF4-FFF2-40B4-BE49-F238E27FC236}">
              <a16:creationId xmlns:a16="http://schemas.microsoft.com/office/drawing/2014/main" id="{00000000-0008-0000-2200-0000D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79" name="Text Box 1">
          <a:extLst>
            <a:ext uri="{FF2B5EF4-FFF2-40B4-BE49-F238E27FC236}">
              <a16:creationId xmlns:a16="http://schemas.microsoft.com/office/drawing/2014/main" id="{00000000-0008-0000-2200-0000D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0" name="Text Box 2">
          <a:extLst>
            <a:ext uri="{FF2B5EF4-FFF2-40B4-BE49-F238E27FC236}">
              <a16:creationId xmlns:a16="http://schemas.microsoft.com/office/drawing/2014/main" id="{00000000-0008-0000-2200-0000E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1" name="Text Box 8">
          <a:extLst>
            <a:ext uri="{FF2B5EF4-FFF2-40B4-BE49-F238E27FC236}">
              <a16:creationId xmlns:a16="http://schemas.microsoft.com/office/drawing/2014/main" id="{00000000-0008-0000-2200-0000E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2" name="Text Box 1">
          <a:extLst>
            <a:ext uri="{FF2B5EF4-FFF2-40B4-BE49-F238E27FC236}">
              <a16:creationId xmlns:a16="http://schemas.microsoft.com/office/drawing/2014/main" id="{00000000-0008-0000-2200-0000E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3" name="Text Box 2">
          <a:extLst>
            <a:ext uri="{FF2B5EF4-FFF2-40B4-BE49-F238E27FC236}">
              <a16:creationId xmlns:a16="http://schemas.microsoft.com/office/drawing/2014/main" id="{00000000-0008-0000-2200-0000E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4" name="Text Box 3">
          <a:extLst>
            <a:ext uri="{FF2B5EF4-FFF2-40B4-BE49-F238E27FC236}">
              <a16:creationId xmlns:a16="http://schemas.microsoft.com/office/drawing/2014/main" id="{00000000-0008-0000-2200-0000E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5" name="Text Box 4">
          <a:extLst>
            <a:ext uri="{FF2B5EF4-FFF2-40B4-BE49-F238E27FC236}">
              <a16:creationId xmlns:a16="http://schemas.microsoft.com/office/drawing/2014/main" id="{00000000-0008-0000-2200-0000E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6" name="Text Box 5">
          <a:extLst>
            <a:ext uri="{FF2B5EF4-FFF2-40B4-BE49-F238E27FC236}">
              <a16:creationId xmlns:a16="http://schemas.microsoft.com/office/drawing/2014/main" id="{00000000-0008-0000-2200-0000E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7" name="Text Box 6">
          <a:extLst>
            <a:ext uri="{FF2B5EF4-FFF2-40B4-BE49-F238E27FC236}">
              <a16:creationId xmlns:a16="http://schemas.microsoft.com/office/drawing/2014/main" id="{00000000-0008-0000-2200-0000E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8" name="Text Box 8">
          <a:extLst>
            <a:ext uri="{FF2B5EF4-FFF2-40B4-BE49-F238E27FC236}">
              <a16:creationId xmlns:a16="http://schemas.microsoft.com/office/drawing/2014/main" id="{00000000-0008-0000-2200-0000E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89" name="Text Box 9">
          <a:extLst>
            <a:ext uri="{FF2B5EF4-FFF2-40B4-BE49-F238E27FC236}">
              <a16:creationId xmlns:a16="http://schemas.microsoft.com/office/drawing/2014/main" id="{00000000-0008-0000-2200-0000E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0" name="Text Box 10">
          <a:extLst>
            <a:ext uri="{FF2B5EF4-FFF2-40B4-BE49-F238E27FC236}">
              <a16:creationId xmlns:a16="http://schemas.microsoft.com/office/drawing/2014/main" id="{00000000-0008-0000-2200-0000E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1" name="Text Box 1">
          <a:extLst>
            <a:ext uri="{FF2B5EF4-FFF2-40B4-BE49-F238E27FC236}">
              <a16:creationId xmlns:a16="http://schemas.microsoft.com/office/drawing/2014/main" id="{00000000-0008-0000-2200-0000E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2" name="Text Box 2">
          <a:extLst>
            <a:ext uri="{FF2B5EF4-FFF2-40B4-BE49-F238E27FC236}">
              <a16:creationId xmlns:a16="http://schemas.microsoft.com/office/drawing/2014/main" id="{00000000-0008-0000-2200-0000E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3" name="Text Box 8">
          <a:extLst>
            <a:ext uri="{FF2B5EF4-FFF2-40B4-BE49-F238E27FC236}">
              <a16:creationId xmlns:a16="http://schemas.microsoft.com/office/drawing/2014/main" id="{00000000-0008-0000-2200-0000E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4" name="Text Box 8">
          <a:extLst>
            <a:ext uri="{FF2B5EF4-FFF2-40B4-BE49-F238E27FC236}">
              <a16:creationId xmlns:a16="http://schemas.microsoft.com/office/drawing/2014/main" id="{00000000-0008-0000-2200-0000E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5" name="Text Box 1">
          <a:extLst>
            <a:ext uri="{FF2B5EF4-FFF2-40B4-BE49-F238E27FC236}">
              <a16:creationId xmlns:a16="http://schemas.microsoft.com/office/drawing/2014/main" id="{00000000-0008-0000-2200-0000E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6" name="Text Box 2">
          <a:extLst>
            <a:ext uri="{FF2B5EF4-FFF2-40B4-BE49-F238E27FC236}">
              <a16:creationId xmlns:a16="http://schemas.microsoft.com/office/drawing/2014/main" id="{00000000-0008-0000-2200-0000F0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7" name="Text Box 3">
          <a:extLst>
            <a:ext uri="{FF2B5EF4-FFF2-40B4-BE49-F238E27FC236}">
              <a16:creationId xmlns:a16="http://schemas.microsoft.com/office/drawing/2014/main" id="{00000000-0008-0000-2200-0000F1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8" name="Text Box 4">
          <a:extLst>
            <a:ext uri="{FF2B5EF4-FFF2-40B4-BE49-F238E27FC236}">
              <a16:creationId xmlns:a16="http://schemas.microsoft.com/office/drawing/2014/main" id="{00000000-0008-0000-2200-0000F2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499" name="Text Box 5">
          <a:extLst>
            <a:ext uri="{FF2B5EF4-FFF2-40B4-BE49-F238E27FC236}">
              <a16:creationId xmlns:a16="http://schemas.microsoft.com/office/drawing/2014/main" id="{00000000-0008-0000-2200-0000F3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0" name="Text Box 6">
          <a:extLst>
            <a:ext uri="{FF2B5EF4-FFF2-40B4-BE49-F238E27FC236}">
              <a16:creationId xmlns:a16="http://schemas.microsoft.com/office/drawing/2014/main" id="{00000000-0008-0000-2200-0000F4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1" name="Text Box 8">
          <a:extLst>
            <a:ext uri="{FF2B5EF4-FFF2-40B4-BE49-F238E27FC236}">
              <a16:creationId xmlns:a16="http://schemas.microsoft.com/office/drawing/2014/main" id="{00000000-0008-0000-2200-0000F5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2" name="Text Box 9">
          <a:extLst>
            <a:ext uri="{FF2B5EF4-FFF2-40B4-BE49-F238E27FC236}">
              <a16:creationId xmlns:a16="http://schemas.microsoft.com/office/drawing/2014/main" id="{00000000-0008-0000-2200-0000F6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3" name="Text Box 10">
          <a:extLst>
            <a:ext uri="{FF2B5EF4-FFF2-40B4-BE49-F238E27FC236}">
              <a16:creationId xmlns:a16="http://schemas.microsoft.com/office/drawing/2014/main" id="{00000000-0008-0000-2200-0000F7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4" name="Text Box 1">
          <a:extLst>
            <a:ext uri="{FF2B5EF4-FFF2-40B4-BE49-F238E27FC236}">
              <a16:creationId xmlns:a16="http://schemas.microsoft.com/office/drawing/2014/main" id="{00000000-0008-0000-2200-0000F8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5" name="Text Box 2">
          <a:extLst>
            <a:ext uri="{FF2B5EF4-FFF2-40B4-BE49-F238E27FC236}">
              <a16:creationId xmlns:a16="http://schemas.microsoft.com/office/drawing/2014/main" id="{00000000-0008-0000-2200-0000F9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6" name="Text Box 8">
          <a:extLst>
            <a:ext uri="{FF2B5EF4-FFF2-40B4-BE49-F238E27FC236}">
              <a16:creationId xmlns:a16="http://schemas.microsoft.com/office/drawing/2014/main" id="{00000000-0008-0000-2200-0000FA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7" name="Text Box 1">
          <a:extLst>
            <a:ext uri="{FF2B5EF4-FFF2-40B4-BE49-F238E27FC236}">
              <a16:creationId xmlns:a16="http://schemas.microsoft.com/office/drawing/2014/main" id="{00000000-0008-0000-2200-0000FB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8" name="Text Box 2">
          <a:extLst>
            <a:ext uri="{FF2B5EF4-FFF2-40B4-BE49-F238E27FC236}">
              <a16:creationId xmlns:a16="http://schemas.microsoft.com/office/drawing/2014/main" id="{00000000-0008-0000-2200-0000FC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09" name="Text Box 3">
          <a:extLst>
            <a:ext uri="{FF2B5EF4-FFF2-40B4-BE49-F238E27FC236}">
              <a16:creationId xmlns:a16="http://schemas.microsoft.com/office/drawing/2014/main" id="{00000000-0008-0000-2200-0000FD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0" name="Text Box 4">
          <a:extLst>
            <a:ext uri="{FF2B5EF4-FFF2-40B4-BE49-F238E27FC236}">
              <a16:creationId xmlns:a16="http://schemas.microsoft.com/office/drawing/2014/main" id="{00000000-0008-0000-2200-0000FE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1" name="Text Box 5">
          <a:extLst>
            <a:ext uri="{FF2B5EF4-FFF2-40B4-BE49-F238E27FC236}">
              <a16:creationId xmlns:a16="http://schemas.microsoft.com/office/drawing/2014/main" id="{00000000-0008-0000-2200-0000FF01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2" name="Text Box 6">
          <a:extLst>
            <a:ext uri="{FF2B5EF4-FFF2-40B4-BE49-F238E27FC236}">
              <a16:creationId xmlns:a16="http://schemas.microsoft.com/office/drawing/2014/main" id="{00000000-0008-0000-2200-000000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3" name="Text Box 8">
          <a:extLst>
            <a:ext uri="{FF2B5EF4-FFF2-40B4-BE49-F238E27FC236}">
              <a16:creationId xmlns:a16="http://schemas.microsoft.com/office/drawing/2014/main" id="{00000000-0008-0000-2200-000001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514" name="Text Box 9">
          <a:extLst>
            <a:ext uri="{FF2B5EF4-FFF2-40B4-BE49-F238E27FC236}">
              <a16:creationId xmlns:a16="http://schemas.microsoft.com/office/drawing/2014/main" id="{00000000-0008-0000-2200-00000202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54</xdr:row>
      <xdr:rowOff>42333</xdr:rowOff>
    </xdr:from>
    <xdr:ext cx="114300" cy="285750"/>
    <xdr:sp macro="" textlink="">
      <xdr:nvSpPr>
        <xdr:cNvPr id="516" name="Text Box 1">
          <a:extLst>
            <a:ext uri="{FF2B5EF4-FFF2-40B4-BE49-F238E27FC236}">
              <a16:creationId xmlns:a16="http://schemas.microsoft.com/office/drawing/2014/main" id="{00000000-0008-0000-2200-000004020000}"/>
            </a:ext>
          </a:extLst>
        </xdr:cNvPr>
        <xdr:cNvSpPr txBox="1">
          <a:spLocks noChangeArrowheads="1"/>
        </xdr:cNvSpPr>
      </xdr:nvSpPr>
      <xdr:spPr bwMode="auto">
        <a:xfrm>
          <a:off x="628226"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7" name="Text Box 1">
          <a:extLst>
            <a:ext uri="{FF2B5EF4-FFF2-40B4-BE49-F238E27FC236}">
              <a16:creationId xmlns:a16="http://schemas.microsoft.com/office/drawing/2014/main" id="{00000000-0008-0000-2200-00000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8" name="Text Box 2">
          <a:extLst>
            <a:ext uri="{FF2B5EF4-FFF2-40B4-BE49-F238E27FC236}">
              <a16:creationId xmlns:a16="http://schemas.microsoft.com/office/drawing/2014/main" id="{00000000-0008-0000-2200-00000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9" name="Text Box 3">
          <a:extLst>
            <a:ext uri="{FF2B5EF4-FFF2-40B4-BE49-F238E27FC236}">
              <a16:creationId xmlns:a16="http://schemas.microsoft.com/office/drawing/2014/main" id="{00000000-0008-0000-2200-00000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0" name="Text Box 4">
          <a:extLst>
            <a:ext uri="{FF2B5EF4-FFF2-40B4-BE49-F238E27FC236}">
              <a16:creationId xmlns:a16="http://schemas.microsoft.com/office/drawing/2014/main" id="{00000000-0008-0000-2200-00000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1" name="Text Box 5">
          <a:extLst>
            <a:ext uri="{FF2B5EF4-FFF2-40B4-BE49-F238E27FC236}">
              <a16:creationId xmlns:a16="http://schemas.microsoft.com/office/drawing/2014/main" id="{00000000-0008-0000-2200-00000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2" name="Text Box 6">
          <a:extLst>
            <a:ext uri="{FF2B5EF4-FFF2-40B4-BE49-F238E27FC236}">
              <a16:creationId xmlns:a16="http://schemas.microsoft.com/office/drawing/2014/main" id="{00000000-0008-0000-2200-00000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3" name="Text Box 8">
          <a:extLst>
            <a:ext uri="{FF2B5EF4-FFF2-40B4-BE49-F238E27FC236}">
              <a16:creationId xmlns:a16="http://schemas.microsoft.com/office/drawing/2014/main" id="{00000000-0008-0000-2200-00000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4" name="Text Box 9">
          <a:extLst>
            <a:ext uri="{FF2B5EF4-FFF2-40B4-BE49-F238E27FC236}">
              <a16:creationId xmlns:a16="http://schemas.microsoft.com/office/drawing/2014/main" id="{00000000-0008-0000-2200-00000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5" name="Text Box 10">
          <a:extLst>
            <a:ext uri="{FF2B5EF4-FFF2-40B4-BE49-F238E27FC236}">
              <a16:creationId xmlns:a16="http://schemas.microsoft.com/office/drawing/2014/main" id="{00000000-0008-0000-2200-00000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6" name="Text Box 1">
          <a:extLst>
            <a:ext uri="{FF2B5EF4-FFF2-40B4-BE49-F238E27FC236}">
              <a16:creationId xmlns:a16="http://schemas.microsoft.com/office/drawing/2014/main" id="{00000000-0008-0000-2200-00000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7" name="Text Box 2">
          <a:extLst>
            <a:ext uri="{FF2B5EF4-FFF2-40B4-BE49-F238E27FC236}">
              <a16:creationId xmlns:a16="http://schemas.microsoft.com/office/drawing/2014/main" id="{00000000-0008-0000-2200-00000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8" name="Text Box 1">
          <a:extLst>
            <a:ext uri="{FF2B5EF4-FFF2-40B4-BE49-F238E27FC236}">
              <a16:creationId xmlns:a16="http://schemas.microsoft.com/office/drawing/2014/main" id="{00000000-0008-0000-2200-00001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29" name="Text Box 2">
          <a:extLst>
            <a:ext uri="{FF2B5EF4-FFF2-40B4-BE49-F238E27FC236}">
              <a16:creationId xmlns:a16="http://schemas.microsoft.com/office/drawing/2014/main" id="{00000000-0008-0000-2200-00001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0" name="Text Box 3">
          <a:extLst>
            <a:ext uri="{FF2B5EF4-FFF2-40B4-BE49-F238E27FC236}">
              <a16:creationId xmlns:a16="http://schemas.microsoft.com/office/drawing/2014/main" id="{00000000-0008-0000-2200-00001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1" name="Text Box 4">
          <a:extLst>
            <a:ext uri="{FF2B5EF4-FFF2-40B4-BE49-F238E27FC236}">
              <a16:creationId xmlns:a16="http://schemas.microsoft.com/office/drawing/2014/main" id="{00000000-0008-0000-2200-00001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2" name="Text Box 5">
          <a:extLst>
            <a:ext uri="{FF2B5EF4-FFF2-40B4-BE49-F238E27FC236}">
              <a16:creationId xmlns:a16="http://schemas.microsoft.com/office/drawing/2014/main" id="{00000000-0008-0000-2200-00001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3" name="Text Box 6">
          <a:extLst>
            <a:ext uri="{FF2B5EF4-FFF2-40B4-BE49-F238E27FC236}">
              <a16:creationId xmlns:a16="http://schemas.microsoft.com/office/drawing/2014/main" id="{00000000-0008-0000-2200-00001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4" name="Text Box 8">
          <a:extLst>
            <a:ext uri="{FF2B5EF4-FFF2-40B4-BE49-F238E27FC236}">
              <a16:creationId xmlns:a16="http://schemas.microsoft.com/office/drawing/2014/main" id="{00000000-0008-0000-2200-00001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5" name="Text Box 9">
          <a:extLst>
            <a:ext uri="{FF2B5EF4-FFF2-40B4-BE49-F238E27FC236}">
              <a16:creationId xmlns:a16="http://schemas.microsoft.com/office/drawing/2014/main" id="{00000000-0008-0000-2200-00001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6" name="Text Box 10">
          <a:extLst>
            <a:ext uri="{FF2B5EF4-FFF2-40B4-BE49-F238E27FC236}">
              <a16:creationId xmlns:a16="http://schemas.microsoft.com/office/drawing/2014/main" id="{00000000-0008-0000-2200-00001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7" name="Text Box 1">
          <a:extLst>
            <a:ext uri="{FF2B5EF4-FFF2-40B4-BE49-F238E27FC236}">
              <a16:creationId xmlns:a16="http://schemas.microsoft.com/office/drawing/2014/main" id="{00000000-0008-0000-2200-00001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38" name="Text Box 2">
          <a:extLst>
            <a:ext uri="{FF2B5EF4-FFF2-40B4-BE49-F238E27FC236}">
              <a16:creationId xmlns:a16="http://schemas.microsoft.com/office/drawing/2014/main" id="{00000000-0008-0000-2200-00001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39" name="Text Box 8">
          <a:extLst>
            <a:ext uri="{FF2B5EF4-FFF2-40B4-BE49-F238E27FC236}">
              <a16:creationId xmlns:a16="http://schemas.microsoft.com/office/drawing/2014/main" id="{00000000-0008-0000-2200-00001B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40" name="Text Box 8">
          <a:extLst>
            <a:ext uri="{FF2B5EF4-FFF2-40B4-BE49-F238E27FC236}">
              <a16:creationId xmlns:a16="http://schemas.microsoft.com/office/drawing/2014/main" id="{00000000-0008-0000-2200-00001C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1" name="Text Box 1">
          <a:extLst>
            <a:ext uri="{FF2B5EF4-FFF2-40B4-BE49-F238E27FC236}">
              <a16:creationId xmlns:a16="http://schemas.microsoft.com/office/drawing/2014/main" id="{00000000-0008-0000-2200-00001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2" name="Text Box 2">
          <a:extLst>
            <a:ext uri="{FF2B5EF4-FFF2-40B4-BE49-F238E27FC236}">
              <a16:creationId xmlns:a16="http://schemas.microsoft.com/office/drawing/2014/main" id="{00000000-0008-0000-2200-00001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3" name="Text Box 3">
          <a:extLst>
            <a:ext uri="{FF2B5EF4-FFF2-40B4-BE49-F238E27FC236}">
              <a16:creationId xmlns:a16="http://schemas.microsoft.com/office/drawing/2014/main" id="{00000000-0008-0000-2200-00001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4" name="Text Box 4">
          <a:extLst>
            <a:ext uri="{FF2B5EF4-FFF2-40B4-BE49-F238E27FC236}">
              <a16:creationId xmlns:a16="http://schemas.microsoft.com/office/drawing/2014/main" id="{00000000-0008-0000-2200-00002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5" name="Text Box 5">
          <a:extLst>
            <a:ext uri="{FF2B5EF4-FFF2-40B4-BE49-F238E27FC236}">
              <a16:creationId xmlns:a16="http://schemas.microsoft.com/office/drawing/2014/main" id="{00000000-0008-0000-2200-00002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6" name="Text Box 6">
          <a:extLst>
            <a:ext uri="{FF2B5EF4-FFF2-40B4-BE49-F238E27FC236}">
              <a16:creationId xmlns:a16="http://schemas.microsoft.com/office/drawing/2014/main" id="{00000000-0008-0000-2200-00002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7" name="Text Box 8">
          <a:extLst>
            <a:ext uri="{FF2B5EF4-FFF2-40B4-BE49-F238E27FC236}">
              <a16:creationId xmlns:a16="http://schemas.microsoft.com/office/drawing/2014/main" id="{00000000-0008-0000-2200-00002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8" name="Text Box 9">
          <a:extLst>
            <a:ext uri="{FF2B5EF4-FFF2-40B4-BE49-F238E27FC236}">
              <a16:creationId xmlns:a16="http://schemas.microsoft.com/office/drawing/2014/main" id="{00000000-0008-0000-2200-00002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49" name="Text Box 10">
          <a:extLst>
            <a:ext uri="{FF2B5EF4-FFF2-40B4-BE49-F238E27FC236}">
              <a16:creationId xmlns:a16="http://schemas.microsoft.com/office/drawing/2014/main" id="{00000000-0008-0000-2200-00002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0" name="Text Box 1">
          <a:extLst>
            <a:ext uri="{FF2B5EF4-FFF2-40B4-BE49-F238E27FC236}">
              <a16:creationId xmlns:a16="http://schemas.microsoft.com/office/drawing/2014/main" id="{00000000-0008-0000-2200-00002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1" name="Text Box 2">
          <a:extLst>
            <a:ext uri="{FF2B5EF4-FFF2-40B4-BE49-F238E27FC236}">
              <a16:creationId xmlns:a16="http://schemas.microsoft.com/office/drawing/2014/main" id="{00000000-0008-0000-2200-00002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52" name="Text Box 8">
          <a:extLst>
            <a:ext uri="{FF2B5EF4-FFF2-40B4-BE49-F238E27FC236}">
              <a16:creationId xmlns:a16="http://schemas.microsoft.com/office/drawing/2014/main" id="{00000000-0008-0000-2200-000028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3" name="Text Box 1">
          <a:extLst>
            <a:ext uri="{FF2B5EF4-FFF2-40B4-BE49-F238E27FC236}">
              <a16:creationId xmlns:a16="http://schemas.microsoft.com/office/drawing/2014/main" id="{00000000-0008-0000-2200-00002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4" name="Text Box 2">
          <a:extLst>
            <a:ext uri="{FF2B5EF4-FFF2-40B4-BE49-F238E27FC236}">
              <a16:creationId xmlns:a16="http://schemas.microsoft.com/office/drawing/2014/main" id="{00000000-0008-0000-2200-00002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5" name="Text Box 3">
          <a:extLst>
            <a:ext uri="{FF2B5EF4-FFF2-40B4-BE49-F238E27FC236}">
              <a16:creationId xmlns:a16="http://schemas.microsoft.com/office/drawing/2014/main" id="{00000000-0008-0000-2200-00002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6" name="Text Box 4">
          <a:extLst>
            <a:ext uri="{FF2B5EF4-FFF2-40B4-BE49-F238E27FC236}">
              <a16:creationId xmlns:a16="http://schemas.microsoft.com/office/drawing/2014/main" id="{00000000-0008-0000-2200-00002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7" name="Text Box 5">
          <a:extLst>
            <a:ext uri="{FF2B5EF4-FFF2-40B4-BE49-F238E27FC236}">
              <a16:creationId xmlns:a16="http://schemas.microsoft.com/office/drawing/2014/main" id="{00000000-0008-0000-2200-00002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8" name="Text Box 6">
          <a:extLst>
            <a:ext uri="{FF2B5EF4-FFF2-40B4-BE49-F238E27FC236}">
              <a16:creationId xmlns:a16="http://schemas.microsoft.com/office/drawing/2014/main" id="{00000000-0008-0000-2200-00002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59" name="Text Box 8">
          <a:extLst>
            <a:ext uri="{FF2B5EF4-FFF2-40B4-BE49-F238E27FC236}">
              <a16:creationId xmlns:a16="http://schemas.microsoft.com/office/drawing/2014/main" id="{00000000-0008-0000-2200-00002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0" name="Text Box 9">
          <a:extLst>
            <a:ext uri="{FF2B5EF4-FFF2-40B4-BE49-F238E27FC236}">
              <a16:creationId xmlns:a16="http://schemas.microsoft.com/office/drawing/2014/main" id="{00000000-0008-0000-2200-00003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1" name="Text Box 10">
          <a:extLst>
            <a:ext uri="{FF2B5EF4-FFF2-40B4-BE49-F238E27FC236}">
              <a16:creationId xmlns:a16="http://schemas.microsoft.com/office/drawing/2014/main" id="{00000000-0008-0000-2200-00003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2" name="Text Box 1">
          <a:extLst>
            <a:ext uri="{FF2B5EF4-FFF2-40B4-BE49-F238E27FC236}">
              <a16:creationId xmlns:a16="http://schemas.microsoft.com/office/drawing/2014/main" id="{00000000-0008-0000-2200-00003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3" name="Text Box 2">
          <a:extLst>
            <a:ext uri="{FF2B5EF4-FFF2-40B4-BE49-F238E27FC236}">
              <a16:creationId xmlns:a16="http://schemas.microsoft.com/office/drawing/2014/main" id="{00000000-0008-0000-2200-00003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4" name="Text Box 8">
          <a:extLst>
            <a:ext uri="{FF2B5EF4-FFF2-40B4-BE49-F238E27FC236}">
              <a16:creationId xmlns:a16="http://schemas.microsoft.com/office/drawing/2014/main" id="{00000000-0008-0000-2200-000034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65" name="Text Box 8">
          <a:extLst>
            <a:ext uri="{FF2B5EF4-FFF2-40B4-BE49-F238E27FC236}">
              <a16:creationId xmlns:a16="http://schemas.microsoft.com/office/drawing/2014/main" id="{00000000-0008-0000-2200-000035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6" name="Text Box 1">
          <a:extLst>
            <a:ext uri="{FF2B5EF4-FFF2-40B4-BE49-F238E27FC236}">
              <a16:creationId xmlns:a16="http://schemas.microsoft.com/office/drawing/2014/main" id="{00000000-0008-0000-2200-00003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7" name="Text Box 2">
          <a:extLst>
            <a:ext uri="{FF2B5EF4-FFF2-40B4-BE49-F238E27FC236}">
              <a16:creationId xmlns:a16="http://schemas.microsoft.com/office/drawing/2014/main" id="{00000000-0008-0000-2200-00003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8" name="Text Box 3">
          <a:extLst>
            <a:ext uri="{FF2B5EF4-FFF2-40B4-BE49-F238E27FC236}">
              <a16:creationId xmlns:a16="http://schemas.microsoft.com/office/drawing/2014/main" id="{00000000-0008-0000-2200-00003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69" name="Text Box 4">
          <a:extLst>
            <a:ext uri="{FF2B5EF4-FFF2-40B4-BE49-F238E27FC236}">
              <a16:creationId xmlns:a16="http://schemas.microsoft.com/office/drawing/2014/main" id="{00000000-0008-0000-2200-00003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0" name="Text Box 5">
          <a:extLst>
            <a:ext uri="{FF2B5EF4-FFF2-40B4-BE49-F238E27FC236}">
              <a16:creationId xmlns:a16="http://schemas.microsoft.com/office/drawing/2014/main" id="{00000000-0008-0000-2200-00003A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1" name="Text Box 6">
          <a:extLst>
            <a:ext uri="{FF2B5EF4-FFF2-40B4-BE49-F238E27FC236}">
              <a16:creationId xmlns:a16="http://schemas.microsoft.com/office/drawing/2014/main" id="{00000000-0008-0000-2200-00003B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2" name="Text Box 8">
          <a:extLst>
            <a:ext uri="{FF2B5EF4-FFF2-40B4-BE49-F238E27FC236}">
              <a16:creationId xmlns:a16="http://schemas.microsoft.com/office/drawing/2014/main" id="{00000000-0008-0000-2200-00003C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3" name="Text Box 9">
          <a:extLst>
            <a:ext uri="{FF2B5EF4-FFF2-40B4-BE49-F238E27FC236}">
              <a16:creationId xmlns:a16="http://schemas.microsoft.com/office/drawing/2014/main" id="{00000000-0008-0000-2200-00003D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4" name="Text Box 10">
          <a:extLst>
            <a:ext uri="{FF2B5EF4-FFF2-40B4-BE49-F238E27FC236}">
              <a16:creationId xmlns:a16="http://schemas.microsoft.com/office/drawing/2014/main" id="{00000000-0008-0000-2200-00003E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5" name="Text Box 1">
          <a:extLst>
            <a:ext uri="{FF2B5EF4-FFF2-40B4-BE49-F238E27FC236}">
              <a16:creationId xmlns:a16="http://schemas.microsoft.com/office/drawing/2014/main" id="{00000000-0008-0000-2200-00003F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6" name="Text Box 2">
          <a:extLst>
            <a:ext uri="{FF2B5EF4-FFF2-40B4-BE49-F238E27FC236}">
              <a16:creationId xmlns:a16="http://schemas.microsoft.com/office/drawing/2014/main" id="{00000000-0008-0000-2200-00004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577" name="Text Box 8">
          <a:extLst>
            <a:ext uri="{FF2B5EF4-FFF2-40B4-BE49-F238E27FC236}">
              <a16:creationId xmlns:a16="http://schemas.microsoft.com/office/drawing/2014/main" id="{00000000-0008-0000-2200-00004102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8" name="Text Box 1">
          <a:extLst>
            <a:ext uri="{FF2B5EF4-FFF2-40B4-BE49-F238E27FC236}">
              <a16:creationId xmlns:a16="http://schemas.microsoft.com/office/drawing/2014/main" id="{00000000-0008-0000-2200-00004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79" name="Text Box 2">
          <a:extLst>
            <a:ext uri="{FF2B5EF4-FFF2-40B4-BE49-F238E27FC236}">
              <a16:creationId xmlns:a16="http://schemas.microsoft.com/office/drawing/2014/main" id="{00000000-0008-0000-2200-00004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0" name="Text Box 3">
          <a:extLst>
            <a:ext uri="{FF2B5EF4-FFF2-40B4-BE49-F238E27FC236}">
              <a16:creationId xmlns:a16="http://schemas.microsoft.com/office/drawing/2014/main" id="{00000000-0008-0000-2200-000044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1" name="Text Box 4">
          <a:extLst>
            <a:ext uri="{FF2B5EF4-FFF2-40B4-BE49-F238E27FC236}">
              <a16:creationId xmlns:a16="http://schemas.microsoft.com/office/drawing/2014/main" id="{00000000-0008-0000-2200-000045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2" name="Text Box 5">
          <a:extLst>
            <a:ext uri="{FF2B5EF4-FFF2-40B4-BE49-F238E27FC236}">
              <a16:creationId xmlns:a16="http://schemas.microsoft.com/office/drawing/2014/main" id="{00000000-0008-0000-2200-000046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3" name="Text Box 6">
          <a:extLst>
            <a:ext uri="{FF2B5EF4-FFF2-40B4-BE49-F238E27FC236}">
              <a16:creationId xmlns:a16="http://schemas.microsoft.com/office/drawing/2014/main" id="{00000000-0008-0000-2200-000047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4" name="Text Box 8">
          <a:extLst>
            <a:ext uri="{FF2B5EF4-FFF2-40B4-BE49-F238E27FC236}">
              <a16:creationId xmlns:a16="http://schemas.microsoft.com/office/drawing/2014/main" id="{00000000-0008-0000-2200-000048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85" name="Text Box 9">
          <a:extLst>
            <a:ext uri="{FF2B5EF4-FFF2-40B4-BE49-F238E27FC236}">
              <a16:creationId xmlns:a16="http://schemas.microsoft.com/office/drawing/2014/main" id="{00000000-0008-0000-2200-000049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586" name="Text Box 10">
          <a:extLst>
            <a:ext uri="{FF2B5EF4-FFF2-40B4-BE49-F238E27FC236}">
              <a16:creationId xmlns:a16="http://schemas.microsoft.com/office/drawing/2014/main" id="{00000000-0008-0000-2200-00004A020000}"/>
            </a:ext>
          </a:extLst>
        </xdr:cNvPr>
        <xdr:cNvSpPr txBox="1">
          <a:spLocks noChangeArrowheads="1"/>
        </xdr:cNvSpPr>
      </xdr:nvSpPr>
      <xdr:spPr bwMode="auto">
        <a:xfrm>
          <a:off x="56235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31749</xdr:rowOff>
    </xdr:from>
    <xdr:ext cx="114300" cy="285750"/>
    <xdr:sp macro="" textlink="">
      <xdr:nvSpPr>
        <xdr:cNvPr id="587" name="Text Box 1">
          <a:extLst>
            <a:ext uri="{FF2B5EF4-FFF2-40B4-BE49-F238E27FC236}">
              <a16:creationId xmlns:a16="http://schemas.microsoft.com/office/drawing/2014/main" id="{00000000-0008-0000-2200-00004B020000}"/>
            </a:ext>
          </a:extLst>
        </xdr:cNvPr>
        <xdr:cNvSpPr txBox="1">
          <a:spLocks noChangeArrowheads="1"/>
        </xdr:cNvSpPr>
      </xdr:nvSpPr>
      <xdr:spPr bwMode="auto">
        <a:xfrm>
          <a:off x="698923" y="82613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8" name="Text Box 1">
          <a:extLst>
            <a:ext uri="{FF2B5EF4-FFF2-40B4-BE49-F238E27FC236}">
              <a16:creationId xmlns:a16="http://schemas.microsoft.com/office/drawing/2014/main" id="{00000000-0008-0000-2200-00004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89" name="Text Box 2">
          <a:extLst>
            <a:ext uri="{FF2B5EF4-FFF2-40B4-BE49-F238E27FC236}">
              <a16:creationId xmlns:a16="http://schemas.microsoft.com/office/drawing/2014/main" id="{00000000-0008-0000-2200-00004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0" name="Text Box 3">
          <a:extLst>
            <a:ext uri="{FF2B5EF4-FFF2-40B4-BE49-F238E27FC236}">
              <a16:creationId xmlns:a16="http://schemas.microsoft.com/office/drawing/2014/main" id="{00000000-0008-0000-2200-00004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1" name="Text Box 4">
          <a:extLst>
            <a:ext uri="{FF2B5EF4-FFF2-40B4-BE49-F238E27FC236}">
              <a16:creationId xmlns:a16="http://schemas.microsoft.com/office/drawing/2014/main" id="{00000000-0008-0000-2200-00004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2" name="Text Box 5">
          <a:extLst>
            <a:ext uri="{FF2B5EF4-FFF2-40B4-BE49-F238E27FC236}">
              <a16:creationId xmlns:a16="http://schemas.microsoft.com/office/drawing/2014/main" id="{00000000-0008-0000-2200-00005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3" name="Text Box 6">
          <a:extLst>
            <a:ext uri="{FF2B5EF4-FFF2-40B4-BE49-F238E27FC236}">
              <a16:creationId xmlns:a16="http://schemas.microsoft.com/office/drawing/2014/main" id="{00000000-0008-0000-2200-00005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4" name="Text Box 8">
          <a:extLst>
            <a:ext uri="{FF2B5EF4-FFF2-40B4-BE49-F238E27FC236}">
              <a16:creationId xmlns:a16="http://schemas.microsoft.com/office/drawing/2014/main" id="{00000000-0008-0000-2200-00005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5" name="Text Box 9">
          <a:extLst>
            <a:ext uri="{FF2B5EF4-FFF2-40B4-BE49-F238E27FC236}">
              <a16:creationId xmlns:a16="http://schemas.microsoft.com/office/drawing/2014/main" id="{00000000-0008-0000-2200-00005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6" name="Text Box 10">
          <a:extLst>
            <a:ext uri="{FF2B5EF4-FFF2-40B4-BE49-F238E27FC236}">
              <a16:creationId xmlns:a16="http://schemas.microsoft.com/office/drawing/2014/main" id="{00000000-0008-0000-2200-00005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7" name="Text Box 1">
          <a:extLst>
            <a:ext uri="{FF2B5EF4-FFF2-40B4-BE49-F238E27FC236}">
              <a16:creationId xmlns:a16="http://schemas.microsoft.com/office/drawing/2014/main" id="{00000000-0008-0000-2200-00005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8" name="Text Box 2">
          <a:extLst>
            <a:ext uri="{FF2B5EF4-FFF2-40B4-BE49-F238E27FC236}">
              <a16:creationId xmlns:a16="http://schemas.microsoft.com/office/drawing/2014/main" id="{00000000-0008-0000-2200-00005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99" name="Text Box 1">
          <a:extLst>
            <a:ext uri="{FF2B5EF4-FFF2-40B4-BE49-F238E27FC236}">
              <a16:creationId xmlns:a16="http://schemas.microsoft.com/office/drawing/2014/main" id="{00000000-0008-0000-2200-00005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0" name="Text Box 2">
          <a:extLst>
            <a:ext uri="{FF2B5EF4-FFF2-40B4-BE49-F238E27FC236}">
              <a16:creationId xmlns:a16="http://schemas.microsoft.com/office/drawing/2014/main" id="{00000000-0008-0000-2200-00005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1" name="Text Box 3">
          <a:extLst>
            <a:ext uri="{FF2B5EF4-FFF2-40B4-BE49-F238E27FC236}">
              <a16:creationId xmlns:a16="http://schemas.microsoft.com/office/drawing/2014/main" id="{00000000-0008-0000-2200-00005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2" name="Text Box 4">
          <a:extLst>
            <a:ext uri="{FF2B5EF4-FFF2-40B4-BE49-F238E27FC236}">
              <a16:creationId xmlns:a16="http://schemas.microsoft.com/office/drawing/2014/main" id="{00000000-0008-0000-2200-00005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3" name="Text Box 5">
          <a:extLst>
            <a:ext uri="{FF2B5EF4-FFF2-40B4-BE49-F238E27FC236}">
              <a16:creationId xmlns:a16="http://schemas.microsoft.com/office/drawing/2014/main" id="{00000000-0008-0000-2200-00005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4" name="Text Box 6">
          <a:extLst>
            <a:ext uri="{FF2B5EF4-FFF2-40B4-BE49-F238E27FC236}">
              <a16:creationId xmlns:a16="http://schemas.microsoft.com/office/drawing/2014/main" id="{00000000-0008-0000-2200-00005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5" name="Text Box 8">
          <a:extLst>
            <a:ext uri="{FF2B5EF4-FFF2-40B4-BE49-F238E27FC236}">
              <a16:creationId xmlns:a16="http://schemas.microsoft.com/office/drawing/2014/main" id="{00000000-0008-0000-2200-00005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6" name="Text Box 9">
          <a:extLst>
            <a:ext uri="{FF2B5EF4-FFF2-40B4-BE49-F238E27FC236}">
              <a16:creationId xmlns:a16="http://schemas.microsoft.com/office/drawing/2014/main" id="{00000000-0008-0000-2200-00005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7" name="Text Box 10">
          <a:extLst>
            <a:ext uri="{FF2B5EF4-FFF2-40B4-BE49-F238E27FC236}">
              <a16:creationId xmlns:a16="http://schemas.microsoft.com/office/drawing/2014/main" id="{00000000-0008-0000-2200-00005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8" name="Text Box 1">
          <a:extLst>
            <a:ext uri="{FF2B5EF4-FFF2-40B4-BE49-F238E27FC236}">
              <a16:creationId xmlns:a16="http://schemas.microsoft.com/office/drawing/2014/main" id="{00000000-0008-0000-2200-00006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09" name="Text Box 2">
          <a:extLst>
            <a:ext uri="{FF2B5EF4-FFF2-40B4-BE49-F238E27FC236}">
              <a16:creationId xmlns:a16="http://schemas.microsoft.com/office/drawing/2014/main" id="{00000000-0008-0000-2200-00006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0" name="Text Box 8">
          <a:extLst>
            <a:ext uri="{FF2B5EF4-FFF2-40B4-BE49-F238E27FC236}">
              <a16:creationId xmlns:a16="http://schemas.microsoft.com/office/drawing/2014/main" id="{00000000-0008-0000-2200-000062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11" name="Text Box 8">
          <a:extLst>
            <a:ext uri="{FF2B5EF4-FFF2-40B4-BE49-F238E27FC236}">
              <a16:creationId xmlns:a16="http://schemas.microsoft.com/office/drawing/2014/main" id="{00000000-0008-0000-2200-000063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2" name="Text Box 1">
          <a:extLst>
            <a:ext uri="{FF2B5EF4-FFF2-40B4-BE49-F238E27FC236}">
              <a16:creationId xmlns:a16="http://schemas.microsoft.com/office/drawing/2014/main" id="{00000000-0008-0000-2200-00006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3" name="Text Box 2">
          <a:extLst>
            <a:ext uri="{FF2B5EF4-FFF2-40B4-BE49-F238E27FC236}">
              <a16:creationId xmlns:a16="http://schemas.microsoft.com/office/drawing/2014/main" id="{00000000-0008-0000-2200-00006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4" name="Text Box 3">
          <a:extLst>
            <a:ext uri="{FF2B5EF4-FFF2-40B4-BE49-F238E27FC236}">
              <a16:creationId xmlns:a16="http://schemas.microsoft.com/office/drawing/2014/main" id="{00000000-0008-0000-2200-00006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5" name="Text Box 4">
          <a:extLst>
            <a:ext uri="{FF2B5EF4-FFF2-40B4-BE49-F238E27FC236}">
              <a16:creationId xmlns:a16="http://schemas.microsoft.com/office/drawing/2014/main" id="{00000000-0008-0000-2200-00006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6" name="Text Box 5">
          <a:extLst>
            <a:ext uri="{FF2B5EF4-FFF2-40B4-BE49-F238E27FC236}">
              <a16:creationId xmlns:a16="http://schemas.microsoft.com/office/drawing/2014/main" id="{00000000-0008-0000-2200-00006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7" name="Text Box 6">
          <a:extLst>
            <a:ext uri="{FF2B5EF4-FFF2-40B4-BE49-F238E27FC236}">
              <a16:creationId xmlns:a16="http://schemas.microsoft.com/office/drawing/2014/main" id="{00000000-0008-0000-2200-00006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8" name="Text Box 8">
          <a:extLst>
            <a:ext uri="{FF2B5EF4-FFF2-40B4-BE49-F238E27FC236}">
              <a16:creationId xmlns:a16="http://schemas.microsoft.com/office/drawing/2014/main" id="{00000000-0008-0000-2200-00006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19" name="Text Box 9">
          <a:extLst>
            <a:ext uri="{FF2B5EF4-FFF2-40B4-BE49-F238E27FC236}">
              <a16:creationId xmlns:a16="http://schemas.microsoft.com/office/drawing/2014/main" id="{00000000-0008-0000-2200-00006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0" name="Text Box 10">
          <a:extLst>
            <a:ext uri="{FF2B5EF4-FFF2-40B4-BE49-F238E27FC236}">
              <a16:creationId xmlns:a16="http://schemas.microsoft.com/office/drawing/2014/main" id="{00000000-0008-0000-2200-00006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1" name="Text Box 1">
          <a:extLst>
            <a:ext uri="{FF2B5EF4-FFF2-40B4-BE49-F238E27FC236}">
              <a16:creationId xmlns:a16="http://schemas.microsoft.com/office/drawing/2014/main" id="{00000000-0008-0000-2200-00006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2" name="Text Box 2">
          <a:extLst>
            <a:ext uri="{FF2B5EF4-FFF2-40B4-BE49-F238E27FC236}">
              <a16:creationId xmlns:a16="http://schemas.microsoft.com/office/drawing/2014/main" id="{00000000-0008-0000-2200-00006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23" name="Text Box 8">
          <a:extLst>
            <a:ext uri="{FF2B5EF4-FFF2-40B4-BE49-F238E27FC236}">
              <a16:creationId xmlns:a16="http://schemas.microsoft.com/office/drawing/2014/main" id="{00000000-0008-0000-2200-00006F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4" name="Text Box 1">
          <a:extLst>
            <a:ext uri="{FF2B5EF4-FFF2-40B4-BE49-F238E27FC236}">
              <a16:creationId xmlns:a16="http://schemas.microsoft.com/office/drawing/2014/main" id="{00000000-0008-0000-2200-00007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5" name="Text Box 2">
          <a:extLst>
            <a:ext uri="{FF2B5EF4-FFF2-40B4-BE49-F238E27FC236}">
              <a16:creationId xmlns:a16="http://schemas.microsoft.com/office/drawing/2014/main" id="{00000000-0008-0000-2200-00007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6" name="Text Box 3">
          <a:extLst>
            <a:ext uri="{FF2B5EF4-FFF2-40B4-BE49-F238E27FC236}">
              <a16:creationId xmlns:a16="http://schemas.microsoft.com/office/drawing/2014/main" id="{00000000-0008-0000-2200-00007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7" name="Text Box 4">
          <a:extLst>
            <a:ext uri="{FF2B5EF4-FFF2-40B4-BE49-F238E27FC236}">
              <a16:creationId xmlns:a16="http://schemas.microsoft.com/office/drawing/2014/main" id="{00000000-0008-0000-2200-00007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8" name="Text Box 5">
          <a:extLst>
            <a:ext uri="{FF2B5EF4-FFF2-40B4-BE49-F238E27FC236}">
              <a16:creationId xmlns:a16="http://schemas.microsoft.com/office/drawing/2014/main" id="{00000000-0008-0000-2200-00007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29" name="Text Box 6">
          <a:extLst>
            <a:ext uri="{FF2B5EF4-FFF2-40B4-BE49-F238E27FC236}">
              <a16:creationId xmlns:a16="http://schemas.microsoft.com/office/drawing/2014/main" id="{00000000-0008-0000-2200-00007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0" name="Text Box 8">
          <a:extLst>
            <a:ext uri="{FF2B5EF4-FFF2-40B4-BE49-F238E27FC236}">
              <a16:creationId xmlns:a16="http://schemas.microsoft.com/office/drawing/2014/main" id="{00000000-0008-0000-2200-00007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1" name="Text Box 9">
          <a:extLst>
            <a:ext uri="{FF2B5EF4-FFF2-40B4-BE49-F238E27FC236}">
              <a16:creationId xmlns:a16="http://schemas.microsoft.com/office/drawing/2014/main" id="{00000000-0008-0000-2200-00007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2" name="Text Box 10">
          <a:extLst>
            <a:ext uri="{FF2B5EF4-FFF2-40B4-BE49-F238E27FC236}">
              <a16:creationId xmlns:a16="http://schemas.microsoft.com/office/drawing/2014/main" id="{00000000-0008-0000-2200-00007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3" name="Text Box 1">
          <a:extLst>
            <a:ext uri="{FF2B5EF4-FFF2-40B4-BE49-F238E27FC236}">
              <a16:creationId xmlns:a16="http://schemas.microsoft.com/office/drawing/2014/main" id="{00000000-0008-0000-2200-00007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4" name="Text Box 2">
          <a:extLst>
            <a:ext uri="{FF2B5EF4-FFF2-40B4-BE49-F238E27FC236}">
              <a16:creationId xmlns:a16="http://schemas.microsoft.com/office/drawing/2014/main" id="{00000000-0008-0000-2200-00007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5" name="Text Box 8">
          <a:extLst>
            <a:ext uri="{FF2B5EF4-FFF2-40B4-BE49-F238E27FC236}">
              <a16:creationId xmlns:a16="http://schemas.microsoft.com/office/drawing/2014/main" id="{00000000-0008-0000-2200-00007B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36" name="Text Box 8">
          <a:extLst>
            <a:ext uri="{FF2B5EF4-FFF2-40B4-BE49-F238E27FC236}">
              <a16:creationId xmlns:a16="http://schemas.microsoft.com/office/drawing/2014/main" id="{00000000-0008-0000-2200-00007C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7" name="Text Box 1">
          <a:extLst>
            <a:ext uri="{FF2B5EF4-FFF2-40B4-BE49-F238E27FC236}">
              <a16:creationId xmlns:a16="http://schemas.microsoft.com/office/drawing/2014/main" id="{00000000-0008-0000-2200-00007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8" name="Text Box 2">
          <a:extLst>
            <a:ext uri="{FF2B5EF4-FFF2-40B4-BE49-F238E27FC236}">
              <a16:creationId xmlns:a16="http://schemas.microsoft.com/office/drawing/2014/main" id="{00000000-0008-0000-2200-00007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39" name="Text Box 3">
          <a:extLst>
            <a:ext uri="{FF2B5EF4-FFF2-40B4-BE49-F238E27FC236}">
              <a16:creationId xmlns:a16="http://schemas.microsoft.com/office/drawing/2014/main" id="{00000000-0008-0000-2200-00007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0" name="Text Box 4">
          <a:extLst>
            <a:ext uri="{FF2B5EF4-FFF2-40B4-BE49-F238E27FC236}">
              <a16:creationId xmlns:a16="http://schemas.microsoft.com/office/drawing/2014/main" id="{00000000-0008-0000-2200-00008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1" name="Text Box 5">
          <a:extLst>
            <a:ext uri="{FF2B5EF4-FFF2-40B4-BE49-F238E27FC236}">
              <a16:creationId xmlns:a16="http://schemas.microsoft.com/office/drawing/2014/main" id="{00000000-0008-0000-2200-00008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2" name="Text Box 6">
          <a:extLst>
            <a:ext uri="{FF2B5EF4-FFF2-40B4-BE49-F238E27FC236}">
              <a16:creationId xmlns:a16="http://schemas.microsoft.com/office/drawing/2014/main" id="{00000000-0008-0000-2200-000082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3" name="Text Box 8">
          <a:extLst>
            <a:ext uri="{FF2B5EF4-FFF2-40B4-BE49-F238E27FC236}">
              <a16:creationId xmlns:a16="http://schemas.microsoft.com/office/drawing/2014/main" id="{00000000-0008-0000-2200-000083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4" name="Text Box 9">
          <a:extLst>
            <a:ext uri="{FF2B5EF4-FFF2-40B4-BE49-F238E27FC236}">
              <a16:creationId xmlns:a16="http://schemas.microsoft.com/office/drawing/2014/main" id="{00000000-0008-0000-2200-00008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5" name="Text Box 10">
          <a:extLst>
            <a:ext uri="{FF2B5EF4-FFF2-40B4-BE49-F238E27FC236}">
              <a16:creationId xmlns:a16="http://schemas.microsoft.com/office/drawing/2014/main" id="{00000000-0008-0000-2200-00008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6" name="Text Box 1">
          <a:extLst>
            <a:ext uri="{FF2B5EF4-FFF2-40B4-BE49-F238E27FC236}">
              <a16:creationId xmlns:a16="http://schemas.microsoft.com/office/drawing/2014/main" id="{00000000-0008-0000-2200-000086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7" name="Text Box 2">
          <a:extLst>
            <a:ext uri="{FF2B5EF4-FFF2-40B4-BE49-F238E27FC236}">
              <a16:creationId xmlns:a16="http://schemas.microsoft.com/office/drawing/2014/main" id="{00000000-0008-0000-2200-000087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48</xdr:row>
      <xdr:rowOff>0</xdr:rowOff>
    </xdr:from>
    <xdr:ext cx="114300" cy="285750"/>
    <xdr:sp macro="" textlink="">
      <xdr:nvSpPr>
        <xdr:cNvPr id="648" name="Text Box 8">
          <a:extLst>
            <a:ext uri="{FF2B5EF4-FFF2-40B4-BE49-F238E27FC236}">
              <a16:creationId xmlns:a16="http://schemas.microsoft.com/office/drawing/2014/main" id="{00000000-0008-0000-2200-000088020000}"/>
            </a:ext>
          </a:extLst>
        </xdr:cNvPr>
        <xdr:cNvSpPr txBox="1">
          <a:spLocks noChangeArrowheads="1"/>
        </xdr:cNvSpPr>
      </xdr:nvSpPr>
      <xdr:spPr bwMode="auto">
        <a:xfrm>
          <a:off x="6248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49" name="Text Box 1">
          <a:extLst>
            <a:ext uri="{FF2B5EF4-FFF2-40B4-BE49-F238E27FC236}">
              <a16:creationId xmlns:a16="http://schemas.microsoft.com/office/drawing/2014/main" id="{00000000-0008-0000-2200-000089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0" name="Text Box 2">
          <a:extLst>
            <a:ext uri="{FF2B5EF4-FFF2-40B4-BE49-F238E27FC236}">
              <a16:creationId xmlns:a16="http://schemas.microsoft.com/office/drawing/2014/main" id="{00000000-0008-0000-2200-00008A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1" name="Text Box 3">
          <a:extLst>
            <a:ext uri="{FF2B5EF4-FFF2-40B4-BE49-F238E27FC236}">
              <a16:creationId xmlns:a16="http://schemas.microsoft.com/office/drawing/2014/main" id="{00000000-0008-0000-2200-00008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2" name="Text Box 4">
          <a:extLst>
            <a:ext uri="{FF2B5EF4-FFF2-40B4-BE49-F238E27FC236}">
              <a16:creationId xmlns:a16="http://schemas.microsoft.com/office/drawing/2014/main" id="{00000000-0008-0000-2200-00008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3" name="Text Box 5">
          <a:extLst>
            <a:ext uri="{FF2B5EF4-FFF2-40B4-BE49-F238E27FC236}">
              <a16:creationId xmlns:a16="http://schemas.microsoft.com/office/drawing/2014/main" id="{00000000-0008-0000-2200-00008D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4" name="Text Box 6">
          <a:extLst>
            <a:ext uri="{FF2B5EF4-FFF2-40B4-BE49-F238E27FC236}">
              <a16:creationId xmlns:a16="http://schemas.microsoft.com/office/drawing/2014/main" id="{00000000-0008-0000-2200-00008E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5" name="Text Box 8">
          <a:extLst>
            <a:ext uri="{FF2B5EF4-FFF2-40B4-BE49-F238E27FC236}">
              <a16:creationId xmlns:a16="http://schemas.microsoft.com/office/drawing/2014/main" id="{00000000-0008-0000-2200-00008F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656" name="Text Box 9">
          <a:extLst>
            <a:ext uri="{FF2B5EF4-FFF2-40B4-BE49-F238E27FC236}">
              <a16:creationId xmlns:a16="http://schemas.microsoft.com/office/drawing/2014/main" id="{00000000-0008-0000-2200-000090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657" name="Text Box 10">
          <a:extLst>
            <a:ext uri="{FF2B5EF4-FFF2-40B4-BE49-F238E27FC236}">
              <a16:creationId xmlns:a16="http://schemas.microsoft.com/office/drawing/2014/main" id="{00000000-0008-0000-2200-00009102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xdr:colOff>
      <xdr:row>48</xdr:row>
      <xdr:rowOff>116417</xdr:rowOff>
    </xdr:from>
    <xdr:ext cx="114300" cy="285750"/>
    <xdr:sp macro="" textlink="">
      <xdr:nvSpPr>
        <xdr:cNvPr id="658" name="Text Box 1">
          <a:extLst>
            <a:ext uri="{FF2B5EF4-FFF2-40B4-BE49-F238E27FC236}">
              <a16:creationId xmlns:a16="http://schemas.microsoft.com/office/drawing/2014/main" id="{00000000-0008-0000-2200-000092020000}"/>
            </a:ext>
          </a:extLst>
        </xdr:cNvPr>
        <xdr:cNvSpPr txBox="1">
          <a:spLocks noChangeArrowheads="1"/>
        </xdr:cNvSpPr>
      </xdr:nvSpPr>
      <xdr:spPr bwMode="auto">
        <a:xfrm>
          <a:off x="751840" y="889465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59" name="Text Box 1">
          <a:extLst>
            <a:ext uri="{FF2B5EF4-FFF2-40B4-BE49-F238E27FC236}">
              <a16:creationId xmlns:a16="http://schemas.microsoft.com/office/drawing/2014/main" id="{00000000-0008-0000-2200-00009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0" name="Text Box 2">
          <a:extLst>
            <a:ext uri="{FF2B5EF4-FFF2-40B4-BE49-F238E27FC236}">
              <a16:creationId xmlns:a16="http://schemas.microsoft.com/office/drawing/2014/main" id="{00000000-0008-0000-2200-00009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1" name="Text Box 3">
          <a:extLst>
            <a:ext uri="{FF2B5EF4-FFF2-40B4-BE49-F238E27FC236}">
              <a16:creationId xmlns:a16="http://schemas.microsoft.com/office/drawing/2014/main" id="{00000000-0008-0000-2200-00009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2" name="Text Box 4">
          <a:extLst>
            <a:ext uri="{FF2B5EF4-FFF2-40B4-BE49-F238E27FC236}">
              <a16:creationId xmlns:a16="http://schemas.microsoft.com/office/drawing/2014/main" id="{00000000-0008-0000-2200-00009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3" name="Text Box 5">
          <a:extLst>
            <a:ext uri="{FF2B5EF4-FFF2-40B4-BE49-F238E27FC236}">
              <a16:creationId xmlns:a16="http://schemas.microsoft.com/office/drawing/2014/main" id="{00000000-0008-0000-2200-00009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4" name="Text Box 6">
          <a:extLst>
            <a:ext uri="{FF2B5EF4-FFF2-40B4-BE49-F238E27FC236}">
              <a16:creationId xmlns:a16="http://schemas.microsoft.com/office/drawing/2014/main" id="{00000000-0008-0000-2200-00009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5" name="Text Box 8">
          <a:extLst>
            <a:ext uri="{FF2B5EF4-FFF2-40B4-BE49-F238E27FC236}">
              <a16:creationId xmlns:a16="http://schemas.microsoft.com/office/drawing/2014/main" id="{00000000-0008-0000-2200-00009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6" name="Text Box 9">
          <a:extLst>
            <a:ext uri="{FF2B5EF4-FFF2-40B4-BE49-F238E27FC236}">
              <a16:creationId xmlns:a16="http://schemas.microsoft.com/office/drawing/2014/main" id="{00000000-0008-0000-2200-00009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7" name="Text Box 10">
          <a:extLst>
            <a:ext uri="{FF2B5EF4-FFF2-40B4-BE49-F238E27FC236}">
              <a16:creationId xmlns:a16="http://schemas.microsoft.com/office/drawing/2014/main" id="{00000000-0008-0000-2200-00009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8" name="Text Box 1">
          <a:extLst>
            <a:ext uri="{FF2B5EF4-FFF2-40B4-BE49-F238E27FC236}">
              <a16:creationId xmlns:a16="http://schemas.microsoft.com/office/drawing/2014/main" id="{00000000-0008-0000-2200-00009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69" name="Text Box 2">
          <a:extLst>
            <a:ext uri="{FF2B5EF4-FFF2-40B4-BE49-F238E27FC236}">
              <a16:creationId xmlns:a16="http://schemas.microsoft.com/office/drawing/2014/main" id="{00000000-0008-0000-2200-00009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0" name="Text Box 1">
          <a:extLst>
            <a:ext uri="{FF2B5EF4-FFF2-40B4-BE49-F238E27FC236}">
              <a16:creationId xmlns:a16="http://schemas.microsoft.com/office/drawing/2014/main" id="{00000000-0008-0000-2200-00009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1" name="Text Box 2">
          <a:extLst>
            <a:ext uri="{FF2B5EF4-FFF2-40B4-BE49-F238E27FC236}">
              <a16:creationId xmlns:a16="http://schemas.microsoft.com/office/drawing/2014/main" id="{00000000-0008-0000-2200-00009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2" name="Text Box 3">
          <a:extLst>
            <a:ext uri="{FF2B5EF4-FFF2-40B4-BE49-F238E27FC236}">
              <a16:creationId xmlns:a16="http://schemas.microsoft.com/office/drawing/2014/main" id="{00000000-0008-0000-2200-0000A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3" name="Text Box 4">
          <a:extLst>
            <a:ext uri="{FF2B5EF4-FFF2-40B4-BE49-F238E27FC236}">
              <a16:creationId xmlns:a16="http://schemas.microsoft.com/office/drawing/2014/main" id="{00000000-0008-0000-2200-0000A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4" name="Text Box 5">
          <a:extLst>
            <a:ext uri="{FF2B5EF4-FFF2-40B4-BE49-F238E27FC236}">
              <a16:creationId xmlns:a16="http://schemas.microsoft.com/office/drawing/2014/main" id="{00000000-0008-0000-2200-0000A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5" name="Text Box 6">
          <a:extLst>
            <a:ext uri="{FF2B5EF4-FFF2-40B4-BE49-F238E27FC236}">
              <a16:creationId xmlns:a16="http://schemas.microsoft.com/office/drawing/2014/main" id="{00000000-0008-0000-2200-0000A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6" name="Text Box 8">
          <a:extLst>
            <a:ext uri="{FF2B5EF4-FFF2-40B4-BE49-F238E27FC236}">
              <a16:creationId xmlns:a16="http://schemas.microsoft.com/office/drawing/2014/main" id="{00000000-0008-0000-2200-0000A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7" name="Text Box 9">
          <a:extLst>
            <a:ext uri="{FF2B5EF4-FFF2-40B4-BE49-F238E27FC236}">
              <a16:creationId xmlns:a16="http://schemas.microsoft.com/office/drawing/2014/main" id="{00000000-0008-0000-2200-0000A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8" name="Text Box 10">
          <a:extLst>
            <a:ext uri="{FF2B5EF4-FFF2-40B4-BE49-F238E27FC236}">
              <a16:creationId xmlns:a16="http://schemas.microsoft.com/office/drawing/2014/main" id="{00000000-0008-0000-2200-0000A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79" name="Text Box 1">
          <a:extLst>
            <a:ext uri="{FF2B5EF4-FFF2-40B4-BE49-F238E27FC236}">
              <a16:creationId xmlns:a16="http://schemas.microsoft.com/office/drawing/2014/main" id="{00000000-0008-0000-2200-0000A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0" name="Text Box 2">
          <a:extLst>
            <a:ext uri="{FF2B5EF4-FFF2-40B4-BE49-F238E27FC236}">
              <a16:creationId xmlns:a16="http://schemas.microsoft.com/office/drawing/2014/main" id="{00000000-0008-0000-2200-0000A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1" name="Text Box 1">
          <a:extLst>
            <a:ext uri="{FF2B5EF4-FFF2-40B4-BE49-F238E27FC236}">
              <a16:creationId xmlns:a16="http://schemas.microsoft.com/office/drawing/2014/main" id="{00000000-0008-0000-2200-0000A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2" name="Text Box 2">
          <a:extLst>
            <a:ext uri="{FF2B5EF4-FFF2-40B4-BE49-F238E27FC236}">
              <a16:creationId xmlns:a16="http://schemas.microsoft.com/office/drawing/2014/main" id="{00000000-0008-0000-2200-0000A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3" name="Text Box 3">
          <a:extLst>
            <a:ext uri="{FF2B5EF4-FFF2-40B4-BE49-F238E27FC236}">
              <a16:creationId xmlns:a16="http://schemas.microsoft.com/office/drawing/2014/main" id="{00000000-0008-0000-2200-0000A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4" name="Text Box 4">
          <a:extLst>
            <a:ext uri="{FF2B5EF4-FFF2-40B4-BE49-F238E27FC236}">
              <a16:creationId xmlns:a16="http://schemas.microsoft.com/office/drawing/2014/main" id="{00000000-0008-0000-2200-0000A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5" name="Text Box 5">
          <a:extLst>
            <a:ext uri="{FF2B5EF4-FFF2-40B4-BE49-F238E27FC236}">
              <a16:creationId xmlns:a16="http://schemas.microsoft.com/office/drawing/2014/main" id="{00000000-0008-0000-2200-0000A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6" name="Text Box 6">
          <a:extLst>
            <a:ext uri="{FF2B5EF4-FFF2-40B4-BE49-F238E27FC236}">
              <a16:creationId xmlns:a16="http://schemas.microsoft.com/office/drawing/2014/main" id="{00000000-0008-0000-2200-0000A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7" name="Text Box 8">
          <a:extLst>
            <a:ext uri="{FF2B5EF4-FFF2-40B4-BE49-F238E27FC236}">
              <a16:creationId xmlns:a16="http://schemas.microsoft.com/office/drawing/2014/main" id="{00000000-0008-0000-2200-0000A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8" name="Text Box 9">
          <a:extLst>
            <a:ext uri="{FF2B5EF4-FFF2-40B4-BE49-F238E27FC236}">
              <a16:creationId xmlns:a16="http://schemas.microsoft.com/office/drawing/2014/main" id="{00000000-0008-0000-2200-0000B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89" name="Text Box 10">
          <a:extLst>
            <a:ext uri="{FF2B5EF4-FFF2-40B4-BE49-F238E27FC236}">
              <a16:creationId xmlns:a16="http://schemas.microsoft.com/office/drawing/2014/main" id="{00000000-0008-0000-2200-0000B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0" name="Text Box 1">
          <a:extLst>
            <a:ext uri="{FF2B5EF4-FFF2-40B4-BE49-F238E27FC236}">
              <a16:creationId xmlns:a16="http://schemas.microsoft.com/office/drawing/2014/main" id="{00000000-0008-0000-2200-0000B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1" name="Text Box 2">
          <a:extLst>
            <a:ext uri="{FF2B5EF4-FFF2-40B4-BE49-F238E27FC236}">
              <a16:creationId xmlns:a16="http://schemas.microsoft.com/office/drawing/2014/main" id="{00000000-0008-0000-2200-0000B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2" name="Text Box 1">
          <a:extLst>
            <a:ext uri="{FF2B5EF4-FFF2-40B4-BE49-F238E27FC236}">
              <a16:creationId xmlns:a16="http://schemas.microsoft.com/office/drawing/2014/main" id="{00000000-0008-0000-2200-0000B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3" name="Text Box 2">
          <a:extLst>
            <a:ext uri="{FF2B5EF4-FFF2-40B4-BE49-F238E27FC236}">
              <a16:creationId xmlns:a16="http://schemas.microsoft.com/office/drawing/2014/main" id="{00000000-0008-0000-2200-0000B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4" name="Text Box 3">
          <a:extLst>
            <a:ext uri="{FF2B5EF4-FFF2-40B4-BE49-F238E27FC236}">
              <a16:creationId xmlns:a16="http://schemas.microsoft.com/office/drawing/2014/main" id="{00000000-0008-0000-2200-0000B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5" name="Text Box 4">
          <a:extLst>
            <a:ext uri="{FF2B5EF4-FFF2-40B4-BE49-F238E27FC236}">
              <a16:creationId xmlns:a16="http://schemas.microsoft.com/office/drawing/2014/main" id="{00000000-0008-0000-2200-0000B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6" name="Text Box 5">
          <a:extLst>
            <a:ext uri="{FF2B5EF4-FFF2-40B4-BE49-F238E27FC236}">
              <a16:creationId xmlns:a16="http://schemas.microsoft.com/office/drawing/2014/main" id="{00000000-0008-0000-2200-0000B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7" name="Text Box 6">
          <a:extLst>
            <a:ext uri="{FF2B5EF4-FFF2-40B4-BE49-F238E27FC236}">
              <a16:creationId xmlns:a16="http://schemas.microsoft.com/office/drawing/2014/main" id="{00000000-0008-0000-2200-0000B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8" name="Text Box 8">
          <a:extLst>
            <a:ext uri="{FF2B5EF4-FFF2-40B4-BE49-F238E27FC236}">
              <a16:creationId xmlns:a16="http://schemas.microsoft.com/office/drawing/2014/main" id="{00000000-0008-0000-2200-0000B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99" name="Text Box 9">
          <a:extLst>
            <a:ext uri="{FF2B5EF4-FFF2-40B4-BE49-F238E27FC236}">
              <a16:creationId xmlns:a16="http://schemas.microsoft.com/office/drawing/2014/main" id="{00000000-0008-0000-2200-0000B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0" name="Text Box 10">
          <a:extLst>
            <a:ext uri="{FF2B5EF4-FFF2-40B4-BE49-F238E27FC236}">
              <a16:creationId xmlns:a16="http://schemas.microsoft.com/office/drawing/2014/main" id="{00000000-0008-0000-2200-0000B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1" name="Text Box 1">
          <a:extLst>
            <a:ext uri="{FF2B5EF4-FFF2-40B4-BE49-F238E27FC236}">
              <a16:creationId xmlns:a16="http://schemas.microsoft.com/office/drawing/2014/main" id="{00000000-0008-0000-2200-0000B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2" name="Text Box 2">
          <a:extLst>
            <a:ext uri="{FF2B5EF4-FFF2-40B4-BE49-F238E27FC236}">
              <a16:creationId xmlns:a16="http://schemas.microsoft.com/office/drawing/2014/main" id="{00000000-0008-0000-2200-0000B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3" name="Text Box 1">
          <a:extLst>
            <a:ext uri="{FF2B5EF4-FFF2-40B4-BE49-F238E27FC236}">
              <a16:creationId xmlns:a16="http://schemas.microsoft.com/office/drawing/2014/main" id="{00000000-0008-0000-2200-0000B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4" name="Text Box 2">
          <a:extLst>
            <a:ext uri="{FF2B5EF4-FFF2-40B4-BE49-F238E27FC236}">
              <a16:creationId xmlns:a16="http://schemas.microsoft.com/office/drawing/2014/main" id="{00000000-0008-0000-2200-0000C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5" name="Text Box 3">
          <a:extLst>
            <a:ext uri="{FF2B5EF4-FFF2-40B4-BE49-F238E27FC236}">
              <a16:creationId xmlns:a16="http://schemas.microsoft.com/office/drawing/2014/main" id="{00000000-0008-0000-2200-0000C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6" name="Text Box 4">
          <a:extLst>
            <a:ext uri="{FF2B5EF4-FFF2-40B4-BE49-F238E27FC236}">
              <a16:creationId xmlns:a16="http://schemas.microsoft.com/office/drawing/2014/main" id="{00000000-0008-0000-2200-0000C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7" name="Text Box 5">
          <a:extLst>
            <a:ext uri="{FF2B5EF4-FFF2-40B4-BE49-F238E27FC236}">
              <a16:creationId xmlns:a16="http://schemas.microsoft.com/office/drawing/2014/main" id="{00000000-0008-0000-2200-0000C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8" name="Text Box 6">
          <a:extLst>
            <a:ext uri="{FF2B5EF4-FFF2-40B4-BE49-F238E27FC236}">
              <a16:creationId xmlns:a16="http://schemas.microsoft.com/office/drawing/2014/main" id="{00000000-0008-0000-2200-0000C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09" name="Text Box 8">
          <a:extLst>
            <a:ext uri="{FF2B5EF4-FFF2-40B4-BE49-F238E27FC236}">
              <a16:creationId xmlns:a16="http://schemas.microsoft.com/office/drawing/2014/main" id="{00000000-0008-0000-2200-0000C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0" name="Text Box 9">
          <a:extLst>
            <a:ext uri="{FF2B5EF4-FFF2-40B4-BE49-F238E27FC236}">
              <a16:creationId xmlns:a16="http://schemas.microsoft.com/office/drawing/2014/main" id="{00000000-0008-0000-2200-0000C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1" name="Text Box 10">
          <a:extLst>
            <a:ext uri="{FF2B5EF4-FFF2-40B4-BE49-F238E27FC236}">
              <a16:creationId xmlns:a16="http://schemas.microsoft.com/office/drawing/2014/main" id="{00000000-0008-0000-2200-0000C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2" name="Text Box 1">
          <a:extLst>
            <a:ext uri="{FF2B5EF4-FFF2-40B4-BE49-F238E27FC236}">
              <a16:creationId xmlns:a16="http://schemas.microsoft.com/office/drawing/2014/main" id="{00000000-0008-0000-2200-0000C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3" name="Text Box 2">
          <a:extLst>
            <a:ext uri="{FF2B5EF4-FFF2-40B4-BE49-F238E27FC236}">
              <a16:creationId xmlns:a16="http://schemas.microsoft.com/office/drawing/2014/main" id="{00000000-0008-0000-2200-0000C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4" name="Text Box 1">
          <a:extLst>
            <a:ext uri="{FF2B5EF4-FFF2-40B4-BE49-F238E27FC236}">
              <a16:creationId xmlns:a16="http://schemas.microsoft.com/office/drawing/2014/main" id="{00000000-0008-0000-2200-0000C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5" name="Text Box 2">
          <a:extLst>
            <a:ext uri="{FF2B5EF4-FFF2-40B4-BE49-F238E27FC236}">
              <a16:creationId xmlns:a16="http://schemas.microsoft.com/office/drawing/2014/main" id="{00000000-0008-0000-2200-0000C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6" name="Text Box 3">
          <a:extLst>
            <a:ext uri="{FF2B5EF4-FFF2-40B4-BE49-F238E27FC236}">
              <a16:creationId xmlns:a16="http://schemas.microsoft.com/office/drawing/2014/main" id="{00000000-0008-0000-2200-0000C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7" name="Text Box 4">
          <a:extLst>
            <a:ext uri="{FF2B5EF4-FFF2-40B4-BE49-F238E27FC236}">
              <a16:creationId xmlns:a16="http://schemas.microsoft.com/office/drawing/2014/main" id="{00000000-0008-0000-2200-0000C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8" name="Text Box 5">
          <a:extLst>
            <a:ext uri="{FF2B5EF4-FFF2-40B4-BE49-F238E27FC236}">
              <a16:creationId xmlns:a16="http://schemas.microsoft.com/office/drawing/2014/main" id="{00000000-0008-0000-2200-0000C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19" name="Text Box 6">
          <a:extLst>
            <a:ext uri="{FF2B5EF4-FFF2-40B4-BE49-F238E27FC236}">
              <a16:creationId xmlns:a16="http://schemas.microsoft.com/office/drawing/2014/main" id="{00000000-0008-0000-2200-0000C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0" name="Text Box 8">
          <a:extLst>
            <a:ext uri="{FF2B5EF4-FFF2-40B4-BE49-F238E27FC236}">
              <a16:creationId xmlns:a16="http://schemas.microsoft.com/office/drawing/2014/main" id="{00000000-0008-0000-2200-0000D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1" name="Text Box 9">
          <a:extLst>
            <a:ext uri="{FF2B5EF4-FFF2-40B4-BE49-F238E27FC236}">
              <a16:creationId xmlns:a16="http://schemas.microsoft.com/office/drawing/2014/main" id="{00000000-0008-0000-2200-0000D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2" name="Text Box 10">
          <a:extLst>
            <a:ext uri="{FF2B5EF4-FFF2-40B4-BE49-F238E27FC236}">
              <a16:creationId xmlns:a16="http://schemas.microsoft.com/office/drawing/2014/main" id="{00000000-0008-0000-2200-0000D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47</xdr:row>
      <xdr:rowOff>42333</xdr:rowOff>
    </xdr:from>
    <xdr:ext cx="114300" cy="285750"/>
    <xdr:sp macro="" textlink="">
      <xdr:nvSpPr>
        <xdr:cNvPr id="723" name="Text Box 1">
          <a:extLst>
            <a:ext uri="{FF2B5EF4-FFF2-40B4-BE49-F238E27FC236}">
              <a16:creationId xmlns:a16="http://schemas.microsoft.com/office/drawing/2014/main" id="{00000000-0008-0000-2200-0000D3020000}"/>
            </a:ext>
          </a:extLst>
        </xdr:cNvPr>
        <xdr:cNvSpPr txBox="1">
          <a:spLocks noChangeArrowheads="1"/>
        </xdr:cNvSpPr>
      </xdr:nvSpPr>
      <xdr:spPr bwMode="auto">
        <a:xfrm>
          <a:off x="635423" y="863769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4" name="Text Box 8">
          <a:extLst>
            <a:ext uri="{FF2B5EF4-FFF2-40B4-BE49-F238E27FC236}">
              <a16:creationId xmlns:a16="http://schemas.microsoft.com/office/drawing/2014/main" id="{00000000-0008-0000-2200-0000D4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25" name="Text Box 8">
          <a:extLst>
            <a:ext uri="{FF2B5EF4-FFF2-40B4-BE49-F238E27FC236}">
              <a16:creationId xmlns:a16="http://schemas.microsoft.com/office/drawing/2014/main" id="{00000000-0008-0000-2200-0000D5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6" name="Text Box 1">
          <a:extLst>
            <a:ext uri="{FF2B5EF4-FFF2-40B4-BE49-F238E27FC236}">
              <a16:creationId xmlns:a16="http://schemas.microsoft.com/office/drawing/2014/main" id="{00000000-0008-0000-2200-0000D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7" name="Text Box 2">
          <a:extLst>
            <a:ext uri="{FF2B5EF4-FFF2-40B4-BE49-F238E27FC236}">
              <a16:creationId xmlns:a16="http://schemas.microsoft.com/office/drawing/2014/main" id="{00000000-0008-0000-2200-0000D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8" name="Text Box 3">
          <a:extLst>
            <a:ext uri="{FF2B5EF4-FFF2-40B4-BE49-F238E27FC236}">
              <a16:creationId xmlns:a16="http://schemas.microsoft.com/office/drawing/2014/main" id="{00000000-0008-0000-2200-0000D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29" name="Text Box 4">
          <a:extLst>
            <a:ext uri="{FF2B5EF4-FFF2-40B4-BE49-F238E27FC236}">
              <a16:creationId xmlns:a16="http://schemas.microsoft.com/office/drawing/2014/main" id="{00000000-0008-0000-2200-0000D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0" name="Text Box 5">
          <a:extLst>
            <a:ext uri="{FF2B5EF4-FFF2-40B4-BE49-F238E27FC236}">
              <a16:creationId xmlns:a16="http://schemas.microsoft.com/office/drawing/2014/main" id="{00000000-0008-0000-2200-0000D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1" name="Text Box 6">
          <a:extLst>
            <a:ext uri="{FF2B5EF4-FFF2-40B4-BE49-F238E27FC236}">
              <a16:creationId xmlns:a16="http://schemas.microsoft.com/office/drawing/2014/main" id="{00000000-0008-0000-2200-0000D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2" name="Text Box 8">
          <a:extLst>
            <a:ext uri="{FF2B5EF4-FFF2-40B4-BE49-F238E27FC236}">
              <a16:creationId xmlns:a16="http://schemas.microsoft.com/office/drawing/2014/main" id="{00000000-0008-0000-2200-0000D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3" name="Text Box 9">
          <a:extLst>
            <a:ext uri="{FF2B5EF4-FFF2-40B4-BE49-F238E27FC236}">
              <a16:creationId xmlns:a16="http://schemas.microsoft.com/office/drawing/2014/main" id="{00000000-0008-0000-2200-0000D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4" name="Text Box 10">
          <a:extLst>
            <a:ext uri="{FF2B5EF4-FFF2-40B4-BE49-F238E27FC236}">
              <a16:creationId xmlns:a16="http://schemas.microsoft.com/office/drawing/2014/main" id="{00000000-0008-0000-2200-0000D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5" name="Text Box 1">
          <a:extLst>
            <a:ext uri="{FF2B5EF4-FFF2-40B4-BE49-F238E27FC236}">
              <a16:creationId xmlns:a16="http://schemas.microsoft.com/office/drawing/2014/main" id="{00000000-0008-0000-2200-0000D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6" name="Text Box 2">
          <a:extLst>
            <a:ext uri="{FF2B5EF4-FFF2-40B4-BE49-F238E27FC236}">
              <a16:creationId xmlns:a16="http://schemas.microsoft.com/office/drawing/2014/main" id="{00000000-0008-0000-2200-0000E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37" name="Text Box 8">
          <a:extLst>
            <a:ext uri="{FF2B5EF4-FFF2-40B4-BE49-F238E27FC236}">
              <a16:creationId xmlns:a16="http://schemas.microsoft.com/office/drawing/2014/main" id="{00000000-0008-0000-2200-0000E1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8" name="Text Box 1">
          <a:extLst>
            <a:ext uri="{FF2B5EF4-FFF2-40B4-BE49-F238E27FC236}">
              <a16:creationId xmlns:a16="http://schemas.microsoft.com/office/drawing/2014/main" id="{00000000-0008-0000-2200-0000E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39" name="Text Box 2">
          <a:extLst>
            <a:ext uri="{FF2B5EF4-FFF2-40B4-BE49-F238E27FC236}">
              <a16:creationId xmlns:a16="http://schemas.microsoft.com/office/drawing/2014/main" id="{00000000-0008-0000-2200-0000E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0" name="Text Box 3">
          <a:extLst>
            <a:ext uri="{FF2B5EF4-FFF2-40B4-BE49-F238E27FC236}">
              <a16:creationId xmlns:a16="http://schemas.microsoft.com/office/drawing/2014/main" id="{00000000-0008-0000-2200-0000E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1" name="Text Box 4">
          <a:extLst>
            <a:ext uri="{FF2B5EF4-FFF2-40B4-BE49-F238E27FC236}">
              <a16:creationId xmlns:a16="http://schemas.microsoft.com/office/drawing/2014/main" id="{00000000-0008-0000-2200-0000E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2" name="Text Box 5">
          <a:extLst>
            <a:ext uri="{FF2B5EF4-FFF2-40B4-BE49-F238E27FC236}">
              <a16:creationId xmlns:a16="http://schemas.microsoft.com/office/drawing/2014/main" id="{00000000-0008-0000-2200-0000E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3" name="Text Box 6">
          <a:extLst>
            <a:ext uri="{FF2B5EF4-FFF2-40B4-BE49-F238E27FC236}">
              <a16:creationId xmlns:a16="http://schemas.microsoft.com/office/drawing/2014/main" id="{00000000-0008-0000-2200-0000E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4" name="Text Box 8">
          <a:extLst>
            <a:ext uri="{FF2B5EF4-FFF2-40B4-BE49-F238E27FC236}">
              <a16:creationId xmlns:a16="http://schemas.microsoft.com/office/drawing/2014/main" id="{00000000-0008-0000-2200-0000E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5" name="Text Box 9">
          <a:extLst>
            <a:ext uri="{FF2B5EF4-FFF2-40B4-BE49-F238E27FC236}">
              <a16:creationId xmlns:a16="http://schemas.microsoft.com/office/drawing/2014/main" id="{00000000-0008-0000-2200-0000E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6" name="Text Box 10">
          <a:extLst>
            <a:ext uri="{FF2B5EF4-FFF2-40B4-BE49-F238E27FC236}">
              <a16:creationId xmlns:a16="http://schemas.microsoft.com/office/drawing/2014/main" id="{00000000-0008-0000-2200-0000EA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7" name="Text Box 1">
          <a:extLst>
            <a:ext uri="{FF2B5EF4-FFF2-40B4-BE49-F238E27FC236}">
              <a16:creationId xmlns:a16="http://schemas.microsoft.com/office/drawing/2014/main" id="{00000000-0008-0000-2200-0000E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48" name="Text Box 2">
          <a:extLst>
            <a:ext uri="{FF2B5EF4-FFF2-40B4-BE49-F238E27FC236}">
              <a16:creationId xmlns:a16="http://schemas.microsoft.com/office/drawing/2014/main" id="{00000000-0008-0000-2200-0000E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49" name="Text Box 8">
          <a:extLst>
            <a:ext uri="{FF2B5EF4-FFF2-40B4-BE49-F238E27FC236}">
              <a16:creationId xmlns:a16="http://schemas.microsoft.com/office/drawing/2014/main" id="{00000000-0008-0000-2200-0000ED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50" name="Text Box 8">
          <a:extLst>
            <a:ext uri="{FF2B5EF4-FFF2-40B4-BE49-F238E27FC236}">
              <a16:creationId xmlns:a16="http://schemas.microsoft.com/office/drawing/2014/main" id="{00000000-0008-0000-2200-0000EE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1" name="Text Box 1">
          <a:extLst>
            <a:ext uri="{FF2B5EF4-FFF2-40B4-BE49-F238E27FC236}">
              <a16:creationId xmlns:a16="http://schemas.microsoft.com/office/drawing/2014/main" id="{00000000-0008-0000-2200-0000E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2" name="Text Box 2">
          <a:extLst>
            <a:ext uri="{FF2B5EF4-FFF2-40B4-BE49-F238E27FC236}">
              <a16:creationId xmlns:a16="http://schemas.microsoft.com/office/drawing/2014/main" id="{00000000-0008-0000-2200-0000F0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3" name="Text Box 3">
          <a:extLst>
            <a:ext uri="{FF2B5EF4-FFF2-40B4-BE49-F238E27FC236}">
              <a16:creationId xmlns:a16="http://schemas.microsoft.com/office/drawing/2014/main" id="{00000000-0008-0000-2200-0000F1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4" name="Text Box 4">
          <a:extLst>
            <a:ext uri="{FF2B5EF4-FFF2-40B4-BE49-F238E27FC236}">
              <a16:creationId xmlns:a16="http://schemas.microsoft.com/office/drawing/2014/main" id="{00000000-0008-0000-2200-0000F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5" name="Text Box 5">
          <a:extLst>
            <a:ext uri="{FF2B5EF4-FFF2-40B4-BE49-F238E27FC236}">
              <a16:creationId xmlns:a16="http://schemas.microsoft.com/office/drawing/2014/main" id="{00000000-0008-0000-2200-0000F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6" name="Text Box 6">
          <a:extLst>
            <a:ext uri="{FF2B5EF4-FFF2-40B4-BE49-F238E27FC236}">
              <a16:creationId xmlns:a16="http://schemas.microsoft.com/office/drawing/2014/main" id="{00000000-0008-0000-2200-0000F4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7" name="Text Box 8">
          <a:extLst>
            <a:ext uri="{FF2B5EF4-FFF2-40B4-BE49-F238E27FC236}">
              <a16:creationId xmlns:a16="http://schemas.microsoft.com/office/drawing/2014/main" id="{00000000-0008-0000-2200-0000F5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8" name="Text Box 9">
          <a:extLst>
            <a:ext uri="{FF2B5EF4-FFF2-40B4-BE49-F238E27FC236}">
              <a16:creationId xmlns:a16="http://schemas.microsoft.com/office/drawing/2014/main" id="{00000000-0008-0000-2200-0000F6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59" name="Text Box 10">
          <a:extLst>
            <a:ext uri="{FF2B5EF4-FFF2-40B4-BE49-F238E27FC236}">
              <a16:creationId xmlns:a16="http://schemas.microsoft.com/office/drawing/2014/main" id="{00000000-0008-0000-2200-0000F7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0" name="Text Box 1">
          <a:extLst>
            <a:ext uri="{FF2B5EF4-FFF2-40B4-BE49-F238E27FC236}">
              <a16:creationId xmlns:a16="http://schemas.microsoft.com/office/drawing/2014/main" id="{00000000-0008-0000-2200-0000F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1" name="Text Box 2">
          <a:extLst>
            <a:ext uri="{FF2B5EF4-FFF2-40B4-BE49-F238E27FC236}">
              <a16:creationId xmlns:a16="http://schemas.microsoft.com/office/drawing/2014/main" id="{00000000-0008-0000-2200-0000F9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51</xdr:row>
      <xdr:rowOff>0</xdr:rowOff>
    </xdr:from>
    <xdr:ext cx="114300" cy="285750"/>
    <xdr:sp macro="" textlink="">
      <xdr:nvSpPr>
        <xdr:cNvPr id="762" name="Text Box 8">
          <a:extLst>
            <a:ext uri="{FF2B5EF4-FFF2-40B4-BE49-F238E27FC236}">
              <a16:creationId xmlns:a16="http://schemas.microsoft.com/office/drawing/2014/main" id="{00000000-0008-0000-2200-0000FA020000}"/>
            </a:ext>
          </a:extLst>
        </xdr:cNvPr>
        <xdr:cNvSpPr txBox="1">
          <a:spLocks noChangeArrowheads="1"/>
        </xdr:cNvSpPr>
      </xdr:nvSpPr>
      <xdr:spPr bwMode="auto">
        <a:xfrm>
          <a:off x="6248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3" name="Text Box 1">
          <a:extLst>
            <a:ext uri="{FF2B5EF4-FFF2-40B4-BE49-F238E27FC236}">
              <a16:creationId xmlns:a16="http://schemas.microsoft.com/office/drawing/2014/main" id="{00000000-0008-0000-2200-0000F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4" name="Text Box 2">
          <a:extLst>
            <a:ext uri="{FF2B5EF4-FFF2-40B4-BE49-F238E27FC236}">
              <a16:creationId xmlns:a16="http://schemas.microsoft.com/office/drawing/2014/main" id="{00000000-0008-0000-2200-0000F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5" name="Text Box 3">
          <a:extLst>
            <a:ext uri="{FF2B5EF4-FFF2-40B4-BE49-F238E27FC236}">
              <a16:creationId xmlns:a16="http://schemas.microsoft.com/office/drawing/2014/main" id="{00000000-0008-0000-2200-0000FD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6" name="Text Box 4">
          <a:extLst>
            <a:ext uri="{FF2B5EF4-FFF2-40B4-BE49-F238E27FC236}">
              <a16:creationId xmlns:a16="http://schemas.microsoft.com/office/drawing/2014/main" id="{00000000-0008-0000-2200-0000FE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7" name="Text Box 5">
          <a:extLst>
            <a:ext uri="{FF2B5EF4-FFF2-40B4-BE49-F238E27FC236}">
              <a16:creationId xmlns:a16="http://schemas.microsoft.com/office/drawing/2014/main" id="{00000000-0008-0000-2200-0000F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8" name="Text Box 6">
          <a:extLst>
            <a:ext uri="{FF2B5EF4-FFF2-40B4-BE49-F238E27FC236}">
              <a16:creationId xmlns:a16="http://schemas.microsoft.com/office/drawing/2014/main" id="{00000000-0008-0000-2200-000000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69" name="Text Box 8">
          <a:extLst>
            <a:ext uri="{FF2B5EF4-FFF2-40B4-BE49-F238E27FC236}">
              <a16:creationId xmlns:a16="http://schemas.microsoft.com/office/drawing/2014/main" id="{00000000-0008-0000-2200-000001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0" name="Text Box 9">
          <a:extLst>
            <a:ext uri="{FF2B5EF4-FFF2-40B4-BE49-F238E27FC236}">
              <a16:creationId xmlns:a16="http://schemas.microsoft.com/office/drawing/2014/main" id="{00000000-0008-0000-2200-000002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771" name="Text Box 10">
          <a:extLst>
            <a:ext uri="{FF2B5EF4-FFF2-40B4-BE49-F238E27FC236}">
              <a16:creationId xmlns:a16="http://schemas.microsoft.com/office/drawing/2014/main" id="{00000000-0008-0000-2200-00000303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36</xdr:row>
      <xdr:rowOff>61383</xdr:rowOff>
    </xdr:from>
    <xdr:ext cx="114300" cy="285750"/>
    <xdr:sp macro="" textlink="">
      <xdr:nvSpPr>
        <xdr:cNvPr id="772" name="Text Box 1">
          <a:extLst>
            <a:ext uri="{FF2B5EF4-FFF2-40B4-BE49-F238E27FC236}">
              <a16:creationId xmlns:a16="http://schemas.microsoft.com/office/drawing/2014/main" id="{00000000-0008-0000-2200-000004030000}"/>
            </a:ext>
          </a:extLst>
        </xdr:cNvPr>
        <xdr:cNvSpPr txBox="1">
          <a:spLocks noChangeArrowheads="1"/>
        </xdr:cNvSpPr>
      </xdr:nvSpPr>
      <xdr:spPr bwMode="auto">
        <a:xfrm>
          <a:off x="644948" y="664506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3" name="Text Box 1">
          <a:extLst>
            <a:ext uri="{FF2B5EF4-FFF2-40B4-BE49-F238E27FC236}">
              <a16:creationId xmlns:a16="http://schemas.microsoft.com/office/drawing/2014/main" id="{00000000-0008-0000-2200-00000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4" name="Text Box 2">
          <a:extLst>
            <a:ext uri="{FF2B5EF4-FFF2-40B4-BE49-F238E27FC236}">
              <a16:creationId xmlns:a16="http://schemas.microsoft.com/office/drawing/2014/main" id="{00000000-0008-0000-2200-00000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5" name="Text Box 3">
          <a:extLst>
            <a:ext uri="{FF2B5EF4-FFF2-40B4-BE49-F238E27FC236}">
              <a16:creationId xmlns:a16="http://schemas.microsoft.com/office/drawing/2014/main" id="{00000000-0008-0000-2200-00000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6" name="Text Box 4">
          <a:extLst>
            <a:ext uri="{FF2B5EF4-FFF2-40B4-BE49-F238E27FC236}">
              <a16:creationId xmlns:a16="http://schemas.microsoft.com/office/drawing/2014/main" id="{00000000-0008-0000-2200-00000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7" name="Text Box 5">
          <a:extLst>
            <a:ext uri="{FF2B5EF4-FFF2-40B4-BE49-F238E27FC236}">
              <a16:creationId xmlns:a16="http://schemas.microsoft.com/office/drawing/2014/main" id="{00000000-0008-0000-2200-00000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8" name="Text Box 6">
          <a:extLst>
            <a:ext uri="{FF2B5EF4-FFF2-40B4-BE49-F238E27FC236}">
              <a16:creationId xmlns:a16="http://schemas.microsoft.com/office/drawing/2014/main" id="{00000000-0008-0000-2200-00000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79" name="Text Box 8">
          <a:extLst>
            <a:ext uri="{FF2B5EF4-FFF2-40B4-BE49-F238E27FC236}">
              <a16:creationId xmlns:a16="http://schemas.microsoft.com/office/drawing/2014/main" id="{00000000-0008-0000-2200-00000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0" name="Text Box 9">
          <a:extLst>
            <a:ext uri="{FF2B5EF4-FFF2-40B4-BE49-F238E27FC236}">
              <a16:creationId xmlns:a16="http://schemas.microsoft.com/office/drawing/2014/main" id="{00000000-0008-0000-2200-00000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1" name="Text Box 10">
          <a:extLst>
            <a:ext uri="{FF2B5EF4-FFF2-40B4-BE49-F238E27FC236}">
              <a16:creationId xmlns:a16="http://schemas.microsoft.com/office/drawing/2014/main" id="{00000000-0008-0000-2200-00000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2" name="Text Box 1">
          <a:extLst>
            <a:ext uri="{FF2B5EF4-FFF2-40B4-BE49-F238E27FC236}">
              <a16:creationId xmlns:a16="http://schemas.microsoft.com/office/drawing/2014/main" id="{00000000-0008-0000-2200-00000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3" name="Text Box 2">
          <a:extLst>
            <a:ext uri="{FF2B5EF4-FFF2-40B4-BE49-F238E27FC236}">
              <a16:creationId xmlns:a16="http://schemas.microsoft.com/office/drawing/2014/main" id="{00000000-0008-0000-2200-00000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4" name="Text Box 1">
          <a:extLst>
            <a:ext uri="{FF2B5EF4-FFF2-40B4-BE49-F238E27FC236}">
              <a16:creationId xmlns:a16="http://schemas.microsoft.com/office/drawing/2014/main" id="{00000000-0008-0000-2200-00001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5" name="Text Box 2">
          <a:extLst>
            <a:ext uri="{FF2B5EF4-FFF2-40B4-BE49-F238E27FC236}">
              <a16:creationId xmlns:a16="http://schemas.microsoft.com/office/drawing/2014/main" id="{00000000-0008-0000-2200-00001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6" name="Text Box 3">
          <a:extLst>
            <a:ext uri="{FF2B5EF4-FFF2-40B4-BE49-F238E27FC236}">
              <a16:creationId xmlns:a16="http://schemas.microsoft.com/office/drawing/2014/main" id="{00000000-0008-0000-2200-00001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7" name="Text Box 4">
          <a:extLst>
            <a:ext uri="{FF2B5EF4-FFF2-40B4-BE49-F238E27FC236}">
              <a16:creationId xmlns:a16="http://schemas.microsoft.com/office/drawing/2014/main" id="{00000000-0008-0000-2200-00001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8" name="Text Box 5">
          <a:extLst>
            <a:ext uri="{FF2B5EF4-FFF2-40B4-BE49-F238E27FC236}">
              <a16:creationId xmlns:a16="http://schemas.microsoft.com/office/drawing/2014/main" id="{00000000-0008-0000-2200-00001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89" name="Text Box 6">
          <a:extLst>
            <a:ext uri="{FF2B5EF4-FFF2-40B4-BE49-F238E27FC236}">
              <a16:creationId xmlns:a16="http://schemas.microsoft.com/office/drawing/2014/main" id="{00000000-0008-0000-2200-00001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0" name="Text Box 8">
          <a:extLst>
            <a:ext uri="{FF2B5EF4-FFF2-40B4-BE49-F238E27FC236}">
              <a16:creationId xmlns:a16="http://schemas.microsoft.com/office/drawing/2014/main" id="{00000000-0008-0000-2200-00001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1" name="Text Box 9">
          <a:extLst>
            <a:ext uri="{FF2B5EF4-FFF2-40B4-BE49-F238E27FC236}">
              <a16:creationId xmlns:a16="http://schemas.microsoft.com/office/drawing/2014/main" id="{00000000-0008-0000-2200-00001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2" name="Text Box 10">
          <a:extLst>
            <a:ext uri="{FF2B5EF4-FFF2-40B4-BE49-F238E27FC236}">
              <a16:creationId xmlns:a16="http://schemas.microsoft.com/office/drawing/2014/main" id="{00000000-0008-0000-2200-00001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3" name="Text Box 1">
          <a:extLst>
            <a:ext uri="{FF2B5EF4-FFF2-40B4-BE49-F238E27FC236}">
              <a16:creationId xmlns:a16="http://schemas.microsoft.com/office/drawing/2014/main" id="{00000000-0008-0000-2200-00001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4" name="Text Box 2">
          <a:extLst>
            <a:ext uri="{FF2B5EF4-FFF2-40B4-BE49-F238E27FC236}">
              <a16:creationId xmlns:a16="http://schemas.microsoft.com/office/drawing/2014/main" id="{00000000-0008-0000-2200-00001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5" name="Text Box 1">
          <a:extLst>
            <a:ext uri="{FF2B5EF4-FFF2-40B4-BE49-F238E27FC236}">
              <a16:creationId xmlns:a16="http://schemas.microsoft.com/office/drawing/2014/main" id="{00000000-0008-0000-2200-00001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6" name="Text Box 2">
          <a:extLst>
            <a:ext uri="{FF2B5EF4-FFF2-40B4-BE49-F238E27FC236}">
              <a16:creationId xmlns:a16="http://schemas.microsoft.com/office/drawing/2014/main" id="{00000000-0008-0000-2200-00001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7" name="Text Box 3">
          <a:extLst>
            <a:ext uri="{FF2B5EF4-FFF2-40B4-BE49-F238E27FC236}">
              <a16:creationId xmlns:a16="http://schemas.microsoft.com/office/drawing/2014/main" id="{00000000-0008-0000-2200-00001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8" name="Text Box 4">
          <a:extLst>
            <a:ext uri="{FF2B5EF4-FFF2-40B4-BE49-F238E27FC236}">
              <a16:creationId xmlns:a16="http://schemas.microsoft.com/office/drawing/2014/main" id="{00000000-0008-0000-2200-00001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99" name="Text Box 5">
          <a:extLst>
            <a:ext uri="{FF2B5EF4-FFF2-40B4-BE49-F238E27FC236}">
              <a16:creationId xmlns:a16="http://schemas.microsoft.com/office/drawing/2014/main" id="{00000000-0008-0000-2200-00001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0" name="Text Box 6">
          <a:extLst>
            <a:ext uri="{FF2B5EF4-FFF2-40B4-BE49-F238E27FC236}">
              <a16:creationId xmlns:a16="http://schemas.microsoft.com/office/drawing/2014/main" id="{00000000-0008-0000-2200-00002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1" name="Text Box 8">
          <a:extLst>
            <a:ext uri="{FF2B5EF4-FFF2-40B4-BE49-F238E27FC236}">
              <a16:creationId xmlns:a16="http://schemas.microsoft.com/office/drawing/2014/main" id="{00000000-0008-0000-2200-00002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2" name="Text Box 9">
          <a:extLst>
            <a:ext uri="{FF2B5EF4-FFF2-40B4-BE49-F238E27FC236}">
              <a16:creationId xmlns:a16="http://schemas.microsoft.com/office/drawing/2014/main" id="{00000000-0008-0000-2200-00002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3" name="Text Box 10">
          <a:extLst>
            <a:ext uri="{FF2B5EF4-FFF2-40B4-BE49-F238E27FC236}">
              <a16:creationId xmlns:a16="http://schemas.microsoft.com/office/drawing/2014/main" id="{00000000-0008-0000-2200-00002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4" name="Text Box 1">
          <a:extLst>
            <a:ext uri="{FF2B5EF4-FFF2-40B4-BE49-F238E27FC236}">
              <a16:creationId xmlns:a16="http://schemas.microsoft.com/office/drawing/2014/main" id="{00000000-0008-0000-2200-00002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5" name="Text Box 2">
          <a:extLst>
            <a:ext uri="{FF2B5EF4-FFF2-40B4-BE49-F238E27FC236}">
              <a16:creationId xmlns:a16="http://schemas.microsoft.com/office/drawing/2014/main" id="{00000000-0008-0000-2200-00002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6" name="Text Box 1">
          <a:extLst>
            <a:ext uri="{FF2B5EF4-FFF2-40B4-BE49-F238E27FC236}">
              <a16:creationId xmlns:a16="http://schemas.microsoft.com/office/drawing/2014/main" id="{00000000-0008-0000-2200-00002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7" name="Text Box 2">
          <a:extLst>
            <a:ext uri="{FF2B5EF4-FFF2-40B4-BE49-F238E27FC236}">
              <a16:creationId xmlns:a16="http://schemas.microsoft.com/office/drawing/2014/main" id="{00000000-0008-0000-2200-00002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8" name="Text Box 3">
          <a:extLst>
            <a:ext uri="{FF2B5EF4-FFF2-40B4-BE49-F238E27FC236}">
              <a16:creationId xmlns:a16="http://schemas.microsoft.com/office/drawing/2014/main" id="{00000000-0008-0000-2200-00002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09" name="Text Box 4">
          <a:extLst>
            <a:ext uri="{FF2B5EF4-FFF2-40B4-BE49-F238E27FC236}">
              <a16:creationId xmlns:a16="http://schemas.microsoft.com/office/drawing/2014/main" id="{00000000-0008-0000-2200-00002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0" name="Text Box 5">
          <a:extLst>
            <a:ext uri="{FF2B5EF4-FFF2-40B4-BE49-F238E27FC236}">
              <a16:creationId xmlns:a16="http://schemas.microsoft.com/office/drawing/2014/main" id="{00000000-0008-0000-2200-00002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1" name="Text Box 6">
          <a:extLst>
            <a:ext uri="{FF2B5EF4-FFF2-40B4-BE49-F238E27FC236}">
              <a16:creationId xmlns:a16="http://schemas.microsoft.com/office/drawing/2014/main" id="{00000000-0008-0000-2200-00002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2" name="Text Box 8">
          <a:extLst>
            <a:ext uri="{FF2B5EF4-FFF2-40B4-BE49-F238E27FC236}">
              <a16:creationId xmlns:a16="http://schemas.microsoft.com/office/drawing/2014/main" id="{00000000-0008-0000-2200-00002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3" name="Text Box 9">
          <a:extLst>
            <a:ext uri="{FF2B5EF4-FFF2-40B4-BE49-F238E27FC236}">
              <a16:creationId xmlns:a16="http://schemas.microsoft.com/office/drawing/2014/main" id="{00000000-0008-0000-2200-00002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4" name="Text Box 10">
          <a:extLst>
            <a:ext uri="{FF2B5EF4-FFF2-40B4-BE49-F238E27FC236}">
              <a16:creationId xmlns:a16="http://schemas.microsoft.com/office/drawing/2014/main" id="{00000000-0008-0000-2200-00002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5" name="Text Box 1">
          <a:extLst>
            <a:ext uri="{FF2B5EF4-FFF2-40B4-BE49-F238E27FC236}">
              <a16:creationId xmlns:a16="http://schemas.microsoft.com/office/drawing/2014/main" id="{00000000-0008-0000-2200-00002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6" name="Text Box 2">
          <a:extLst>
            <a:ext uri="{FF2B5EF4-FFF2-40B4-BE49-F238E27FC236}">
              <a16:creationId xmlns:a16="http://schemas.microsoft.com/office/drawing/2014/main" id="{00000000-0008-0000-2200-00003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7" name="Text Box 1">
          <a:extLst>
            <a:ext uri="{FF2B5EF4-FFF2-40B4-BE49-F238E27FC236}">
              <a16:creationId xmlns:a16="http://schemas.microsoft.com/office/drawing/2014/main" id="{00000000-0008-0000-2200-00003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8" name="Text Box 2">
          <a:extLst>
            <a:ext uri="{FF2B5EF4-FFF2-40B4-BE49-F238E27FC236}">
              <a16:creationId xmlns:a16="http://schemas.microsoft.com/office/drawing/2014/main" id="{00000000-0008-0000-2200-00003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19" name="Text Box 3">
          <a:extLst>
            <a:ext uri="{FF2B5EF4-FFF2-40B4-BE49-F238E27FC236}">
              <a16:creationId xmlns:a16="http://schemas.microsoft.com/office/drawing/2014/main" id="{00000000-0008-0000-2200-00003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0" name="Text Box 4">
          <a:extLst>
            <a:ext uri="{FF2B5EF4-FFF2-40B4-BE49-F238E27FC236}">
              <a16:creationId xmlns:a16="http://schemas.microsoft.com/office/drawing/2014/main" id="{00000000-0008-0000-2200-00003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1" name="Text Box 5">
          <a:extLst>
            <a:ext uri="{FF2B5EF4-FFF2-40B4-BE49-F238E27FC236}">
              <a16:creationId xmlns:a16="http://schemas.microsoft.com/office/drawing/2014/main" id="{00000000-0008-0000-2200-000035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2" name="Text Box 6">
          <a:extLst>
            <a:ext uri="{FF2B5EF4-FFF2-40B4-BE49-F238E27FC236}">
              <a16:creationId xmlns:a16="http://schemas.microsoft.com/office/drawing/2014/main" id="{00000000-0008-0000-2200-000036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3" name="Text Box 8">
          <a:extLst>
            <a:ext uri="{FF2B5EF4-FFF2-40B4-BE49-F238E27FC236}">
              <a16:creationId xmlns:a16="http://schemas.microsoft.com/office/drawing/2014/main" id="{00000000-0008-0000-2200-000037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4" name="Text Box 9">
          <a:extLst>
            <a:ext uri="{FF2B5EF4-FFF2-40B4-BE49-F238E27FC236}">
              <a16:creationId xmlns:a16="http://schemas.microsoft.com/office/drawing/2014/main" id="{00000000-0008-0000-2200-000038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5" name="Text Box 10">
          <a:extLst>
            <a:ext uri="{FF2B5EF4-FFF2-40B4-BE49-F238E27FC236}">
              <a16:creationId xmlns:a16="http://schemas.microsoft.com/office/drawing/2014/main" id="{00000000-0008-0000-2200-000039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6" name="Text Box 1">
          <a:extLst>
            <a:ext uri="{FF2B5EF4-FFF2-40B4-BE49-F238E27FC236}">
              <a16:creationId xmlns:a16="http://schemas.microsoft.com/office/drawing/2014/main" id="{00000000-0008-0000-2200-00003A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7" name="Text Box 2">
          <a:extLst>
            <a:ext uri="{FF2B5EF4-FFF2-40B4-BE49-F238E27FC236}">
              <a16:creationId xmlns:a16="http://schemas.microsoft.com/office/drawing/2014/main" id="{00000000-0008-0000-2200-00003B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8" name="Text Box 1">
          <a:extLst>
            <a:ext uri="{FF2B5EF4-FFF2-40B4-BE49-F238E27FC236}">
              <a16:creationId xmlns:a16="http://schemas.microsoft.com/office/drawing/2014/main" id="{00000000-0008-0000-2200-00003C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29" name="Text Box 2">
          <a:extLst>
            <a:ext uri="{FF2B5EF4-FFF2-40B4-BE49-F238E27FC236}">
              <a16:creationId xmlns:a16="http://schemas.microsoft.com/office/drawing/2014/main" id="{00000000-0008-0000-2200-00003D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0" name="Text Box 3">
          <a:extLst>
            <a:ext uri="{FF2B5EF4-FFF2-40B4-BE49-F238E27FC236}">
              <a16:creationId xmlns:a16="http://schemas.microsoft.com/office/drawing/2014/main" id="{00000000-0008-0000-2200-00003E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1" name="Text Box 4">
          <a:extLst>
            <a:ext uri="{FF2B5EF4-FFF2-40B4-BE49-F238E27FC236}">
              <a16:creationId xmlns:a16="http://schemas.microsoft.com/office/drawing/2014/main" id="{00000000-0008-0000-2200-00003F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2" name="Text Box 5">
          <a:extLst>
            <a:ext uri="{FF2B5EF4-FFF2-40B4-BE49-F238E27FC236}">
              <a16:creationId xmlns:a16="http://schemas.microsoft.com/office/drawing/2014/main" id="{00000000-0008-0000-2200-000040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3" name="Text Box 6">
          <a:extLst>
            <a:ext uri="{FF2B5EF4-FFF2-40B4-BE49-F238E27FC236}">
              <a16:creationId xmlns:a16="http://schemas.microsoft.com/office/drawing/2014/main" id="{00000000-0008-0000-2200-000041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4" name="Text Box 8">
          <a:extLst>
            <a:ext uri="{FF2B5EF4-FFF2-40B4-BE49-F238E27FC236}">
              <a16:creationId xmlns:a16="http://schemas.microsoft.com/office/drawing/2014/main" id="{00000000-0008-0000-2200-000042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5" name="Text Box 9">
          <a:extLst>
            <a:ext uri="{FF2B5EF4-FFF2-40B4-BE49-F238E27FC236}">
              <a16:creationId xmlns:a16="http://schemas.microsoft.com/office/drawing/2014/main" id="{00000000-0008-0000-2200-000043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836" name="Text Box 10">
          <a:extLst>
            <a:ext uri="{FF2B5EF4-FFF2-40B4-BE49-F238E27FC236}">
              <a16:creationId xmlns:a16="http://schemas.microsoft.com/office/drawing/2014/main" id="{00000000-0008-0000-2200-00004403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7" name="Text Box 8">
          <a:extLst>
            <a:ext uri="{FF2B5EF4-FFF2-40B4-BE49-F238E27FC236}">
              <a16:creationId xmlns:a16="http://schemas.microsoft.com/office/drawing/2014/main" id="{00000000-0008-0000-2200-00004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8" name="Text Box 1">
          <a:extLst>
            <a:ext uri="{FF2B5EF4-FFF2-40B4-BE49-F238E27FC236}">
              <a16:creationId xmlns:a16="http://schemas.microsoft.com/office/drawing/2014/main" id="{00000000-0008-0000-2200-00004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39" name="Text Box 2">
          <a:extLst>
            <a:ext uri="{FF2B5EF4-FFF2-40B4-BE49-F238E27FC236}">
              <a16:creationId xmlns:a16="http://schemas.microsoft.com/office/drawing/2014/main" id="{00000000-0008-0000-2200-00004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0" name="Text Box 3">
          <a:extLst>
            <a:ext uri="{FF2B5EF4-FFF2-40B4-BE49-F238E27FC236}">
              <a16:creationId xmlns:a16="http://schemas.microsoft.com/office/drawing/2014/main" id="{00000000-0008-0000-2200-00004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1" name="Text Box 4">
          <a:extLst>
            <a:ext uri="{FF2B5EF4-FFF2-40B4-BE49-F238E27FC236}">
              <a16:creationId xmlns:a16="http://schemas.microsoft.com/office/drawing/2014/main" id="{00000000-0008-0000-2200-00004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2" name="Text Box 5">
          <a:extLst>
            <a:ext uri="{FF2B5EF4-FFF2-40B4-BE49-F238E27FC236}">
              <a16:creationId xmlns:a16="http://schemas.microsoft.com/office/drawing/2014/main" id="{00000000-0008-0000-2200-00004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3" name="Text Box 6">
          <a:extLst>
            <a:ext uri="{FF2B5EF4-FFF2-40B4-BE49-F238E27FC236}">
              <a16:creationId xmlns:a16="http://schemas.microsoft.com/office/drawing/2014/main" id="{00000000-0008-0000-2200-00004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4" name="Text Box 8">
          <a:extLst>
            <a:ext uri="{FF2B5EF4-FFF2-40B4-BE49-F238E27FC236}">
              <a16:creationId xmlns:a16="http://schemas.microsoft.com/office/drawing/2014/main" id="{00000000-0008-0000-2200-00004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5" name="Text Box 9">
          <a:extLst>
            <a:ext uri="{FF2B5EF4-FFF2-40B4-BE49-F238E27FC236}">
              <a16:creationId xmlns:a16="http://schemas.microsoft.com/office/drawing/2014/main" id="{00000000-0008-0000-2200-00004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6" name="Text Box 10">
          <a:extLst>
            <a:ext uri="{FF2B5EF4-FFF2-40B4-BE49-F238E27FC236}">
              <a16:creationId xmlns:a16="http://schemas.microsoft.com/office/drawing/2014/main" id="{00000000-0008-0000-2200-00004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7" name="Text Box 1">
          <a:extLst>
            <a:ext uri="{FF2B5EF4-FFF2-40B4-BE49-F238E27FC236}">
              <a16:creationId xmlns:a16="http://schemas.microsoft.com/office/drawing/2014/main" id="{00000000-0008-0000-2200-00004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8" name="Text Box 2">
          <a:extLst>
            <a:ext uri="{FF2B5EF4-FFF2-40B4-BE49-F238E27FC236}">
              <a16:creationId xmlns:a16="http://schemas.microsoft.com/office/drawing/2014/main" id="{00000000-0008-0000-2200-00005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49" name="Text Box 8">
          <a:extLst>
            <a:ext uri="{FF2B5EF4-FFF2-40B4-BE49-F238E27FC236}">
              <a16:creationId xmlns:a16="http://schemas.microsoft.com/office/drawing/2014/main" id="{00000000-0008-0000-2200-00005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0" name="Text Box 8">
          <a:extLst>
            <a:ext uri="{FF2B5EF4-FFF2-40B4-BE49-F238E27FC236}">
              <a16:creationId xmlns:a16="http://schemas.microsoft.com/office/drawing/2014/main" id="{00000000-0008-0000-2200-00005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1" name="Text Box 8">
          <a:extLst>
            <a:ext uri="{FF2B5EF4-FFF2-40B4-BE49-F238E27FC236}">
              <a16:creationId xmlns:a16="http://schemas.microsoft.com/office/drawing/2014/main" id="{00000000-0008-0000-2200-00005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2" name="Text Box 8">
          <a:extLst>
            <a:ext uri="{FF2B5EF4-FFF2-40B4-BE49-F238E27FC236}">
              <a16:creationId xmlns:a16="http://schemas.microsoft.com/office/drawing/2014/main" id="{00000000-0008-0000-2200-00005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3" name="Text Box 8">
          <a:extLst>
            <a:ext uri="{FF2B5EF4-FFF2-40B4-BE49-F238E27FC236}">
              <a16:creationId xmlns:a16="http://schemas.microsoft.com/office/drawing/2014/main" id="{00000000-0008-0000-2200-00005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4" name="Text Box 1">
          <a:extLst>
            <a:ext uri="{FF2B5EF4-FFF2-40B4-BE49-F238E27FC236}">
              <a16:creationId xmlns:a16="http://schemas.microsoft.com/office/drawing/2014/main" id="{00000000-0008-0000-2200-00005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5" name="Text Box 2">
          <a:extLst>
            <a:ext uri="{FF2B5EF4-FFF2-40B4-BE49-F238E27FC236}">
              <a16:creationId xmlns:a16="http://schemas.microsoft.com/office/drawing/2014/main" id="{00000000-0008-0000-2200-00005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6" name="Text Box 3">
          <a:extLst>
            <a:ext uri="{FF2B5EF4-FFF2-40B4-BE49-F238E27FC236}">
              <a16:creationId xmlns:a16="http://schemas.microsoft.com/office/drawing/2014/main" id="{00000000-0008-0000-2200-00005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7" name="Text Box 4">
          <a:extLst>
            <a:ext uri="{FF2B5EF4-FFF2-40B4-BE49-F238E27FC236}">
              <a16:creationId xmlns:a16="http://schemas.microsoft.com/office/drawing/2014/main" id="{00000000-0008-0000-2200-00005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8" name="Text Box 5">
          <a:extLst>
            <a:ext uri="{FF2B5EF4-FFF2-40B4-BE49-F238E27FC236}">
              <a16:creationId xmlns:a16="http://schemas.microsoft.com/office/drawing/2014/main" id="{00000000-0008-0000-2200-00005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59" name="Text Box 6">
          <a:extLst>
            <a:ext uri="{FF2B5EF4-FFF2-40B4-BE49-F238E27FC236}">
              <a16:creationId xmlns:a16="http://schemas.microsoft.com/office/drawing/2014/main" id="{00000000-0008-0000-2200-00005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0" name="Text Box 8">
          <a:extLst>
            <a:ext uri="{FF2B5EF4-FFF2-40B4-BE49-F238E27FC236}">
              <a16:creationId xmlns:a16="http://schemas.microsoft.com/office/drawing/2014/main" id="{00000000-0008-0000-2200-00005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1" name="Text Box 9">
          <a:extLst>
            <a:ext uri="{FF2B5EF4-FFF2-40B4-BE49-F238E27FC236}">
              <a16:creationId xmlns:a16="http://schemas.microsoft.com/office/drawing/2014/main" id="{00000000-0008-0000-2200-00005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2" name="Text Box 10">
          <a:extLst>
            <a:ext uri="{FF2B5EF4-FFF2-40B4-BE49-F238E27FC236}">
              <a16:creationId xmlns:a16="http://schemas.microsoft.com/office/drawing/2014/main" id="{00000000-0008-0000-2200-00005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3" name="Text Box 1">
          <a:extLst>
            <a:ext uri="{FF2B5EF4-FFF2-40B4-BE49-F238E27FC236}">
              <a16:creationId xmlns:a16="http://schemas.microsoft.com/office/drawing/2014/main" id="{00000000-0008-0000-2200-00005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4" name="Text Box 2">
          <a:extLst>
            <a:ext uri="{FF2B5EF4-FFF2-40B4-BE49-F238E27FC236}">
              <a16:creationId xmlns:a16="http://schemas.microsoft.com/office/drawing/2014/main" id="{00000000-0008-0000-2200-00006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65" name="Text Box 8">
          <a:extLst>
            <a:ext uri="{FF2B5EF4-FFF2-40B4-BE49-F238E27FC236}">
              <a16:creationId xmlns:a16="http://schemas.microsoft.com/office/drawing/2014/main" id="{00000000-0008-0000-2200-000061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6" name="Text Box 8">
          <a:extLst>
            <a:ext uri="{FF2B5EF4-FFF2-40B4-BE49-F238E27FC236}">
              <a16:creationId xmlns:a16="http://schemas.microsoft.com/office/drawing/2014/main" id="{00000000-0008-0000-2200-00006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7" name="Text Box 8">
          <a:extLst>
            <a:ext uri="{FF2B5EF4-FFF2-40B4-BE49-F238E27FC236}">
              <a16:creationId xmlns:a16="http://schemas.microsoft.com/office/drawing/2014/main" id="{00000000-0008-0000-2200-00006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8" name="Text Box 1">
          <a:extLst>
            <a:ext uri="{FF2B5EF4-FFF2-40B4-BE49-F238E27FC236}">
              <a16:creationId xmlns:a16="http://schemas.microsoft.com/office/drawing/2014/main" id="{00000000-0008-0000-2200-00006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69" name="Text Box 2">
          <a:extLst>
            <a:ext uri="{FF2B5EF4-FFF2-40B4-BE49-F238E27FC236}">
              <a16:creationId xmlns:a16="http://schemas.microsoft.com/office/drawing/2014/main" id="{00000000-0008-0000-2200-00006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0" name="Text Box 3">
          <a:extLst>
            <a:ext uri="{FF2B5EF4-FFF2-40B4-BE49-F238E27FC236}">
              <a16:creationId xmlns:a16="http://schemas.microsoft.com/office/drawing/2014/main" id="{00000000-0008-0000-2200-00006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1" name="Text Box 4">
          <a:extLst>
            <a:ext uri="{FF2B5EF4-FFF2-40B4-BE49-F238E27FC236}">
              <a16:creationId xmlns:a16="http://schemas.microsoft.com/office/drawing/2014/main" id="{00000000-0008-0000-2200-00006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2" name="Text Box 5">
          <a:extLst>
            <a:ext uri="{FF2B5EF4-FFF2-40B4-BE49-F238E27FC236}">
              <a16:creationId xmlns:a16="http://schemas.microsoft.com/office/drawing/2014/main" id="{00000000-0008-0000-2200-00006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3" name="Text Box 6">
          <a:extLst>
            <a:ext uri="{FF2B5EF4-FFF2-40B4-BE49-F238E27FC236}">
              <a16:creationId xmlns:a16="http://schemas.microsoft.com/office/drawing/2014/main" id="{00000000-0008-0000-2200-00006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4" name="Text Box 8">
          <a:extLst>
            <a:ext uri="{FF2B5EF4-FFF2-40B4-BE49-F238E27FC236}">
              <a16:creationId xmlns:a16="http://schemas.microsoft.com/office/drawing/2014/main" id="{00000000-0008-0000-2200-00006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5" name="Text Box 9">
          <a:extLst>
            <a:ext uri="{FF2B5EF4-FFF2-40B4-BE49-F238E27FC236}">
              <a16:creationId xmlns:a16="http://schemas.microsoft.com/office/drawing/2014/main" id="{00000000-0008-0000-2200-00006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6" name="Text Box 10">
          <a:extLst>
            <a:ext uri="{FF2B5EF4-FFF2-40B4-BE49-F238E27FC236}">
              <a16:creationId xmlns:a16="http://schemas.microsoft.com/office/drawing/2014/main" id="{00000000-0008-0000-2200-00006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7" name="Text Box 1">
          <a:extLst>
            <a:ext uri="{FF2B5EF4-FFF2-40B4-BE49-F238E27FC236}">
              <a16:creationId xmlns:a16="http://schemas.microsoft.com/office/drawing/2014/main" id="{00000000-0008-0000-2200-00006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8" name="Text Box 2">
          <a:extLst>
            <a:ext uri="{FF2B5EF4-FFF2-40B4-BE49-F238E27FC236}">
              <a16:creationId xmlns:a16="http://schemas.microsoft.com/office/drawing/2014/main" id="{00000000-0008-0000-2200-00006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79" name="Text Box 8">
          <a:extLst>
            <a:ext uri="{FF2B5EF4-FFF2-40B4-BE49-F238E27FC236}">
              <a16:creationId xmlns:a16="http://schemas.microsoft.com/office/drawing/2014/main" id="{00000000-0008-0000-2200-00006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0" name="Text Box 8">
          <a:extLst>
            <a:ext uri="{FF2B5EF4-FFF2-40B4-BE49-F238E27FC236}">
              <a16:creationId xmlns:a16="http://schemas.microsoft.com/office/drawing/2014/main" id="{00000000-0008-0000-2200-00007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1" name="Text Box 8">
          <a:extLst>
            <a:ext uri="{FF2B5EF4-FFF2-40B4-BE49-F238E27FC236}">
              <a16:creationId xmlns:a16="http://schemas.microsoft.com/office/drawing/2014/main" id="{00000000-0008-0000-2200-00007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2" name="Text Box 8">
          <a:extLst>
            <a:ext uri="{FF2B5EF4-FFF2-40B4-BE49-F238E27FC236}">
              <a16:creationId xmlns:a16="http://schemas.microsoft.com/office/drawing/2014/main" id="{00000000-0008-0000-2200-00007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3" name="Text Box 8">
          <a:extLst>
            <a:ext uri="{FF2B5EF4-FFF2-40B4-BE49-F238E27FC236}">
              <a16:creationId xmlns:a16="http://schemas.microsoft.com/office/drawing/2014/main" id="{00000000-0008-0000-2200-00007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4" name="Text Box 1">
          <a:extLst>
            <a:ext uri="{FF2B5EF4-FFF2-40B4-BE49-F238E27FC236}">
              <a16:creationId xmlns:a16="http://schemas.microsoft.com/office/drawing/2014/main" id="{00000000-0008-0000-2200-00007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5" name="Text Box 2">
          <a:extLst>
            <a:ext uri="{FF2B5EF4-FFF2-40B4-BE49-F238E27FC236}">
              <a16:creationId xmlns:a16="http://schemas.microsoft.com/office/drawing/2014/main" id="{00000000-0008-0000-2200-00007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6" name="Text Box 3">
          <a:extLst>
            <a:ext uri="{FF2B5EF4-FFF2-40B4-BE49-F238E27FC236}">
              <a16:creationId xmlns:a16="http://schemas.microsoft.com/office/drawing/2014/main" id="{00000000-0008-0000-2200-00007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7" name="Text Box 4">
          <a:extLst>
            <a:ext uri="{FF2B5EF4-FFF2-40B4-BE49-F238E27FC236}">
              <a16:creationId xmlns:a16="http://schemas.microsoft.com/office/drawing/2014/main" id="{00000000-0008-0000-2200-00007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8" name="Text Box 5">
          <a:extLst>
            <a:ext uri="{FF2B5EF4-FFF2-40B4-BE49-F238E27FC236}">
              <a16:creationId xmlns:a16="http://schemas.microsoft.com/office/drawing/2014/main" id="{00000000-0008-0000-2200-00007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89" name="Text Box 6">
          <a:extLst>
            <a:ext uri="{FF2B5EF4-FFF2-40B4-BE49-F238E27FC236}">
              <a16:creationId xmlns:a16="http://schemas.microsoft.com/office/drawing/2014/main" id="{00000000-0008-0000-2200-00007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0" name="Text Box 8">
          <a:extLst>
            <a:ext uri="{FF2B5EF4-FFF2-40B4-BE49-F238E27FC236}">
              <a16:creationId xmlns:a16="http://schemas.microsoft.com/office/drawing/2014/main" id="{00000000-0008-0000-2200-00007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1" name="Text Box 9">
          <a:extLst>
            <a:ext uri="{FF2B5EF4-FFF2-40B4-BE49-F238E27FC236}">
              <a16:creationId xmlns:a16="http://schemas.microsoft.com/office/drawing/2014/main" id="{00000000-0008-0000-2200-00007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2" name="Text Box 10">
          <a:extLst>
            <a:ext uri="{FF2B5EF4-FFF2-40B4-BE49-F238E27FC236}">
              <a16:creationId xmlns:a16="http://schemas.microsoft.com/office/drawing/2014/main" id="{00000000-0008-0000-2200-00007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3" name="Text Box 1">
          <a:extLst>
            <a:ext uri="{FF2B5EF4-FFF2-40B4-BE49-F238E27FC236}">
              <a16:creationId xmlns:a16="http://schemas.microsoft.com/office/drawing/2014/main" id="{00000000-0008-0000-2200-00007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4" name="Text Box 2">
          <a:extLst>
            <a:ext uri="{FF2B5EF4-FFF2-40B4-BE49-F238E27FC236}">
              <a16:creationId xmlns:a16="http://schemas.microsoft.com/office/drawing/2014/main" id="{00000000-0008-0000-2200-00007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895" name="Text Box 8">
          <a:extLst>
            <a:ext uri="{FF2B5EF4-FFF2-40B4-BE49-F238E27FC236}">
              <a16:creationId xmlns:a16="http://schemas.microsoft.com/office/drawing/2014/main" id="{00000000-0008-0000-2200-00007F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896" name="Text Box 8">
          <a:extLst>
            <a:ext uri="{FF2B5EF4-FFF2-40B4-BE49-F238E27FC236}">
              <a16:creationId xmlns:a16="http://schemas.microsoft.com/office/drawing/2014/main" id="{00000000-0008-0000-2200-00008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7" name="Text Box 8">
          <a:extLst>
            <a:ext uri="{FF2B5EF4-FFF2-40B4-BE49-F238E27FC236}">
              <a16:creationId xmlns:a16="http://schemas.microsoft.com/office/drawing/2014/main" id="{00000000-0008-0000-2200-000081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8" name="Text Box 8">
          <a:extLst>
            <a:ext uri="{FF2B5EF4-FFF2-40B4-BE49-F238E27FC236}">
              <a16:creationId xmlns:a16="http://schemas.microsoft.com/office/drawing/2014/main" id="{00000000-0008-0000-2200-000082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899" name="Text Box 8">
          <a:extLst>
            <a:ext uri="{FF2B5EF4-FFF2-40B4-BE49-F238E27FC236}">
              <a16:creationId xmlns:a16="http://schemas.microsoft.com/office/drawing/2014/main" id="{00000000-0008-0000-2200-000083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900" name="Text Box 8">
          <a:extLst>
            <a:ext uri="{FF2B5EF4-FFF2-40B4-BE49-F238E27FC236}">
              <a16:creationId xmlns:a16="http://schemas.microsoft.com/office/drawing/2014/main" id="{00000000-0008-0000-2200-000084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1" name="Text Box 8">
          <a:extLst>
            <a:ext uri="{FF2B5EF4-FFF2-40B4-BE49-F238E27FC236}">
              <a16:creationId xmlns:a16="http://schemas.microsoft.com/office/drawing/2014/main" id="{00000000-0008-0000-2200-000085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2" name="Text Box 8">
          <a:extLst>
            <a:ext uri="{FF2B5EF4-FFF2-40B4-BE49-F238E27FC236}">
              <a16:creationId xmlns:a16="http://schemas.microsoft.com/office/drawing/2014/main" id="{00000000-0008-0000-2200-000086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3" name="Text Box 8">
          <a:extLst>
            <a:ext uri="{FF2B5EF4-FFF2-40B4-BE49-F238E27FC236}">
              <a16:creationId xmlns:a16="http://schemas.microsoft.com/office/drawing/2014/main" id="{00000000-0008-0000-2200-000087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904" name="Text Box 8">
          <a:extLst>
            <a:ext uri="{FF2B5EF4-FFF2-40B4-BE49-F238E27FC236}">
              <a16:creationId xmlns:a16="http://schemas.microsoft.com/office/drawing/2014/main" id="{00000000-0008-0000-2200-00008803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5" name="Text Box 1">
          <a:extLst>
            <a:ext uri="{FF2B5EF4-FFF2-40B4-BE49-F238E27FC236}">
              <a16:creationId xmlns:a16="http://schemas.microsoft.com/office/drawing/2014/main" id="{00000000-0008-0000-2200-00008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6" name="Text Box 2">
          <a:extLst>
            <a:ext uri="{FF2B5EF4-FFF2-40B4-BE49-F238E27FC236}">
              <a16:creationId xmlns:a16="http://schemas.microsoft.com/office/drawing/2014/main" id="{00000000-0008-0000-2200-00008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7" name="Text Box 3">
          <a:extLst>
            <a:ext uri="{FF2B5EF4-FFF2-40B4-BE49-F238E27FC236}">
              <a16:creationId xmlns:a16="http://schemas.microsoft.com/office/drawing/2014/main" id="{00000000-0008-0000-2200-00008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8" name="Text Box 4">
          <a:extLst>
            <a:ext uri="{FF2B5EF4-FFF2-40B4-BE49-F238E27FC236}">
              <a16:creationId xmlns:a16="http://schemas.microsoft.com/office/drawing/2014/main" id="{00000000-0008-0000-2200-00008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09" name="Text Box 5">
          <a:extLst>
            <a:ext uri="{FF2B5EF4-FFF2-40B4-BE49-F238E27FC236}">
              <a16:creationId xmlns:a16="http://schemas.microsoft.com/office/drawing/2014/main" id="{00000000-0008-0000-2200-00008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0" name="Text Box 6">
          <a:extLst>
            <a:ext uri="{FF2B5EF4-FFF2-40B4-BE49-F238E27FC236}">
              <a16:creationId xmlns:a16="http://schemas.microsoft.com/office/drawing/2014/main" id="{00000000-0008-0000-2200-00008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1" name="Text Box 8">
          <a:extLst>
            <a:ext uri="{FF2B5EF4-FFF2-40B4-BE49-F238E27FC236}">
              <a16:creationId xmlns:a16="http://schemas.microsoft.com/office/drawing/2014/main" id="{00000000-0008-0000-2200-00008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2" name="Text Box 9">
          <a:extLst>
            <a:ext uri="{FF2B5EF4-FFF2-40B4-BE49-F238E27FC236}">
              <a16:creationId xmlns:a16="http://schemas.microsoft.com/office/drawing/2014/main" id="{00000000-0008-0000-2200-00009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3" name="Text Box 10">
          <a:extLst>
            <a:ext uri="{FF2B5EF4-FFF2-40B4-BE49-F238E27FC236}">
              <a16:creationId xmlns:a16="http://schemas.microsoft.com/office/drawing/2014/main" id="{00000000-0008-0000-2200-00009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4" name="Text Box 1">
          <a:extLst>
            <a:ext uri="{FF2B5EF4-FFF2-40B4-BE49-F238E27FC236}">
              <a16:creationId xmlns:a16="http://schemas.microsoft.com/office/drawing/2014/main" id="{00000000-0008-0000-2200-00009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5" name="Text Box 2">
          <a:extLst>
            <a:ext uri="{FF2B5EF4-FFF2-40B4-BE49-F238E27FC236}">
              <a16:creationId xmlns:a16="http://schemas.microsoft.com/office/drawing/2014/main" id="{00000000-0008-0000-2200-000093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6" name="Text Box 8">
          <a:extLst>
            <a:ext uri="{FF2B5EF4-FFF2-40B4-BE49-F238E27FC236}">
              <a16:creationId xmlns:a16="http://schemas.microsoft.com/office/drawing/2014/main" id="{00000000-0008-0000-2200-00009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7" name="Text Box 8">
          <a:extLst>
            <a:ext uri="{FF2B5EF4-FFF2-40B4-BE49-F238E27FC236}">
              <a16:creationId xmlns:a16="http://schemas.microsoft.com/office/drawing/2014/main" id="{00000000-0008-0000-2200-000095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8" name="Text Box 8">
          <a:extLst>
            <a:ext uri="{FF2B5EF4-FFF2-40B4-BE49-F238E27FC236}">
              <a16:creationId xmlns:a16="http://schemas.microsoft.com/office/drawing/2014/main" id="{00000000-0008-0000-2200-000096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19" name="Text Box 8">
          <a:extLst>
            <a:ext uri="{FF2B5EF4-FFF2-40B4-BE49-F238E27FC236}">
              <a16:creationId xmlns:a16="http://schemas.microsoft.com/office/drawing/2014/main" id="{00000000-0008-0000-2200-00009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0" name="Text Box 1">
          <a:extLst>
            <a:ext uri="{FF2B5EF4-FFF2-40B4-BE49-F238E27FC236}">
              <a16:creationId xmlns:a16="http://schemas.microsoft.com/office/drawing/2014/main" id="{00000000-0008-0000-2200-000098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1" name="Text Box 2">
          <a:extLst>
            <a:ext uri="{FF2B5EF4-FFF2-40B4-BE49-F238E27FC236}">
              <a16:creationId xmlns:a16="http://schemas.microsoft.com/office/drawing/2014/main" id="{00000000-0008-0000-2200-000099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2" name="Text Box 3">
          <a:extLst>
            <a:ext uri="{FF2B5EF4-FFF2-40B4-BE49-F238E27FC236}">
              <a16:creationId xmlns:a16="http://schemas.microsoft.com/office/drawing/2014/main" id="{00000000-0008-0000-2200-00009A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3" name="Text Box 4">
          <a:extLst>
            <a:ext uri="{FF2B5EF4-FFF2-40B4-BE49-F238E27FC236}">
              <a16:creationId xmlns:a16="http://schemas.microsoft.com/office/drawing/2014/main" id="{00000000-0008-0000-2200-00009B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4" name="Text Box 5">
          <a:extLst>
            <a:ext uri="{FF2B5EF4-FFF2-40B4-BE49-F238E27FC236}">
              <a16:creationId xmlns:a16="http://schemas.microsoft.com/office/drawing/2014/main" id="{00000000-0008-0000-2200-00009C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5" name="Text Box 6">
          <a:extLst>
            <a:ext uri="{FF2B5EF4-FFF2-40B4-BE49-F238E27FC236}">
              <a16:creationId xmlns:a16="http://schemas.microsoft.com/office/drawing/2014/main" id="{00000000-0008-0000-2200-00009D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6" name="Text Box 8">
          <a:extLst>
            <a:ext uri="{FF2B5EF4-FFF2-40B4-BE49-F238E27FC236}">
              <a16:creationId xmlns:a16="http://schemas.microsoft.com/office/drawing/2014/main" id="{00000000-0008-0000-2200-00009E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7" name="Text Box 9">
          <a:extLst>
            <a:ext uri="{FF2B5EF4-FFF2-40B4-BE49-F238E27FC236}">
              <a16:creationId xmlns:a16="http://schemas.microsoft.com/office/drawing/2014/main" id="{00000000-0008-0000-2200-00009F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8" name="Text Box 10">
          <a:extLst>
            <a:ext uri="{FF2B5EF4-FFF2-40B4-BE49-F238E27FC236}">
              <a16:creationId xmlns:a16="http://schemas.microsoft.com/office/drawing/2014/main" id="{00000000-0008-0000-2200-0000A0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29" name="Text Box 1">
          <a:extLst>
            <a:ext uri="{FF2B5EF4-FFF2-40B4-BE49-F238E27FC236}">
              <a16:creationId xmlns:a16="http://schemas.microsoft.com/office/drawing/2014/main" id="{00000000-0008-0000-2200-0000A1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0" name="Text Box 2">
          <a:extLst>
            <a:ext uri="{FF2B5EF4-FFF2-40B4-BE49-F238E27FC236}">
              <a16:creationId xmlns:a16="http://schemas.microsoft.com/office/drawing/2014/main" id="{00000000-0008-0000-2200-0000A2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31" name="Text Box 8">
          <a:extLst>
            <a:ext uri="{FF2B5EF4-FFF2-40B4-BE49-F238E27FC236}">
              <a16:creationId xmlns:a16="http://schemas.microsoft.com/office/drawing/2014/main" id="{00000000-0008-0000-2200-0000A3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2" name="Text Box 8">
          <a:extLst>
            <a:ext uri="{FF2B5EF4-FFF2-40B4-BE49-F238E27FC236}">
              <a16:creationId xmlns:a16="http://schemas.microsoft.com/office/drawing/2014/main" id="{00000000-0008-0000-2200-0000A4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933" name="Text Box 8">
          <a:extLst>
            <a:ext uri="{FF2B5EF4-FFF2-40B4-BE49-F238E27FC236}">
              <a16:creationId xmlns:a16="http://schemas.microsoft.com/office/drawing/2014/main" id="{00000000-0008-0000-2200-0000A503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4" name="Text Box 8">
          <a:extLst>
            <a:ext uri="{FF2B5EF4-FFF2-40B4-BE49-F238E27FC236}">
              <a16:creationId xmlns:a16="http://schemas.microsoft.com/office/drawing/2014/main" id="{00000000-0008-0000-2200-0000A6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35" name="Text Box 8">
          <a:extLst>
            <a:ext uri="{FF2B5EF4-FFF2-40B4-BE49-F238E27FC236}">
              <a16:creationId xmlns:a16="http://schemas.microsoft.com/office/drawing/2014/main" id="{00000000-0008-0000-2200-0000A7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6" name="Text Box 8">
          <a:extLst>
            <a:ext uri="{FF2B5EF4-FFF2-40B4-BE49-F238E27FC236}">
              <a16:creationId xmlns:a16="http://schemas.microsoft.com/office/drawing/2014/main" id="{00000000-0008-0000-2200-0000A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7" name="Text Box 1">
          <a:extLst>
            <a:ext uri="{FF2B5EF4-FFF2-40B4-BE49-F238E27FC236}">
              <a16:creationId xmlns:a16="http://schemas.microsoft.com/office/drawing/2014/main" id="{00000000-0008-0000-2200-0000A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8" name="Text Box 2">
          <a:extLst>
            <a:ext uri="{FF2B5EF4-FFF2-40B4-BE49-F238E27FC236}">
              <a16:creationId xmlns:a16="http://schemas.microsoft.com/office/drawing/2014/main" id="{00000000-0008-0000-2200-0000A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39" name="Text Box 3">
          <a:extLst>
            <a:ext uri="{FF2B5EF4-FFF2-40B4-BE49-F238E27FC236}">
              <a16:creationId xmlns:a16="http://schemas.microsoft.com/office/drawing/2014/main" id="{00000000-0008-0000-2200-0000A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0" name="Text Box 4">
          <a:extLst>
            <a:ext uri="{FF2B5EF4-FFF2-40B4-BE49-F238E27FC236}">
              <a16:creationId xmlns:a16="http://schemas.microsoft.com/office/drawing/2014/main" id="{00000000-0008-0000-2200-0000A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1" name="Text Box 5">
          <a:extLst>
            <a:ext uri="{FF2B5EF4-FFF2-40B4-BE49-F238E27FC236}">
              <a16:creationId xmlns:a16="http://schemas.microsoft.com/office/drawing/2014/main" id="{00000000-0008-0000-2200-0000A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2" name="Text Box 6">
          <a:extLst>
            <a:ext uri="{FF2B5EF4-FFF2-40B4-BE49-F238E27FC236}">
              <a16:creationId xmlns:a16="http://schemas.microsoft.com/office/drawing/2014/main" id="{00000000-0008-0000-2200-0000A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3" name="Text Box 8">
          <a:extLst>
            <a:ext uri="{FF2B5EF4-FFF2-40B4-BE49-F238E27FC236}">
              <a16:creationId xmlns:a16="http://schemas.microsoft.com/office/drawing/2014/main" id="{00000000-0008-0000-2200-0000A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4" name="Text Box 9">
          <a:extLst>
            <a:ext uri="{FF2B5EF4-FFF2-40B4-BE49-F238E27FC236}">
              <a16:creationId xmlns:a16="http://schemas.microsoft.com/office/drawing/2014/main" id="{00000000-0008-0000-2200-0000B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5" name="Text Box 10">
          <a:extLst>
            <a:ext uri="{FF2B5EF4-FFF2-40B4-BE49-F238E27FC236}">
              <a16:creationId xmlns:a16="http://schemas.microsoft.com/office/drawing/2014/main" id="{00000000-0008-0000-2200-0000B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6" name="Text Box 1">
          <a:extLst>
            <a:ext uri="{FF2B5EF4-FFF2-40B4-BE49-F238E27FC236}">
              <a16:creationId xmlns:a16="http://schemas.microsoft.com/office/drawing/2014/main" id="{00000000-0008-0000-2200-0000B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7" name="Text Box 2">
          <a:extLst>
            <a:ext uri="{FF2B5EF4-FFF2-40B4-BE49-F238E27FC236}">
              <a16:creationId xmlns:a16="http://schemas.microsoft.com/office/drawing/2014/main" id="{00000000-0008-0000-2200-0000B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8" name="Text Box 8">
          <a:extLst>
            <a:ext uri="{FF2B5EF4-FFF2-40B4-BE49-F238E27FC236}">
              <a16:creationId xmlns:a16="http://schemas.microsoft.com/office/drawing/2014/main" id="{00000000-0008-0000-2200-0000B4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49" name="Text Box 8">
          <a:extLst>
            <a:ext uri="{FF2B5EF4-FFF2-40B4-BE49-F238E27FC236}">
              <a16:creationId xmlns:a16="http://schemas.microsoft.com/office/drawing/2014/main" id="{00000000-0008-0000-2200-0000B5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0" name="Text Box 8">
          <a:extLst>
            <a:ext uri="{FF2B5EF4-FFF2-40B4-BE49-F238E27FC236}">
              <a16:creationId xmlns:a16="http://schemas.microsoft.com/office/drawing/2014/main" id="{00000000-0008-0000-2200-0000B6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1" name="Text Box 8">
          <a:extLst>
            <a:ext uri="{FF2B5EF4-FFF2-40B4-BE49-F238E27FC236}">
              <a16:creationId xmlns:a16="http://schemas.microsoft.com/office/drawing/2014/main" id="{00000000-0008-0000-2200-0000B7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2" name="Text Box 8">
          <a:extLst>
            <a:ext uri="{FF2B5EF4-FFF2-40B4-BE49-F238E27FC236}">
              <a16:creationId xmlns:a16="http://schemas.microsoft.com/office/drawing/2014/main" id="{00000000-0008-0000-2200-0000B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3" name="Text Box 1">
          <a:extLst>
            <a:ext uri="{FF2B5EF4-FFF2-40B4-BE49-F238E27FC236}">
              <a16:creationId xmlns:a16="http://schemas.microsoft.com/office/drawing/2014/main" id="{00000000-0008-0000-2200-0000B9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4" name="Text Box 2">
          <a:extLst>
            <a:ext uri="{FF2B5EF4-FFF2-40B4-BE49-F238E27FC236}">
              <a16:creationId xmlns:a16="http://schemas.microsoft.com/office/drawing/2014/main" id="{00000000-0008-0000-2200-0000BA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5" name="Text Box 3">
          <a:extLst>
            <a:ext uri="{FF2B5EF4-FFF2-40B4-BE49-F238E27FC236}">
              <a16:creationId xmlns:a16="http://schemas.microsoft.com/office/drawing/2014/main" id="{00000000-0008-0000-2200-0000BB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6" name="Text Box 4">
          <a:extLst>
            <a:ext uri="{FF2B5EF4-FFF2-40B4-BE49-F238E27FC236}">
              <a16:creationId xmlns:a16="http://schemas.microsoft.com/office/drawing/2014/main" id="{00000000-0008-0000-2200-0000BC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7" name="Text Box 5">
          <a:extLst>
            <a:ext uri="{FF2B5EF4-FFF2-40B4-BE49-F238E27FC236}">
              <a16:creationId xmlns:a16="http://schemas.microsoft.com/office/drawing/2014/main" id="{00000000-0008-0000-2200-0000BD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8" name="Text Box 6">
          <a:extLst>
            <a:ext uri="{FF2B5EF4-FFF2-40B4-BE49-F238E27FC236}">
              <a16:creationId xmlns:a16="http://schemas.microsoft.com/office/drawing/2014/main" id="{00000000-0008-0000-2200-0000BE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59" name="Text Box 8">
          <a:extLst>
            <a:ext uri="{FF2B5EF4-FFF2-40B4-BE49-F238E27FC236}">
              <a16:creationId xmlns:a16="http://schemas.microsoft.com/office/drawing/2014/main" id="{00000000-0008-0000-2200-0000BF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0" name="Text Box 9">
          <a:extLst>
            <a:ext uri="{FF2B5EF4-FFF2-40B4-BE49-F238E27FC236}">
              <a16:creationId xmlns:a16="http://schemas.microsoft.com/office/drawing/2014/main" id="{00000000-0008-0000-2200-0000C0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1" name="Text Box 10">
          <a:extLst>
            <a:ext uri="{FF2B5EF4-FFF2-40B4-BE49-F238E27FC236}">
              <a16:creationId xmlns:a16="http://schemas.microsoft.com/office/drawing/2014/main" id="{00000000-0008-0000-2200-0000C1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2" name="Text Box 1">
          <a:extLst>
            <a:ext uri="{FF2B5EF4-FFF2-40B4-BE49-F238E27FC236}">
              <a16:creationId xmlns:a16="http://schemas.microsoft.com/office/drawing/2014/main" id="{00000000-0008-0000-2200-0000C2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963" name="Text Box 2">
          <a:extLst>
            <a:ext uri="{FF2B5EF4-FFF2-40B4-BE49-F238E27FC236}">
              <a16:creationId xmlns:a16="http://schemas.microsoft.com/office/drawing/2014/main" id="{00000000-0008-0000-2200-0000C3030000}"/>
            </a:ext>
          </a:extLst>
        </xdr:cNvPr>
        <xdr:cNvSpPr txBox="1">
          <a:spLocks noChangeArrowheads="1"/>
        </xdr:cNvSpPr>
      </xdr:nvSpPr>
      <xdr:spPr bwMode="auto">
        <a:xfrm>
          <a:off x="6248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64" name="Text Box 8">
          <a:extLst>
            <a:ext uri="{FF2B5EF4-FFF2-40B4-BE49-F238E27FC236}">
              <a16:creationId xmlns:a16="http://schemas.microsoft.com/office/drawing/2014/main" id="{00000000-0008-0000-2200-0000C4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63500</xdr:rowOff>
    </xdr:from>
    <xdr:ext cx="114300" cy="285750"/>
    <xdr:sp macro="" textlink="">
      <xdr:nvSpPr>
        <xdr:cNvPr id="965" name="Text Box 8">
          <a:extLst>
            <a:ext uri="{FF2B5EF4-FFF2-40B4-BE49-F238E27FC236}">
              <a16:creationId xmlns:a16="http://schemas.microsoft.com/office/drawing/2014/main" id="{00000000-0008-0000-2200-0000C5030000}"/>
            </a:ext>
          </a:extLst>
        </xdr:cNvPr>
        <xdr:cNvSpPr txBox="1">
          <a:spLocks noChangeArrowheads="1"/>
        </xdr:cNvSpPr>
      </xdr:nvSpPr>
      <xdr:spPr bwMode="auto">
        <a:xfrm>
          <a:off x="624840"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6" name="Text Box 8">
          <a:extLst>
            <a:ext uri="{FF2B5EF4-FFF2-40B4-BE49-F238E27FC236}">
              <a16:creationId xmlns:a16="http://schemas.microsoft.com/office/drawing/2014/main" id="{00000000-0008-0000-2200-0000C6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7" name="Text Box 8">
          <a:extLst>
            <a:ext uri="{FF2B5EF4-FFF2-40B4-BE49-F238E27FC236}">
              <a16:creationId xmlns:a16="http://schemas.microsoft.com/office/drawing/2014/main" id="{00000000-0008-0000-2200-0000C7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8" name="Text Box 8">
          <a:extLst>
            <a:ext uri="{FF2B5EF4-FFF2-40B4-BE49-F238E27FC236}">
              <a16:creationId xmlns:a16="http://schemas.microsoft.com/office/drawing/2014/main" id="{00000000-0008-0000-2200-0000C803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969" name="Text Box 8">
          <a:extLst>
            <a:ext uri="{FF2B5EF4-FFF2-40B4-BE49-F238E27FC236}">
              <a16:creationId xmlns:a16="http://schemas.microsoft.com/office/drawing/2014/main" id="{00000000-0008-0000-2200-0000C903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0" name="Text Box 8">
          <a:extLst>
            <a:ext uri="{FF2B5EF4-FFF2-40B4-BE49-F238E27FC236}">
              <a16:creationId xmlns:a16="http://schemas.microsoft.com/office/drawing/2014/main" id="{00000000-0008-0000-2200-0000CA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1" name="Text Box 8">
          <a:extLst>
            <a:ext uri="{FF2B5EF4-FFF2-40B4-BE49-F238E27FC236}">
              <a16:creationId xmlns:a16="http://schemas.microsoft.com/office/drawing/2014/main" id="{00000000-0008-0000-2200-0000CB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2" name="Text Box 8">
          <a:extLst>
            <a:ext uri="{FF2B5EF4-FFF2-40B4-BE49-F238E27FC236}">
              <a16:creationId xmlns:a16="http://schemas.microsoft.com/office/drawing/2014/main" id="{00000000-0008-0000-2200-0000CC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38</xdr:row>
      <xdr:rowOff>0</xdr:rowOff>
    </xdr:from>
    <xdr:ext cx="114300" cy="285750"/>
    <xdr:sp macro="" textlink="">
      <xdr:nvSpPr>
        <xdr:cNvPr id="973" name="Text Box 8">
          <a:extLst>
            <a:ext uri="{FF2B5EF4-FFF2-40B4-BE49-F238E27FC236}">
              <a16:creationId xmlns:a16="http://schemas.microsoft.com/office/drawing/2014/main" id="{00000000-0008-0000-2200-0000CD030000}"/>
            </a:ext>
          </a:extLst>
        </xdr:cNvPr>
        <xdr:cNvSpPr txBox="1">
          <a:spLocks noChangeArrowheads="1"/>
        </xdr:cNvSpPr>
      </xdr:nvSpPr>
      <xdr:spPr bwMode="auto">
        <a:xfrm>
          <a:off x="6248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4" name="Text Box 8">
          <a:extLst>
            <a:ext uri="{FF2B5EF4-FFF2-40B4-BE49-F238E27FC236}">
              <a16:creationId xmlns:a16="http://schemas.microsoft.com/office/drawing/2014/main" id="{00000000-0008-0000-2200-0000CE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975" name="Text Box 2">
          <a:extLst>
            <a:ext uri="{FF2B5EF4-FFF2-40B4-BE49-F238E27FC236}">
              <a16:creationId xmlns:a16="http://schemas.microsoft.com/office/drawing/2014/main" id="{00000000-0008-0000-2200-0000CF03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200025</xdr:colOff>
      <xdr:row>39</xdr:row>
      <xdr:rowOff>114300</xdr:rowOff>
    </xdr:from>
    <xdr:ext cx="114300" cy="285750"/>
    <xdr:sp macro="" textlink="">
      <xdr:nvSpPr>
        <xdr:cNvPr id="976" name="Text Box 8">
          <a:extLst>
            <a:ext uri="{FF2B5EF4-FFF2-40B4-BE49-F238E27FC236}">
              <a16:creationId xmlns:a16="http://schemas.microsoft.com/office/drawing/2014/main" id="{00000000-0008-0000-2200-0000D0030000}"/>
            </a:ext>
          </a:extLst>
        </xdr:cNvPr>
        <xdr:cNvSpPr txBox="1">
          <a:spLocks noChangeArrowheads="1"/>
        </xdr:cNvSpPr>
      </xdr:nvSpPr>
      <xdr:spPr bwMode="auto">
        <a:xfrm>
          <a:off x="2074545" y="72466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7" name="Text Box 8">
          <a:extLst>
            <a:ext uri="{FF2B5EF4-FFF2-40B4-BE49-F238E27FC236}">
              <a16:creationId xmlns:a16="http://schemas.microsoft.com/office/drawing/2014/main" id="{00000000-0008-0000-2200-0000D1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978" name="Text Box 8">
          <a:extLst>
            <a:ext uri="{FF2B5EF4-FFF2-40B4-BE49-F238E27FC236}">
              <a16:creationId xmlns:a16="http://schemas.microsoft.com/office/drawing/2014/main" id="{00000000-0008-0000-2200-0000D203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148167</xdr:rowOff>
    </xdr:from>
    <xdr:ext cx="114300" cy="285750"/>
    <xdr:sp macro="" textlink="">
      <xdr:nvSpPr>
        <xdr:cNvPr id="979" name="Text Box 8">
          <a:extLst>
            <a:ext uri="{FF2B5EF4-FFF2-40B4-BE49-F238E27FC236}">
              <a16:creationId xmlns:a16="http://schemas.microsoft.com/office/drawing/2014/main" id="{00000000-0008-0000-2200-0000D3030000}"/>
            </a:ext>
          </a:extLst>
        </xdr:cNvPr>
        <xdr:cNvSpPr txBox="1">
          <a:spLocks noChangeArrowheads="1"/>
        </xdr:cNvSpPr>
      </xdr:nvSpPr>
      <xdr:spPr bwMode="auto">
        <a:xfrm>
          <a:off x="624840" y="728048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38</xdr:row>
      <xdr:rowOff>152400</xdr:rowOff>
    </xdr:from>
    <xdr:ext cx="114300" cy="285750"/>
    <xdr:sp macro="" textlink="">
      <xdr:nvSpPr>
        <xdr:cNvPr id="980" name="Text Box 8">
          <a:extLst>
            <a:ext uri="{FF2B5EF4-FFF2-40B4-BE49-F238E27FC236}">
              <a16:creationId xmlns:a16="http://schemas.microsoft.com/office/drawing/2014/main" id="{00000000-0008-0000-2200-0000D4030000}"/>
            </a:ext>
          </a:extLst>
        </xdr:cNvPr>
        <xdr:cNvSpPr txBox="1">
          <a:spLocks noChangeArrowheads="1"/>
        </xdr:cNvSpPr>
      </xdr:nvSpPr>
      <xdr:spPr bwMode="auto">
        <a:xfrm>
          <a:off x="37490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42</xdr:row>
      <xdr:rowOff>0</xdr:rowOff>
    </xdr:from>
    <xdr:ext cx="114300" cy="285750"/>
    <xdr:sp macro="" textlink="">
      <xdr:nvSpPr>
        <xdr:cNvPr id="981" name="Text Box 8">
          <a:extLst>
            <a:ext uri="{FF2B5EF4-FFF2-40B4-BE49-F238E27FC236}">
              <a16:creationId xmlns:a16="http://schemas.microsoft.com/office/drawing/2014/main" id="{00000000-0008-0000-2200-0000D5030000}"/>
            </a:ext>
          </a:extLst>
        </xdr:cNvPr>
        <xdr:cNvSpPr txBox="1">
          <a:spLocks noChangeArrowheads="1"/>
        </xdr:cNvSpPr>
      </xdr:nvSpPr>
      <xdr:spPr bwMode="auto">
        <a:xfrm>
          <a:off x="628226"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54</xdr:row>
      <xdr:rowOff>42333</xdr:rowOff>
    </xdr:from>
    <xdr:ext cx="114300" cy="285750"/>
    <xdr:sp macro="" textlink="">
      <xdr:nvSpPr>
        <xdr:cNvPr id="982" name="Text Box 1">
          <a:extLst>
            <a:ext uri="{FF2B5EF4-FFF2-40B4-BE49-F238E27FC236}">
              <a16:creationId xmlns:a16="http://schemas.microsoft.com/office/drawing/2014/main" id="{00000000-0008-0000-2200-0000D6030000}"/>
            </a:ext>
          </a:extLst>
        </xdr:cNvPr>
        <xdr:cNvSpPr txBox="1">
          <a:spLocks noChangeArrowheads="1"/>
        </xdr:cNvSpPr>
      </xdr:nvSpPr>
      <xdr:spPr bwMode="auto">
        <a:xfrm>
          <a:off x="622511" y="991785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3" name="Text Box 8">
          <a:extLst>
            <a:ext uri="{FF2B5EF4-FFF2-40B4-BE49-F238E27FC236}">
              <a16:creationId xmlns:a16="http://schemas.microsoft.com/office/drawing/2014/main" id="{00000000-0008-0000-2200-0000D7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4" name="Text Box 8">
          <a:extLst>
            <a:ext uri="{FF2B5EF4-FFF2-40B4-BE49-F238E27FC236}">
              <a16:creationId xmlns:a16="http://schemas.microsoft.com/office/drawing/2014/main" id="{00000000-0008-0000-2200-0000D8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21</xdr:row>
      <xdr:rowOff>0</xdr:rowOff>
    </xdr:from>
    <xdr:ext cx="114300" cy="285750"/>
    <xdr:sp macro="" textlink="">
      <xdr:nvSpPr>
        <xdr:cNvPr id="985" name="Text Box 8">
          <a:extLst>
            <a:ext uri="{FF2B5EF4-FFF2-40B4-BE49-F238E27FC236}">
              <a16:creationId xmlns:a16="http://schemas.microsoft.com/office/drawing/2014/main" id="{00000000-0008-0000-2200-0000D9030000}"/>
            </a:ext>
          </a:extLst>
        </xdr:cNvPr>
        <xdr:cNvSpPr txBox="1">
          <a:spLocks noChangeArrowheads="1"/>
        </xdr:cNvSpPr>
      </xdr:nvSpPr>
      <xdr:spPr bwMode="auto">
        <a:xfrm>
          <a:off x="628226"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23</xdr:row>
      <xdr:rowOff>63500</xdr:rowOff>
    </xdr:from>
    <xdr:ext cx="114300" cy="285750"/>
    <xdr:sp macro="" textlink="">
      <xdr:nvSpPr>
        <xdr:cNvPr id="986" name="Text Box 8">
          <a:extLst>
            <a:ext uri="{FF2B5EF4-FFF2-40B4-BE49-F238E27FC236}">
              <a16:creationId xmlns:a16="http://schemas.microsoft.com/office/drawing/2014/main" id="{00000000-0008-0000-2200-0000DA030000}"/>
            </a:ext>
          </a:extLst>
        </xdr:cNvPr>
        <xdr:cNvSpPr txBox="1">
          <a:spLocks noChangeArrowheads="1"/>
        </xdr:cNvSpPr>
      </xdr:nvSpPr>
      <xdr:spPr bwMode="auto">
        <a:xfrm>
          <a:off x="628226" y="42697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87" name="Text Box 11">
          <a:extLst>
            <a:ext uri="{FF2B5EF4-FFF2-40B4-BE49-F238E27FC236}">
              <a16:creationId xmlns:a16="http://schemas.microsoft.com/office/drawing/2014/main" id="{00000000-0008-0000-2200-0000DB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88" name="Text Box 12">
          <a:extLst>
            <a:ext uri="{FF2B5EF4-FFF2-40B4-BE49-F238E27FC236}">
              <a16:creationId xmlns:a16="http://schemas.microsoft.com/office/drawing/2014/main" id="{00000000-0008-0000-2200-0000DC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89" name="Text Box 11">
          <a:extLst>
            <a:ext uri="{FF2B5EF4-FFF2-40B4-BE49-F238E27FC236}">
              <a16:creationId xmlns:a16="http://schemas.microsoft.com/office/drawing/2014/main" id="{00000000-0008-0000-2200-0000DD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0" name="Text Box 12">
          <a:extLst>
            <a:ext uri="{FF2B5EF4-FFF2-40B4-BE49-F238E27FC236}">
              <a16:creationId xmlns:a16="http://schemas.microsoft.com/office/drawing/2014/main" id="{00000000-0008-0000-2200-0000DE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1" name="Text Box 11">
          <a:extLst>
            <a:ext uri="{FF2B5EF4-FFF2-40B4-BE49-F238E27FC236}">
              <a16:creationId xmlns:a16="http://schemas.microsoft.com/office/drawing/2014/main" id="{00000000-0008-0000-2200-0000DF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2" name="Text Box 12">
          <a:extLst>
            <a:ext uri="{FF2B5EF4-FFF2-40B4-BE49-F238E27FC236}">
              <a16:creationId xmlns:a16="http://schemas.microsoft.com/office/drawing/2014/main" id="{00000000-0008-0000-2200-0000E0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3" name="Text Box 13">
          <a:extLst>
            <a:ext uri="{FF2B5EF4-FFF2-40B4-BE49-F238E27FC236}">
              <a16:creationId xmlns:a16="http://schemas.microsoft.com/office/drawing/2014/main" id="{00000000-0008-0000-2200-0000E1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4" name="Text Box 14">
          <a:extLst>
            <a:ext uri="{FF2B5EF4-FFF2-40B4-BE49-F238E27FC236}">
              <a16:creationId xmlns:a16="http://schemas.microsoft.com/office/drawing/2014/main" id="{00000000-0008-0000-2200-0000E2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5" name="Text Box 11">
          <a:extLst>
            <a:ext uri="{FF2B5EF4-FFF2-40B4-BE49-F238E27FC236}">
              <a16:creationId xmlns:a16="http://schemas.microsoft.com/office/drawing/2014/main" id="{00000000-0008-0000-2200-0000E3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996" name="Text Box 12">
          <a:extLst>
            <a:ext uri="{FF2B5EF4-FFF2-40B4-BE49-F238E27FC236}">
              <a16:creationId xmlns:a16="http://schemas.microsoft.com/office/drawing/2014/main" id="{00000000-0008-0000-2200-0000E403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7" name="Text Box 11">
          <a:extLst>
            <a:ext uri="{FF2B5EF4-FFF2-40B4-BE49-F238E27FC236}">
              <a16:creationId xmlns:a16="http://schemas.microsoft.com/office/drawing/2014/main" id="{00000000-0008-0000-2200-0000E5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8" name="Text Box 12">
          <a:extLst>
            <a:ext uri="{FF2B5EF4-FFF2-40B4-BE49-F238E27FC236}">
              <a16:creationId xmlns:a16="http://schemas.microsoft.com/office/drawing/2014/main" id="{00000000-0008-0000-2200-0000E6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999" name="Text Box 11">
          <a:extLst>
            <a:ext uri="{FF2B5EF4-FFF2-40B4-BE49-F238E27FC236}">
              <a16:creationId xmlns:a16="http://schemas.microsoft.com/office/drawing/2014/main" id="{00000000-0008-0000-2200-0000E7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1000" name="Text Box 12">
          <a:extLst>
            <a:ext uri="{FF2B5EF4-FFF2-40B4-BE49-F238E27FC236}">
              <a16:creationId xmlns:a16="http://schemas.microsoft.com/office/drawing/2014/main" id="{00000000-0008-0000-2200-0000E803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70</xdr:row>
      <xdr:rowOff>0</xdr:rowOff>
    </xdr:from>
    <xdr:ext cx="114300" cy="285750"/>
    <xdr:sp macro="" textlink="">
      <xdr:nvSpPr>
        <xdr:cNvPr id="1001" name="Text Box 13">
          <a:extLst>
            <a:ext uri="{FF2B5EF4-FFF2-40B4-BE49-F238E27FC236}">
              <a16:creationId xmlns:a16="http://schemas.microsoft.com/office/drawing/2014/main" id="{00000000-0008-0000-2200-0000E9030000}"/>
            </a:ext>
          </a:extLst>
        </xdr:cNvPr>
        <xdr:cNvSpPr txBox="1">
          <a:spLocks noChangeArrowheads="1"/>
        </xdr:cNvSpPr>
      </xdr:nvSpPr>
      <xdr:spPr bwMode="auto">
        <a:xfrm>
          <a:off x="187536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2" name="Text Box 11">
          <a:extLst>
            <a:ext uri="{FF2B5EF4-FFF2-40B4-BE49-F238E27FC236}">
              <a16:creationId xmlns:a16="http://schemas.microsoft.com/office/drawing/2014/main" id="{00000000-0008-0000-2200-0000EA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03" name="Text Box 12">
          <a:extLst>
            <a:ext uri="{FF2B5EF4-FFF2-40B4-BE49-F238E27FC236}">
              <a16:creationId xmlns:a16="http://schemas.microsoft.com/office/drawing/2014/main" id="{00000000-0008-0000-2200-0000EB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4" name="Text Box 11">
          <a:extLst>
            <a:ext uri="{FF2B5EF4-FFF2-40B4-BE49-F238E27FC236}">
              <a16:creationId xmlns:a16="http://schemas.microsoft.com/office/drawing/2014/main" id="{00000000-0008-0000-2200-0000EC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5" name="Text Box 12">
          <a:extLst>
            <a:ext uri="{FF2B5EF4-FFF2-40B4-BE49-F238E27FC236}">
              <a16:creationId xmlns:a16="http://schemas.microsoft.com/office/drawing/2014/main" id="{00000000-0008-0000-2200-0000ED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6" name="Text Box 11">
          <a:extLst>
            <a:ext uri="{FF2B5EF4-FFF2-40B4-BE49-F238E27FC236}">
              <a16:creationId xmlns:a16="http://schemas.microsoft.com/office/drawing/2014/main" id="{00000000-0008-0000-2200-0000EE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07" name="Text Box 12">
          <a:extLst>
            <a:ext uri="{FF2B5EF4-FFF2-40B4-BE49-F238E27FC236}">
              <a16:creationId xmlns:a16="http://schemas.microsoft.com/office/drawing/2014/main" id="{00000000-0008-0000-2200-0000EF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8" name="Text Box 13">
          <a:extLst>
            <a:ext uri="{FF2B5EF4-FFF2-40B4-BE49-F238E27FC236}">
              <a16:creationId xmlns:a16="http://schemas.microsoft.com/office/drawing/2014/main" id="{00000000-0008-0000-2200-0000F0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9" name="Text Box 14">
          <a:extLst>
            <a:ext uri="{FF2B5EF4-FFF2-40B4-BE49-F238E27FC236}">
              <a16:creationId xmlns:a16="http://schemas.microsoft.com/office/drawing/2014/main" id="{00000000-0008-0000-2200-0000F1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1010" name="Text Box 11">
          <a:extLst>
            <a:ext uri="{FF2B5EF4-FFF2-40B4-BE49-F238E27FC236}">
              <a16:creationId xmlns:a16="http://schemas.microsoft.com/office/drawing/2014/main" id="{00000000-0008-0000-2200-0000F203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2" name="Text Box 11">
          <a:extLst>
            <a:ext uri="{FF2B5EF4-FFF2-40B4-BE49-F238E27FC236}">
              <a16:creationId xmlns:a16="http://schemas.microsoft.com/office/drawing/2014/main" id="{00000000-0008-0000-2200-0000F4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1013" name="Text Box 12">
          <a:extLst>
            <a:ext uri="{FF2B5EF4-FFF2-40B4-BE49-F238E27FC236}">
              <a16:creationId xmlns:a16="http://schemas.microsoft.com/office/drawing/2014/main" id="{00000000-0008-0000-2200-0000F503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70</xdr:row>
      <xdr:rowOff>0</xdr:rowOff>
    </xdr:from>
    <xdr:ext cx="114300" cy="285750"/>
    <xdr:sp macro="" textlink="">
      <xdr:nvSpPr>
        <xdr:cNvPr id="1015" name="Text Box 13">
          <a:extLst>
            <a:ext uri="{FF2B5EF4-FFF2-40B4-BE49-F238E27FC236}">
              <a16:creationId xmlns:a16="http://schemas.microsoft.com/office/drawing/2014/main" id="{00000000-0008-0000-2200-0000F7030000}"/>
            </a:ext>
          </a:extLst>
        </xdr:cNvPr>
        <xdr:cNvSpPr txBox="1">
          <a:spLocks noChangeArrowheads="1"/>
        </xdr:cNvSpPr>
      </xdr:nvSpPr>
      <xdr:spPr bwMode="auto">
        <a:xfrm>
          <a:off x="312504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6" name="Text Box 13">
          <a:extLst>
            <a:ext uri="{FF2B5EF4-FFF2-40B4-BE49-F238E27FC236}">
              <a16:creationId xmlns:a16="http://schemas.microsoft.com/office/drawing/2014/main" id="{00000000-0008-0000-2200-0000F8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7" name="Text Box 14">
          <a:extLst>
            <a:ext uri="{FF2B5EF4-FFF2-40B4-BE49-F238E27FC236}">
              <a16:creationId xmlns:a16="http://schemas.microsoft.com/office/drawing/2014/main" id="{00000000-0008-0000-2200-0000F9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8" name="Text Box 13">
          <a:extLst>
            <a:ext uri="{FF2B5EF4-FFF2-40B4-BE49-F238E27FC236}">
              <a16:creationId xmlns:a16="http://schemas.microsoft.com/office/drawing/2014/main" id="{00000000-0008-0000-2200-0000FA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9" name="Text Box 14">
          <a:extLst>
            <a:ext uri="{FF2B5EF4-FFF2-40B4-BE49-F238E27FC236}">
              <a16:creationId xmlns:a16="http://schemas.microsoft.com/office/drawing/2014/main" id="{00000000-0008-0000-2200-0000FB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0" name="Text Box 13">
          <a:extLst>
            <a:ext uri="{FF2B5EF4-FFF2-40B4-BE49-F238E27FC236}">
              <a16:creationId xmlns:a16="http://schemas.microsoft.com/office/drawing/2014/main" id="{00000000-0008-0000-2200-0000FC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1" name="Text Box 14">
          <a:extLst>
            <a:ext uri="{FF2B5EF4-FFF2-40B4-BE49-F238E27FC236}">
              <a16:creationId xmlns:a16="http://schemas.microsoft.com/office/drawing/2014/main" id="{00000000-0008-0000-2200-0000FD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022" name="Text Box 13">
          <a:extLst>
            <a:ext uri="{FF2B5EF4-FFF2-40B4-BE49-F238E27FC236}">
              <a16:creationId xmlns:a16="http://schemas.microsoft.com/office/drawing/2014/main" id="{00000000-0008-0000-2200-0000FE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1023" name="Text Box 14">
          <a:extLst>
            <a:ext uri="{FF2B5EF4-FFF2-40B4-BE49-F238E27FC236}">
              <a16:creationId xmlns:a16="http://schemas.microsoft.com/office/drawing/2014/main" id="{00000000-0008-0000-2200-0000FF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4" name="Text Box 13">
          <a:extLst>
            <a:ext uri="{FF2B5EF4-FFF2-40B4-BE49-F238E27FC236}">
              <a16:creationId xmlns:a16="http://schemas.microsoft.com/office/drawing/2014/main" id="{00000000-0008-0000-2200-000000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5" name="Text Box 14">
          <a:extLst>
            <a:ext uri="{FF2B5EF4-FFF2-40B4-BE49-F238E27FC236}">
              <a16:creationId xmlns:a16="http://schemas.microsoft.com/office/drawing/2014/main" id="{00000000-0008-0000-2200-00000104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6" name="Text Box 13">
          <a:extLst>
            <a:ext uri="{FF2B5EF4-FFF2-40B4-BE49-F238E27FC236}">
              <a16:creationId xmlns:a16="http://schemas.microsoft.com/office/drawing/2014/main" id="{00000000-0008-0000-2200-00000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7" name="Text Box 14">
          <a:extLst>
            <a:ext uri="{FF2B5EF4-FFF2-40B4-BE49-F238E27FC236}">
              <a16:creationId xmlns:a16="http://schemas.microsoft.com/office/drawing/2014/main" id="{00000000-0008-0000-2200-000003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8" name="Text Box 13">
          <a:extLst>
            <a:ext uri="{FF2B5EF4-FFF2-40B4-BE49-F238E27FC236}">
              <a16:creationId xmlns:a16="http://schemas.microsoft.com/office/drawing/2014/main" id="{00000000-0008-0000-2200-000004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9" name="Text Box 14">
          <a:extLst>
            <a:ext uri="{FF2B5EF4-FFF2-40B4-BE49-F238E27FC236}">
              <a16:creationId xmlns:a16="http://schemas.microsoft.com/office/drawing/2014/main" id="{00000000-0008-0000-2200-00000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70</xdr:row>
      <xdr:rowOff>0</xdr:rowOff>
    </xdr:from>
    <xdr:ext cx="114300" cy="285750"/>
    <xdr:sp macro="" textlink="">
      <xdr:nvSpPr>
        <xdr:cNvPr id="1030" name="Text Box 13">
          <a:extLst>
            <a:ext uri="{FF2B5EF4-FFF2-40B4-BE49-F238E27FC236}">
              <a16:creationId xmlns:a16="http://schemas.microsoft.com/office/drawing/2014/main" id="{00000000-0008-0000-2200-000006040000}"/>
            </a:ext>
          </a:extLst>
        </xdr:cNvPr>
        <xdr:cNvSpPr txBox="1">
          <a:spLocks noChangeArrowheads="1"/>
        </xdr:cNvSpPr>
      </xdr:nvSpPr>
      <xdr:spPr bwMode="auto">
        <a:xfrm>
          <a:off x="187536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3">
          <a:extLst>
            <a:ext uri="{FF2B5EF4-FFF2-40B4-BE49-F238E27FC236}">
              <a16:creationId xmlns:a16="http://schemas.microsoft.com/office/drawing/2014/main" id="{00000000-0008-0000-2200-00000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4">
          <a:extLst>
            <a:ext uri="{FF2B5EF4-FFF2-40B4-BE49-F238E27FC236}">
              <a16:creationId xmlns:a16="http://schemas.microsoft.com/office/drawing/2014/main" id="{00000000-0008-0000-2200-00000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3">
          <a:extLst>
            <a:ext uri="{FF2B5EF4-FFF2-40B4-BE49-F238E27FC236}">
              <a16:creationId xmlns:a16="http://schemas.microsoft.com/office/drawing/2014/main" id="{00000000-0008-0000-2200-00000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4" name="Text Box 14">
          <a:extLst>
            <a:ext uri="{FF2B5EF4-FFF2-40B4-BE49-F238E27FC236}">
              <a16:creationId xmlns:a16="http://schemas.microsoft.com/office/drawing/2014/main" id="{00000000-0008-0000-2200-00000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5" name="Text Box 13">
          <a:extLst>
            <a:ext uri="{FF2B5EF4-FFF2-40B4-BE49-F238E27FC236}">
              <a16:creationId xmlns:a16="http://schemas.microsoft.com/office/drawing/2014/main" id="{00000000-0008-0000-2200-00000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6" name="Text Box 14">
          <a:extLst>
            <a:ext uri="{FF2B5EF4-FFF2-40B4-BE49-F238E27FC236}">
              <a16:creationId xmlns:a16="http://schemas.microsoft.com/office/drawing/2014/main" id="{00000000-0008-0000-2200-00000C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7" name="Text Box 13">
          <a:extLst>
            <a:ext uri="{FF2B5EF4-FFF2-40B4-BE49-F238E27FC236}">
              <a16:creationId xmlns:a16="http://schemas.microsoft.com/office/drawing/2014/main" id="{00000000-0008-0000-2200-00000D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8" name="Text Box 14">
          <a:extLst>
            <a:ext uri="{FF2B5EF4-FFF2-40B4-BE49-F238E27FC236}">
              <a16:creationId xmlns:a16="http://schemas.microsoft.com/office/drawing/2014/main" id="{00000000-0008-0000-2200-00000E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9" name="Text Box 13">
          <a:extLst>
            <a:ext uri="{FF2B5EF4-FFF2-40B4-BE49-F238E27FC236}">
              <a16:creationId xmlns:a16="http://schemas.microsoft.com/office/drawing/2014/main" id="{00000000-0008-0000-2200-00000F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0" name="Text Box 14">
          <a:extLst>
            <a:ext uri="{FF2B5EF4-FFF2-40B4-BE49-F238E27FC236}">
              <a16:creationId xmlns:a16="http://schemas.microsoft.com/office/drawing/2014/main" id="{00000000-0008-0000-2200-000010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1" name="Text Box 13">
          <a:extLst>
            <a:ext uri="{FF2B5EF4-FFF2-40B4-BE49-F238E27FC236}">
              <a16:creationId xmlns:a16="http://schemas.microsoft.com/office/drawing/2014/main" id="{00000000-0008-0000-2200-00001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2" name="Text Box 14">
          <a:extLst>
            <a:ext uri="{FF2B5EF4-FFF2-40B4-BE49-F238E27FC236}">
              <a16:creationId xmlns:a16="http://schemas.microsoft.com/office/drawing/2014/main" id="{00000000-0008-0000-2200-00001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3" name="Text Box 13">
          <a:extLst>
            <a:ext uri="{FF2B5EF4-FFF2-40B4-BE49-F238E27FC236}">
              <a16:creationId xmlns:a16="http://schemas.microsoft.com/office/drawing/2014/main" id="{00000000-0008-0000-2200-00001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4" name="Text Box 14">
          <a:extLst>
            <a:ext uri="{FF2B5EF4-FFF2-40B4-BE49-F238E27FC236}">
              <a16:creationId xmlns:a16="http://schemas.microsoft.com/office/drawing/2014/main" id="{00000000-0008-0000-2200-00001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45" name="Text Box 13">
          <a:extLst>
            <a:ext uri="{FF2B5EF4-FFF2-40B4-BE49-F238E27FC236}">
              <a16:creationId xmlns:a16="http://schemas.microsoft.com/office/drawing/2014/main" id="{00000000-0008-0000-2200-00001504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46" name="Text Box 14">
          <a:extLst>
            <a:ext uri="{FF2B5EF4-FFF2-40B4-BE49-F238E27FC236}">
              <a16:creationId xmlns:a16="http://schemas.microsoft.com/office/drawing/2014/main" id="{00000000-0008-0000-2200-00001604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7" name="Text Box 13">
          <a:extLst>
            <a:ext uri="{FF2B5EF4-FFF2-40B4-BE49-F238E27FC236}">
              <a16:creationId xmlns:a16="http://schemas.microsoft.com/office/drawing/2014/main" id="{00000000-0008-0000-2200-000017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8" name="Text Box 14">
          <a:extLst>
            <a:ext uri="{FF2B5EF4-FFF2-40B4-BE49-F238E27FC236}">
              <a16:creationId xmlns:a16="http://schemas.microsoft.com/office/drawing/2014/main" id="{00000000-0008-0000-2200-000018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9" name="Text Box 13">
          <a:extLst>
            <a:ext uri="{FF2B5EF4-FFF2-40B4-BE49-F238E27FC236}">
              <a16:creationId xmlns:a16="http://schemas.microsoft.com/office/drawing/2014/main" id="{00000000-0008-0000-2200-00001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0" name="Text Box 14">
          <a:extLst>
            <a:ext uri="{FF2B5EF4-FFF2-40B4-BE49-F238E27FC236}">
              <a16:creationId xmlns:a16="http://schemas.microsoft.com/office/drawing/2014/main" id="{00000000-0008-0000-2200-00001A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1" name="Text Box 13">
          <a:extLst>
            <a:ext uri="{FF2B5EF4-FFF2-40B4-BE49-F238E27FC236}">
              <a16:creationId xmlns:a16="http://schemas.microsoft.com/office/drawing/2014/main" id="{00000000-0008-0000-2200-00001B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2" name="Text Box 14">
          <a:extLst>
            <a:ext uri="{FF2B5EF4-FFF2-40B4-BE49-F238E27FC236}">
              <a16:creationId xmlns:a16="http://schemas.microsoft.com/office/drawing/2014/main" id="{00000000-0008-0000-2200-00001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70</xdr:row>
      <xdr:rowOff>0</xdr:rowOff>
    </xdr:from>
    <xdr:ext cx="114300" cy="285750"/>
    <xdr:sp macro="" textlink="">
      <xdr:nvSpPr>
        <xdr:cNvPr id="1053" name="Text Box 13">
          <a:extLst>
            <a:ext uri="{FF2B5EF4-FFF2-40B4-BE49-F238E27FC236}">
              <a16:creationId xmlns:a16="http://schemas.microsoft.com/office/drawing/2014/main" id="{00000000-0008-0000-2200-00001D040000}"/>
            </a:ext>
          </a:extLst>
        </xdr:cNvPr>
        <xdr:cNvSpPr txBox="1">
          <a:spLocks noChangeArrowheads="1"/>
        </xdr:cNvSpPr>
      </xdr:nvSpPr>
      <xdr:spPr bwMode="auto">
        <a:xfrm>
          <a:off x="312504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3">
          <a:extLst>
            <a:ext uri="{FF2B5EF4-FFF2-40B4-BE49-F238E27FC236}">
              <a16:creationId xmlns:a16="http://schemas.microsoft.com/office/drawing/2014/main" id="{00000000-0008-0000-2200-00001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4">
          <a:extLst>
            <a:ext uri="{FF2B5EF4-FFF2-40B4-BE49-F238E27FC236}">
              <a16:creationId xmlns:a16="http://schemas.microsoft.com/office/drawing/2014/main" id="{00000000-0008-0000-2200-00001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3">
          <a:extLst>
            <a:ext uri="{FF2B5EF4-FFF2-40B4-BE49-F238E27FC236}">
              <a16:creationId xmlns:a16="http://schemas.microsoft.com/office/drawing/2014/main" id="{00000000-0008-0000-2200-00002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7" name="Text Box 14">
          <a:extLst>
            <a:ext uri="{FF2B5EF4-FFF2-40B4-BE49-F238E27FC236}">
              <a16:creationId xmlns:a16="http://schemas.microsoft.com/office/drawing/2014/main" id="{00000000-0008-0000-2200-00002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8" name="Text Box 13">
          <a:extLst>
            <a:ext uri="{FF2B5EF4-FFF2-40B4-BE49-F238E27FC236}">
              <a16:creationId xmlns:a16="http://schemas.microsoft.com/office/drawing/2014/main" id="{00000000-0008-0000-2200-00002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9" name="Text Box 14">
          <a:extLst>
            <a:ext uri="{FF2B5EF4-FFF2-40B4-BE49-F238E27FC236}">
              <a16:creationId xmlns:a16="http://schemas.microsoft.com/office/drawing/2014/main" id="{00000000-0008-0000-2200-00002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0" name="Text Box 13">
          <a:extLst>
            <a:ext uri="{FF2B5EF4-FFF2-40B4-BE49-F238E27FC236}">
              <a16:creationId xmlns:a16="http://schemas.microsoft.com/office/drawing/2014/main" id="{00000000-0008-0000-2200-00002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61" name="Text Box 14">
          <a:extLst>
            <a:ext uri="{FF2B5EF4-FFF2-40B4-BE49-F238E27FC236}">
              <a16:creationId xmlns:a16="http://schemas.microsoft.com/office/drawing/2014/main" id="{00000000-0008-0000-2200-000025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2" name="Text Box 13">
          <a:extLst>
            <a:ext uri="{FF2B5EF4-FFF2-40B4-BE49-F238E27FC236}">
              <a16:creationId xmlns:a16="http://schemas.microsoft.com/office/drawing/2014/main" id="{00000000-0008-0000-2200-000026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3" name="Text Box 14">
          <a:extLst>
            <a:ext uri="{FF2B5EF4-FFF2-40B4-BE49-F238E27FC236}">
              <a16:creationId xmlns:a16="http://schemas.microsoft.com/office/drawing/2014/main" id="{00000000-0008-0000-2200-00002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4" name="Text Box 13">
          <a:extLst>
            <a:ext uri="{FF2B5EF4-FFF2-40B4-BE49-F238E27FC236}">
              <a16:creationId xmlns:a16="http://schemas.microsoft.com/office/drawing/2014/main" id="{00000000-0008-0000-2200-00002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5" name="Text Box 14">
          <a:extLst>
            <a:ext uri="{FF2B5EF4-FFF2-40B4-BE49-F238E27FC236}">
              <a16:creationId xmlns:a16="http://schemas.microsoft.com/office/drawing/2014/main" id="{00000000-0008-0000-2200-00002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6" name="Text Box 13">
          <a:extLst>
            <a:ext uri="{FF2B5EF4-FFF2-40B4-BE49-F238E27FC236}">
              <a16:creationId xmlns:a16="http://schemas.microsoft.com/office/drawing/2014/main" id="{00000000-0008-0000-2200-00002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4">
          <a:extLst>
            <a:ext uri="{FF2B5EF4-FFF2-40B4-BE49-F238E27FC236}">
              <a16:creationId xmlns:a16="http://schemas.microsoft.com/office/drawing/2014/main" id="{00000000-0008-0000-2200-00002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3">
          <a:extLst>
            <a:ext uri="{FF2B5EF4-FFF2-40B4-BE49-F238E27FC236}">
              <a16:creationId xmlns:a16="http://schemas.microsoft.com/office/drawing/2014/main" id="{00000000-0008-0000-2200-00002C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4">
          <a:extLst>
            <a:ext uri="{FF2B5EF4-FFF2-40B4-BE49-F238E27FC236}">
              <a16:creationId xmlns:a16="http://schemas.microsoft.com/office/drawing/2014/main" id="{00000000-0008-0000-2200-00002D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3">
          <a:extLst>
            <a:ext uri="{FF2B5EF4-FFF2-40B4-BE49-F238E27FC236}">
              <a16:creationId xmlns:a16="http://schemas.microsoft.com/office/drawing/2014/main" id="{00000000-0008-0000-2200-00002E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4">
          <a:extLst>
            <a:ext uri="{FF2B5EF4-FFF2-40B4-BE49-F238E27FC236}">
              <a16:creationId xmlns:a16="http://schemas.microsoft.com/office/drawing/2014/main" id="{00000000-0008-0000-2200-00002F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3">
          <a:extLst>
            <a:ext uri="{FF2B5EF4-FFF2-40B4-BE49-F238E27FC236}">
              <a16:creationId xmlns:a16="http://schemas.microsoft.com/office/drawing/2014/main" id="{00000000-0008-0000-2200-000030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4">
          <a:extLst>
            <a:ext uri="{FF2B5EF4-FFF2-40B4-BE49-F238E27FC236}">
              <a16:creationId xmlns:a16="http://schemas.microsoft.com/office/drawing/2014/main" id="{00000000-0008-0000-2200-000031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3">
          <a:extLst>
            <a:ext uri="{FF2B5EF4-FFF2-40B4-BE49-F238E27FC236}">
              <a16:creationId xmlns:a16="http://schemas.microsoft.com/office/drawing/2014/main" id="{00000000-0008-0000-2200-00003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5" name="Text Box 14">
          <a:extLst>
            <a:ext uri="{FF2B5EF4-FFF2-40B4-BE49-F238E27FC236}">
              <a16:creationId xmlns:a16="http://schemas.microsoft.com/office/drawing/2014/main" id="{00000000-0008-0000-2200-000033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6" name="Text Box 13">
          <a:extLst>
            <a:ext uri="{FF2B5EF4-FFF2-40B4-BE49-F238E27FC236}">
              <a16:creationId xmlns:a16="http://schemas.microsoft.com/office/drawing/2014/main" id="{00000000-0008-0000-2200-000034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7" name="Text Box 14">
          <a:extLst>
            <a:ext uri="{FF2B5EF4-FFF2-40B4-BE49-F238E27FC236}">
              <a16:creationId xmlns:a16="http://schemas.microsoft.com/office/drawing/2014/main" id="{00000000-0008-0000-2200-00003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8" name="Text Box 13">
          <a:extLst>
            <a:ext uri="{FF2B5EF4-FFF2-40B4-BE49-F238E27FC236}">
              <a16:creationId xmlns:a16="http://schemas.microsoft.com/office/drawing/2014/main" id="{00000000-0008-0000-2200-000036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9" name="Text Box 14">
          <a:extLst>
            <a:ext uri="{FF2B5EF4-FFF2-40B4-BE49-F238E27FC236}">
              <a16:creationId xmlns:a16="http://schemas.microsoft.com/office/drawing/2014/main" id="{00000000-0008-0000-2200-000037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0" name="Text Box 13">
          <a:extLst>
            <a:ext uri="{FF2B5EF4-FFF2-40B4-BE49-F238E27FC236}">
              <a16:creationId xmlns:a16="http://schemas.microsoft.com/office/drawing/2014/main" id="{00000000-0008-0000-2200-000038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1" name="Text Box 14">
          <a:extLst>
            <a:ext uri="{FF2B5EF4-FFF2-40B4-BE49-F238E27FC236}">
              <a16:creationId xmlns:a16="http://schemas.microsoft.com/office/drawing/2014/main" id="{00000000-0008-0000-2200-00003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2" name="Text Box 13">
          <a:extLst>
            <a:ext uri="{FF2B5EF4-FFF2-40B4-BE49-F238E27FC236}">
              <a16:creationId xmlns:a16="http://schemas.microsoft.com/office/drawing/2014/main" id="{00000000-0008-0000-2200-00003A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4">
          <a:extLst>
            <a:ext uri="{FF2B5EF4-FFF2-40B4-BE49-F238E27FC236}">
              <a16:creationId xmlns:a16="http://schemas.microsoft.com/office/drawing/2014/main" id="{00000000-0008-0000-2200-00003B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3">
          <a:extLst>
            <a:ext uri="{FF2B5EF4-FFF2-40B4-BE49-F238E27FC236}">
              <a16:creationId xmlns:a16="http://schemas.microsoft.com/office/drawing/2014/main" id="{00000000-0008-0000-2200-00003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4">
          <a:extLst>
            <a:ext uri="{FF2B5EF4-FFF2-40B4-BE49-F238E27FC236}">
              <a16:creationId xmlns:a16="http://schemas.microsoft.com/office/drawing/2014/main" id="{00000000-0008-0000-2200-00003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3">
          <a:extLst>
            <a:ext uri="{FF2B5EF4-FFF2-40B4-BE49-F238E27FC236}">
              <a16:creationId xmlns:a16="http://schemas.microsoft.com/office/drawing/2014/main" id="{00000000-0008-0000-2200-00003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4">
          <a:extLst>
            <a:ext uri="{FF2B5EF4-FFF2-40B4-BE49-F238E27FC236}">
              <a16:creationId xmlns:a16="http://schemas.microsoft.com/office/drawing/2014/main" id="{00000000-0008-0000-2200-00003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3">
          <a:extLst>
            <a:ext uri="{FF2B5EF4-FFF2-40B4-BE49-F238E27FC236}">
              <a16:creationId xmlns:a16="http://schemas.microsoft.com/office/drawing/2014/main" id="{00000000-0008-0000-2200-00004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4">
          <a:extLst>
            <a:ext uri="{FF2B5EF4-FFF2-40B4-BE49-F238E27FC236}">
              <a16:creationId xmlns:a16="http://schemas.microsoft.com/office/drawing/2014/main" id="{00000000-0008-0000-2200-00004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3">
          <a:extLst>
            <a:ext uri="{FF2B5EF4-FFF2-40B4-BE49-F238E27FC236}">
              <a16:creationId xmlns:a16="http://schemas.microsoft.com/office/drawing/2014/main" id="{00000000-0008-0000-2200-00004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1" name="Text Box 14">
          <a:extLst>
            <a:ext uri="{FF2B5EF4-FFF2-40B4-BE49-F238E27FC236}">
              <a16:creationId xmlns:a16="http://schemas.microsoft.com/office/drawing/2014/main" id="{00000000-0008-0000-2200-00004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2" name="Text Box 13">
          <a:extLst>
            <a:ext uri="{FF2B5EF4-FFF2-40B4-BE49-F238E27FC236}">
              <a16:creationId xmlns:a16="http://schemas.microsoft.com/office/drawing/2014/main" id="{00000000-0008-0000-2200-00004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3" name="Text Box 14">
          <a:extLst>
            <a:ext uri="{FF2B5EF4-FFF2-40B4-BE49-F238E27FC236}">
              <a16:creationId xmlns:a16="http://schemas.microsoft.com/office/drawing/2014/main" id="{00000000-0008-0000-2200-000045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094" name="Text Box 8">
          <a:extLst>
            <a:ext uri="{FF2B5EF4-FFF2-40B4-BE49-F238E27FC236}">
              <a16:creationId xmlns:a16="http://schemas.microsoft.com/office/drawing/2014/main" id="{00000000-0008-0000-2200-000046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169334</xdr:rowOff>
    </xdr:from>
    <xdr:ext cx="114300" cy="285750"/>
    <xdr:sp macro="" textlink="">
      <xdr:nvSpPr>
        <xdr:cNvPr id="1095" name="Text Box 8">
          <a:extLst>
            <a:ext uri="{FF2B5EF4-FFF2-40B4-BE49-F238E27FC236}">
              <a16:creationId xmlns:a16="http://schemas.microsoft.com/office/drawing/2014/main" id="{00000000-0008-0000-2200-000047040000}"/>
            </a:ext>
          </a:extLst>
        </xdr:cNvPr>
        <xdr:cNvSpPr txBox="1">
          <a:spLocks noChangeArrowheads="1"/>
        </xdr:cNvSpPr>
      </xdr:nvSpPr>
      <xdr:spPr bwMode="auto">
        <a:xfrm>
          <a:off x="562356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152400</xdr:rowOff>
    </xdr:from>
    <xdr:ext cx="114300" cy="285750"/>
    <xdr:sp macro="" textlink="">
      <xdr:nvSpPr>
        <xdr:cNvPr id="1096" name="Text Box 8">
          <a:extLst>
            <a:ext uri="{FF2B5EF4-FFF2-40B4-BE49-F238E27FC236}">
              <a16:creationId xmlns:a16="http://schemas.microsoft.com/office/drawing/2014/main" id="{00000000-0008-0000-2200-000048040000}"/>
            </a:ext>
          </a:extLst>
        </xdr:cNvPr>
        <xdr:cNvSpPr txBox="1">
          <a:spLocks noChangeArrowheads="1"/>
        </xdr:cNvSpPr>
      </xdr:nvSpPr>
      <xdr:spPr bwMode="auto">
        <a:xfrm>
          <a:off x="56235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7" name="Text Box 8">
          <a:extLst>
            <a:ext uri="{FF2B5EF4-FFF2-40B4-BE49-F238E27FC236}">
              <a16:creationId xmlns:a16="http://schemas.microsoft.com/office/drawing/2014/main" id="{00000000-0008-0000-2200-00004904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098" name="Text Box 8">
          <a:extLst>
            <a:ext uri="{FF2B5EF4-FFF2-40B4-BE49-F238E27FC236}">
              <a16:creationId xmlns:a16="http://schemas.microsoft.com/office/drawing/2014/main" id="{00000000-0008-0000-2200-00004A04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099" name="Text Box 8">
          <a:extLst>
            <a:ext uri="{FF2B5EF4-FFF2-40B4-BE49-F238E27FC236}">
              <a16:creationId xmlns:a16="http://schemas.microsoft.com/office/drawing/2014/main" id="{00000000-0008-0000-2200-00004B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0" name="Text Box 8">
          <a:extLst>
            <a:ext uri="{FF2B5EF4-FFF2-40B4-BE49-F238E27FC236}">
              <a16:creationId xmlns:a16="http://schemas.microsoft.com/office/drawing/2014/main" id="{00000000-0008-0000-2200-00004C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2200-00004D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2" name="Text Box 8">
          <a:extLst>
            <a:ext uri="{FF2B5EF4-FFF2-40B4-BE49-F238E27FC236}">
              <a16:creationId xmlns:a16="http://schemas.microsoft.com/office/drawing/2014/main" id="{00000000-0008-0000-2200-00004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3" name="Text Box 8">
          <a:extLst>
            <a:ext uri="{FF2B5EF4-FFF2-40B4-BE49-F238E27FC236}">
              <a16:creationId xmlns:a16="http://schemas.microsoft.com/office/drawing/2014/main" id="{00000000-0008-0000-2200-00004F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4" name="Text Box 8">
          <a:extLst>
            <a:ext uri="{FF2B5EF4-FFF2-40B4-BE49-F238E27FC236}">
              <a16:creationId xmlns:a16="http://schemas.microsoft.com/office/drawing/2014/main" id="{00000000-0008-0000-2200-000050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5" name="Text Box 8">
          <a:extLst>
            <a:ext uri="{FF2B5EF4-FFF2-40B4-BE49-F238E27FC236}">
              <a16:creationId xmlns:a16="http://schemas.microsoft.com/office/drawing/2014/main" id="{00000000-0008-0000-2200-000051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6" name="Text Box 8">
          <a:extLst>
            <a:ext uri="{FF2B5EF4-FFF2-40B4-BE49-F238E27FC236}">
              <a16:creationId xmlns:a16="http://schemas.microsoft.com/office/drawing/2014/main" id="{00000000-0008-0000-2200-000052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7" name="Text Box 8">
          <a:extLst>
            <a:ext uri="{FF2B5EF4-FFF2-40B4-BE49-F238E27FC236}">
              <a16:creationId xmlns:a16="http://schemas.microsoft.com/office/drawing/2014/main" id="{00000000-0008-0000-2200-000053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2200-000054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9" name="Text Box 8">
          <a:extLst>
            <a:ext uri="{FF2B5EF4-FFF2-40B4-BE49-F238E27FC236}">
              <a16:creationId xmlns:a16="http://schemas.microsoft.com/office/drawing/2014/main" id="{00000000-0008-0000-2200-000055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0" name="Text Box 8">
          <a:extLst>
            <a:ext uri="{FF2B5EF4-FFF2-40B4-BE49-F238E27FC236}">
              <a16:creationId xmlns:a16="http://schemas.microsoft.com/office/drawing/2014/main" id="{00000000-0008-0000-2200-000056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1" name="Text Box 8">
          <a:extLst>
            <a:ext uri="{FF2B5EF4-FFF2-40B4-BE49-F238E27FC236}">
              <a16:creationId xmlns:a16="http://schemas.microsoft.com/office/drawing/2014/main" id="{00000000-0008-0000-2200-000057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2" name="Text Box 8">
          <a:extLst>
            <a:ext uri="{FF2B5EF4-FFF2-40B4-BE49-F238E27FC236}">
              <a16:creationId xmlns:a16="http://schemas.microsoft.com/office/drawing/2014/main" id="{00000000-0008-0000-2200-000058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3" name="Text Box 8">
          <a:extLst>
            <a:ext uri="{FF2B5EF4-FFF2-40B4-BE49-F238E27FC236}">
              <a16:creationId xmlns:a16="http://schemas.microsoft.com/office/drawing/2014/main" id="{00000000-0008-0000-2200-000059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14" name="Text Box 8">
          <a:extLst>
            <a:ext uri="{FF2B5EF4-FFF2-40B4-BE49-F238E27FC236}">
              <a16:creationId xmlns:a16="http://schemas.microsoft.com/office/drawing/2014/main" id="{00000000-0008-0000-2200-00005A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115" name="Text Box 8">
          <a:extLst>
            <a:ext uri="{FF2B5EF4-FFF2-40B4-BE49-F238E27FC236}">
              <a16:creationId xmlns:a16="http://schemas.microsoft.com/office/drawing/2014/main" id="{00000000-0008-0000-2200-00005B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6" name="Text Box 8">
          <a:extLst>
            <a:ext uri="{FF2B5EF4-FFF2-40B4-BE49-F238E27FC236}">
              <a16:creationId xmlns:a16="http://schemas.microsoft.com/office/drawing/2014/main" id="{00000000-0008-0000-2200-00005C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7" name="Text Box 8">
          <a:extLst>
            <a:ext uri="{FF2B5EF4-FFF2-40B4-BE49-F238E27FC236}">
              <a16:creationId xmlns:a16="http://schemas.microsoft.com/office/drawing/2014/main" id="{00000000-0008-0000-2200-00005D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18" name="Text Box 8">
          <a:extLst>
            <a:ext uri="{FF2B5EF4-FFF2-40B4-BE49-F238E27FC236}">
              <a16:creationId xmlns:a16="http://schemas.microsoft.com/office/drawing/2014/main" id="{00000000-0008-0000-2200-00005E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19" name="Text Box 1">
          <a:extLst>
            <a:ext uri="{FF2B5EF4-FFF2-40B4-BE49-F238E27FC236}">
              <a16:creationId xmlns:a16="http://schemas.microsoft.com/office/drawing/2014/main" id="{00000000-0008-0000-2200-00005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0" name="Text Box 2">
          <a:extLst>
            <a:ext uri="{FF2B5EF4-FFF2-40B4-BE49-F238E27FC236}">
              <a16:creationId xmlns:a16="http://schemas.microsoft.com/office/drawing/2014/main" id="{00000000-0008-0000-2200-00006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1" name="Text Box 3">
          <a:extLst>
            <a:ext uri="{FF2B5EF4-FFF2-40B4-BE49-F238E27FC236}">
              <a16:creationId xmlns:a16="http://schemas.microsoft.com/office/drawing/2014/main" id="{00000000-0008-0000-2200-00006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2" name="Text Box 4">
          <a:extLst>
            <a:ext uri="{FF2B5EF4-FFF2-40B4-BE49-F238E27FC236}">
              <a16:creationId xmlns:a16="http://schemas.microsoft.com/office/drawing/2014/main" id="{00000000-0008-0000-2200-00006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3" name="Text Box 5">
          <a:extLst>
            <a:ext uri="{FF2B5EF4-FFF2-40B4-BE49-F238E27FC236}">
              <a16:creationId xmlns:a16="http://schemas.microsoft.com/office/drawing/2014/main" id="{00000000-0008-0000-2200-00006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4" name="Text Box 6">
          <a:extLst>
            <a:ext uri="{FF2B5EF4-FFF2-40B4-BE49-F238E27FC236}">
              <a16:creationId xmlns:a16="http://schemas.microsoft.com/office/drawing/2014/main" id="{00000000-0008-0000-2200-00006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5" name="Text Box 8">
          <a:extLst>
            <a:ext uri="{FF2B5EF4-FFF2-40B4-BE49-F238E27FC236}">
              <a16:creationId xmlns:a16="http://schemas.microsoft.com/office/drawing/2014/main" id="{00000000-0008-0000-2200-00006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6" name="Text Box 9">
          <a:extLst>
            <a:ext uri="{FF2B5EF4-FFF2-40B4-BE49-F238E27FC236}">
              <a16:creationId xmlns:a16="http://schemas.microsoft.com/office/drawing/2014/main" id="{00000000-0008-0000-2200-00006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7" name="Text Box 10">
          <a:extLst>
            <a:ext uri="{FF2B5EF4-FFF2-40B4-BE49-F238E27FC236}">
              <a16:creationId xmlns:a16="http://schemas.microsoft.com/office/drawing/2014/main" id="{00000000-0008-0000-2200-00006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8" name="Text Box 1">
          <a:extLst>
            <a:ext uri="{FF2B5EF4-FFF2-40B4-BE49-F238E27FC236}">
              <a16:creationId xmlns:a16="http://schemas.microsoft.com/office/drawing/2014/main" id="{00000000-0008-0000-2200-00006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29" name="Text Box 2">
          <a:extLst>
            <a:ext uri="{FF2B5EF4-FFF2-40B4-BE49-F238E27FC236}">
              <a16:creationId xmlns:a16="http://schemas.microsoft.com/office/drawing/2014/main" id="{00000000-0008-0000-2200-00006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30" name="Text Box 8">
          <a:extLst>
            <a:ext uri="{FF2B5EF4-FFF2-40B4-BE49-F238E27FC236}">
              <a16:creationId xmlns:a16="http://schemas.microsoft.com/office/drawing/2014/main" id="{00000000-0008-0000-2200-00006A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31" name="Text Box 8">
          <a:extLst>
            <a:ext uri="{FF2B5EF4-FFF2-40B4-BE49-F238E27FC236}">
              <a16:creationId xmlns:a16="http://schemas.microsoft.com/office/drawing/2014/main" id="{00000000-0008-0000-2200-00006B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32" name="Text Box 8">
          <a:extLst>
            <a:ext uri="{FF2B5EF4-FFF2-40B4-BE49-F238E27FC236}">
              <a16:creationId xmlns:a16="http://schemas.microsoft.com/office/drawing/2014/main" id="{00000000-0008-0000-2200-00006C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33" name="Text Box 8">
          <a:extLst>
            <a:ext uri="{FF2B5EF4-FFF2-40B4-BE49-F238E27FC236}">
              <a16:creationId xmlns:a16="http://schemas.microsoft.com/office/drawing/2014/main" id="{00000000-0008-0000-2200-00006D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4" name="Text Box 8">
          <a:extLst>
            <a:ext uri="{FF2B5EF4-FFF2-40B4-BE49-F238E27FC236}">
              <a16:creationId xmlns:a16="http://schemas.microsoft.com/office/drawing/2014/main" id="{00000000-0008-0000-2200-00006E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5" name="Text Box 8">
          <a:extLst>
            <a:ext uri="{FF2B5EF4-FFF2-40B4-BE49-F238E27FC236}">
              <a16:creationId xmlns:a16="http://schemas.microsoft.com/office/drawing/2014/main" id="{00000000-0008-0000-2200-00006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6" name="Text Box 1">
          <a:extLst>
            <a:ext uri="{FF2B5EF4-FFF2-40B4-BE49-F238E27FC236}">
              <a16:creationId xmlns:a16="http://schemas.microsoft.com/office/drawing/2014/main" id="{00000000-0008-0000-2200-00007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7" name="Text Box 2">
          <a:extLst>
            <a:ext uri="{FF2B5EF4-FFF2-40B4-BE49-F238E27FC236}">
              <a16:creationId xmlns:a16="http://schemas.microsoft.com/office/drawing/2014/main" id="{00000000-0008-0000-2200-00007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8" name="Text Box 3">
          <a:extLst>
            <a:ext uri="{FF2B5EF4-FFF2-40B4-BE49-F238E27FC236}">
              <a16:creationId xmlns:a16="http://schemas.microsoft.com/office/drawing/2014/main" id="{00000000-0008-0000-2200-00007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39" name="Text Box 4">
          <a:extLst>
            <a:ext uri="{FF2B5EF4-FFF2-40B4-BE49-F238E27FC236}">
              <a16:creationId xmlns:a16="http://schemas.microsoft.com/office/drawing/2014/main" id="{00000000-0008-0000-2200-00007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0" name="Text Box 5">
          <a:extLst>
            <a:ext uri="{FF2B5EF4-FFF2-40B4-BE49-F238E27FC236}">
              <a16:creationId xmlns:a16="http://schemas.microsoft.com/office/drawing/2014/main" id="{00000000-0008-0000-2200-00007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1" name="Text Box 6">
          <a:extLst>
            <a:ext uri="{FF2B5EF4-FFF2-40B4-BE49-F238E27FC236}">
              <a16:creationId xmlns:a16="http://schemas.microsoft.com/office/drawing/2014/main" id="{00000000-0008-0000-2200-00007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2" name="Text Box 8">
          <a:extLst>
            <a:ext uri="{FF2B5EF4-FFF2-40B4-BE49-F238E27FC236}">
              <a16:creationId xmlns:a16="http://schemas.microsoft.com/office/drawing/2014/main" id="{00000000-0008-0000-2200-00007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3" name="Text Box 9">
          <a:extLst>
            <a:ext uri="{FF2B5EF4-FFF2-40B4-BE49-F238E27FC236}">
              <a16:creationId xmlns:a16="http://schemas.microsoft.com/office/drawing/2014/main" id="{00000000-0008-0000-2200-00007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4" name="Text Box 10">
          <a:extLst>
            <a:ext uri="{FF2B5EF4-FFF2-40B4-BE49-F238E27FC236}">
              <a16:creationId xmlns:a16="http://schemas.microsoft.com/office/drawing/2014/main" id="{00000000-0008-0000-2200-00007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5" name="Text Box 1">
          <a:extLst>
            <a:ext uri="{FF2B5EF4-FFF2-40B4-BE49-F238E27FC236}">
              <a16:creationId xmlns:a16="http://schemas.microsoft.com/office/drawing/2014/main" id="{00000000-0008-0000-2200-00007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46" name="Text Box 2">
          <a:extLst>
            <a:ext uri="{FF2B5EF4-FFF2-40B4-BE49-F238E27FC236}">
              <a16:creationId xmlns:a16="http://schemas.microsoft.com/office/drawing/2014/main" id="{00000000-0008-0000-2200-00007A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7" name="Text Box 8">
          <a:extLst>
            <a:ext uri="{FF2B5EF4-FFF2-40B4-BE49-F238E27FC236}">
              <a16:creationId xmlns:a16="http://schemas.microsoft.com/office/drawing/2014/main" id="{00000000-0008-0000-2200-00007B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48" name="Text Box 8">
          <a:extLst>
            <a:ext uri="{FF2B5EF4-FFF2-40B4-BE49-F238E27FC236}">
              <a16:creationId xmlns:a16="http://schemas.microsoft.com/office/drawing/2014/main" id="{00000000-0008-0000-2200-00007C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149" name="Text Box 8">
          <a:extLst>
            <a:ext uri="{FF2B5EF4-FFF2-40B4-BE49-F238E27FC236}">
              <a16:creationId xmlns:a16="http://schemas.microsoft.com/office/drawing/2014/main" id="{00000000-0008-0000-2200-00007D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50" name="Text Box 8">
          <a:extLst>
            <a:ext uri="{FF2B5EF4-FFF2-40B4-BE49-F238E27FC236}">
              <a16:creationId xmlns:a16="http://schemas.microsoft.com/office/drawing/2014/main" id="{00000000-0008-0000-2200-00007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1" name="Text Box 8">
          <a:extLst>
            <a:ext uri="{FF2B5EF4-FFF2-40B4-BE49-F238E27FC236}">
              <a16:creationId xmlns:a16="http://schemas.microsoft.com/office/drawing/2014/main" id="{00000000-0008-0000-2200-00007F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2" name="Text Box 8">
          <a:extLst>
            <a:ext uri="{FF2B5EF4-FFF2-40B4-BE49-F238E27FC236}">
              <a16:creationId xmlns:a16="http://schemas.microsoft.com/office/drawing/2014/main" id="{00000000-0008-0000-2200-000080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3" name="Text Box 1">
          <a:extLst>
            <a:ext uri="{FF2B5EF4-FFF2-40B4-BE49-F238E27FC236}">
              <a16:creationId xmlns:a16="http://schemas.microsoft.com/office/drawing/2014/main" id="{00000000-0008-0000-2200-000081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4" name="Text Box 2">
          <a:extLst>
            <a:ext uri="{FF2B5EF4-FFF2-40B4-BE49-F238E27FC236}">
              <a16:creationId xmlns:a16="http://schemas.microsoft.com/office/drawing/2014/main" id="{00000000-0008-0000-2200-000082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5" name="Text Box 3">
          <a:extLst>
            <a:ext uri="{FF2B5EF4-FFF2-40B4-BE49-F238E27FC236}">
              <a16:creationId xmlns:a16="http://schemas.microsoft.com/office/drawing/2014/main" id="{00000000-0008-0000-2200-000083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6" name="Text Box 4">
          <a:extLst>
            <a:ext uri="{FF2B5EF4-FFF2-40B4-BE49-F238E27FC236}">
              <a16:creationId xmlns:a16="http://schemas.microsoft.com/office/drawing/2014/main" id="{00000000-0008-0000-2200-00008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7" name="Text Box 5">
          <a:extLst>
            <a:ext uri="{FF2B5EF4-FFF2-40B4-BE49-F238E27FC236}">
              <a16:creationId xmlns:a16="http://schemas.microsoft.com/office/drawing/2014/main" id="{00000000-0008-0000-2200-000085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8" name="Text Box 6">
          <a:extLst>
            <a:ext uri="{FF2B5EF4-FFF2-40B4-BE49-F238E27FC236}">
              <a16:creationId xmlns:a16="http://schemas.microsoft.com/office/drawing/2014/main" id="{00000000-0008-0000-2200-000086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59" name="Text Box 8">
          <a:extLst>
            <a:ext uri="{FF2B5EF4-FFF2-40B4-BE49-F238E27FC236}">
              <a16:creationId xmlns:a16="http://schemas.microsoft.com/office/drawing/2014/main" id="{00000000-0008-0000-2200-00008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0" name="Text Box 9">
          <a:extLst>
            <a:ext uri="{FF2B5EF4-FFF2-40B4-BE49-F238E27FC236}">
              <a16:creationId xmlns:a16="http://schemas.microsoft.com/office/drawing/2014/main" id="{00000000-0008-0000-2200-000088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1" name="Text Box 10">
          <a:extLst>
            <a:ext uri="{FF2B5EF4-FFF2-40B4-BE49-F238E27FC236}">
              <a16:creationId xmlns:a16="http://schemas.microsoft.com/office/drawing/2014/main" id="{00000000-0008-0000-2200-000089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2" name="Text Box 1">
          <a:extLst>
            <a:ext uri="{FF2B5EF4-FFF2-40B4-BE49-F238E27FC236}">
              <a16:creationId xmlns:a16="http://schemas.microsoft.com/office/drawing/2014/main" id="{00000000-0008-0000-2200-00008A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63" name="Text Box 2">
          <a:extLst>
            <a:ext uri="{FF2B5EF4-FFF2-40B4-BE49-F238E27FC236}">
              <a16:creationId xmlns:a16="http://schemas.microsoft.com/office/drawing/2014/main" id="{00000000-0008-0000-2200-00008B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64" name="Text Box 8">
          <a:extLst>
            <a:ext uri="{FF2B5EF4-FFF2-40B4-BE49-F238E27FC236}">
              <a16:creationId xmlns:a16="http://schemas.microsoft.com/office/drawing/2014/main" id="{00000000-0008-0000-2200-00008C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5" name="Text Box 8">
          <a:extLst>
            <a:ext uri="{FF2B5EF4-FFF2-40B4-BE49-F238E27FC236}">
              <a16:creationId xmlns:a16="http://schemas.microsoft.com/office/drawing/2014/main" id="{00000000-0008-0000-2200-00008D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6" name="Text Box 8">
          <a:extLst>
            <a:ext uri="{FF2B5EF4-FFF2-40B4-BE49-F238E27FC236}">
              <a16:creationId xmlns:a16="http://schemas.microsoft.com/office/drawing/2014/main" id="{00000000-0008-0000-2200-00008E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7" name="Text Box 8">
          <a:extLst>
            <a:ext uri="{FF2B5EF4-FFF2-40B4-BE49-F238E27FC236}">
              <a16:creationId xmlns:a16="http://schemas.microsoft.com/office/drawing/2014/main" id="{00000000-0008-0000-2200-00008F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168" name="Text Box 8">
          <a:extLst>
            <a:ext uri="{FF2B5EF4-FFF2-40B4-BE49-F238E27FC236}">
              <a16:creationId xmlns:a16="http://schemas.microsoft.com/office/drawing/2014/main" id="{00000000-0008-0000-2200-000090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9" name="Text Box 8">
          <a:extLst>
            <a:ext uri="{FF2B5EF4-FFF2-40B4-BE49-F238E27FC236}">
              <a16:creationId xmlns:a16="http://schemas.microsoft.com/office/drawing/2014/main" id="{00000000-0008-0000-2200-000091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28575</xdr:rowOff>
    </xdr:from>
    <xdr:ext cx="114300" cy="285750"/>
    <xdr:sp macro="" textlink="">
      <xdr:nvSpPr>
        <xdr:cNvPr id="1170" name="Text Box 8">
          <a:extLst>
            <a:ext uri="{FF2B5EF4-FFF2-40B4-BE49-F238E27FC236}">
              <a16:creationId xmlns:a16="http://schemas.microsoft.com/office/drawing/2014/main" id="{00000000-0008-0000-2200-000092040000}"/>
            </a:ext>
          </a:extLst>
        </xdr:cNvPr>
        <xdr:cNvSpPr txBox="1">
          <a:spLocks noChangeArrowheads="1"/>
        </xdr:cNvSpPr>
      </xdr:nvSpPr>
      <xdr:spPr bwMode="auto">
        <a:xfrm>
          <a:off x="562356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1" name="Text Box 8">
          <a:extLst>
            <a:ext uri="{FF2B5EF4-FFF2-40B4-BE49-F238E27FC236}">
              <a16:creationId xmlns:a16="http://schemas.microsoft.com/office/drawing/2014/main" id="{00000000-0008-0000-2200-000093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2" name="Text Box 8">
          <a:extLst>
            <a:ext uri="{FF2B5EF4-FFF2-40B4-BE49-F238E27FC236}">
              <a16:creationId xmlns:a16="http://schemas.microsoft.com/office/drawing/2014/main" id="{00000000-0008-0000-2200-000094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173" name="Text Box 8">
          <a:extLst>
            <a:ext uri="{FF2B5EF4-FFF2-40B4-BE49-F238E27FC236}">
              <a16:creationId xmlns:a16="http://schemas.microsoft.com/office/drawing/2014/main" id="{00000000-0008-0000-2200-00009504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95250</xdr:rowOff>
    </xdr:from>
    <xdr:ext cx="114300" cy="285750"/>
    <xdr:sp macro="" textlink="">
      <xdr:nvSpPr>
        <xdr:cNvPr id="1174" name="Text Box 8">
          <a:extLst>
            <a:ext uri="{FF2B5EF4-FFF2-40B4-BE49-F238E27FC236}">
              <a16:creationId xmlns:a16="http://schemas.microsoft.com/office/drawing/2014/main" id="{00000000-0008-0000-2200-000096040000}"/>
            </a:ext>
          </a:extLst>
        </xdr:cNvPr>
        <xdr:cNvSpPr txBox="1">
          <a:spLocks noChangeArrowheads="1"/>
        </xdr:cNvSpPr>
      </xdr:nvSpPr>
      <xdr:spPr bwMode="auto">
        <a:xfrm>
          <a:off x="56235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175" name="Text Box 8">
          <a:extLst>
            <a:ext uri="{FF2B5EF4-FFF2-40B4-BE49-F238E27FC236}">
              <a16:creationId xmlns:a16="http://schemas.microsoft.com/office/drawing/2014/main" id="{00000000-0008-0000-2200-000097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6" name="Text Box 1">
          <a:extLst>
            <a:ext uri="{FF2B5EF4-FFF2-40B4-BE49-F238E27FC236}">
              <a16:creationId xmlns:a16="http://schemas.microsoft.com/office/drawing/2014/main" id="{00000000-0008-0000-2200-00009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7" name="Text Box 2">
          <a:extLst>
            <a:ext uri="{FF2B5EF4-FFF2-40B4-BE49-F238E27FC236}">
              <a16:creationId xmlns:a16="http://schemas.microsoft.com/office/drawing/2014/main" id="{00000000-0008-0000-2200-00009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8" name="Text Box 3">
          <a:extLst>
            <a:ext uri="{FF2B5EF4-FFF2-40B4-BE49-F238E27FC236}">
              <a16:creationId xmlns:a16="http://schemas.microsoft.com/office/drawing/2014/main" id="{00000000-0008-0000-2200-00009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79" name="Text Box 4">
          <a:extLst>
            <a:ext uri="{FF2B5EF4-FFF2-40B4-BE49-F238E27FC236}">
              <a16:creationId xmlns:a16="http://schemas.microsoft.com/office/drawing/2014/main" id="{00000000-0008-0000-2200-00009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0" name="Text Box 5">
          <a:extLst>
            <a:ext uri="{FF2B5EF4-FFF2-40B4-BE49-F238E27FC236}">
              <a16:creationId xmlns:a16="http://schemas.microsoft.com/office/drawing/2014/main" id="{00000000-0008-0000-2200-00009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1" name="Text Box 6">
          <a:extLst>
            <a:ext uri="{FF2B5EF4-FFF2-40B4-BE49-F238E27FC236}">
              <a16:creationId xmlns:a16="http://schemas.microsoft.com/office/drawing/2014/main" id="{00000000-0008-0000-2200-00009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2" name="Text Box 8">
          <a:extLst>
            <a:ext uri="{FF2B5EF4-FFF2-40B4-BE49-F238E27FC236}">
              <a16:creationId xmlns:a16="http://schemas.microsoft.com/office/drawing/2014/main" id="{00000000-0008-0000-2200-00009E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3" name="Text Box 9">
          <a:extLst>
            <a:ext uri="{FF2B5EF4-FFF2-40B4-BE49-F238E27FC236}">
              <a16:creationId xmlns:a16="http://schemas.microsoft.com/office/drawing/2014/main" id="{00000000-0008-0000-2200-00009F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4" name="Text Box 10">
          <a:extLst>
            <a:ext uri="{FF2B5EF4-FFF2-40B4-BE49-F238E27FC236}">
              <a16:creationId xmlns:a16="http://schemas.microsoft.com/office/drawing/2014/main" id="{00000000-0008-0000-2200-0000A0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5" name="Text Box 1">
          <a:extLst>
            <a:ext uri="{FF2B5EF4-FFF2-40B4-BE49-F238E27FC236}">
              <a16:creationId xmlns:a16="http://schemas.microsoft.com/office/drawing/2014/main" id="{00000000-0008-0000-2200-0000A1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6" name="Text Box 2">
          <a:extLst>
            <a:ext uri="{FF2B5EF4-FFF2-40B4-BE49-F238E27FC236}">
              <a16:creationId xmlns:a16="http://schemas.microsoft.com/office/drawing/2014/main" id="{00000000-0008-0000-2200-0000A2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7" name="Text Box 8">
          <a:extLst>
            <a:ext uri="{FF2B5EF4-FFF2-40B4-BE49-F238E27FC236}">
              <a16:creationId xmlns:a16="http://schemas.microsoft.com/office/drawing/2014/main" id="{00000000-0008-0000-2200-0000A3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8" name="Text Box 8">
          <a:extLst>
            <a:ext uri="{FF2B5EF4-FFF2-40B4-BE49-F238E27FC236}">
              <a16:creationId xmlns:a16="http://schemas.microsoft.com/office/drawing/2014/main" id="{00000000-0008-0000-2200-0000A4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89" name="Text Box 1">
          <a:extLst>
            <a:ext uri="{FF2B5EF4-FFF2-40B4-BE49-F238E27FC236}">
              <a16:creationId xmlns:a16="http://schemas.microsoft.com/office/drawing/2014/main" id="{00000000-0008-0000-2200-0000A5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0" name="Text Box 2">
          <a:extLst>
            <a:ext uri="{FF2B5EF4-FFF2-40B4-BE49-F238E27FC236}">
              <a16:creationId xmlns:a16="http://schemas.microsoft.com/office/drawing/2014/main" id="{00000000-0008-0000-2200-0000A6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1" name="Text Box 3">
          <a:extLst>
            <a:ext uri="{FF2B5EF4-FFF2-40B4-BE49-F238E27FC236}">
              <a16:creationId xmlns:a16="http://schemas.microsoft.com/office/drawing/2014/main" id="{00000000-0008-0000-2200-0000A7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2" name="Text Box 4">
          <a:extLst>
            <a:ext uri="{FF2B5EF4-FFF2-40B4-BE49-F238E27FC236}">
              <a16:creationId xmlns:a16="http://schemas.microsoft.com/office/drawing/2014/main" id="{00000000-0008-0000-2200-0000A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3" name="Text Box 5">
          <a:extLst>
            <a:ext uri="{FF2B5EF4-FFF2-40B4-BE49-F238E27FC236}">
              <a16:creationId xmlns:a16="http://schemas.microsoft.com/office/drawing/2014/main" id="{00000000-0008-0000-2200-0000A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4" name="Text Box 6">
          <a:extLst>
            <a:ext uri="{FF2B5EF4-FFF2-40B4-BE49-F238E27FC236}">
              <a16:creationId xmlns:a16="http://schemas.microsoft.com/office/drawing/2014/main" id="{00000000-0008-0000-2200-0000A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5" name="Text Box 8">
          <a:extLst>
            <a:ext uri="{FF2B5EF4-FFF2-40B4-BE49-F238E27FC236}">
              <a16:creationId xmlns:a16="http://schemas.microsoft.com/office/drawing/2014/main" id="{00000000-0008-0000-2200-0000A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6" name="Text Box 9">
          <a:extLst>
            <a:ext uri="{FF2B5EF4-FFF2-40B4-BE49-F238E27FC236}">
              <a16:creationId xmlns:a16="http://schemas.microsoft.com/office/drawing/2014/main" id="{00000000-0008-0000-2200-0000A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7" name="Text Box 10">
          <a:extLst>
            <a:ext uri="{FF2B5EF4-FFF2-40B4-BE49-F238E27FC236}">
              <a16:creationId xmlns:a16="http://schemas.microsoft.com/office/drawing/2014/main" id="{00000000-0008-0000-2200-0000A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8" name="Text Box 1">
          <a:extLst>
            <a:ext uri="{FF2B5EF4-FFF2-40B4-BE49-F238E27FC236}">
              <a16:creationId xmlns:a16="http://schemas.microsoft.com/office/drawing/2014/main" id="{00000000-0008-0000-2200-0000AE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199" name="Text Box 2">
          <a:extLst>
            <a:ext uri="{FF2B5EF4-FFF2-40B4-BE49-F238E27FC236}">
              <a16:creationId xmlns:a16="http://schemas.microsoft.com/office/drawing/2014/main" id="{00000000-0008-0000-2200-0000AF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0" name="Text Box 8">
          <a:extLst>
            <a:ext uri="{FF2B5EF4-FFF2-40B4-BE49-F238E27FC236}">
              <a16:creationId xmlns:a16="http://schemas.microsoft.com/office/drawing/2014/main" id="{00000000-0008-0000-2200-0000B0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1" name="Text Box 8">
          <a:extLst>
            <a:ext uri="{FF2B5EF4-FFF2-40B4-BE49-F238E27FC236}">
              <a16:creationId xmlns:a16="http://schemas.microsoft.com/office/drawing/2014/main" id="{00000000-0008-0000-2200-0000B1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2" name="Text Box 1">
          <a:extLst>
            <a:ext uri="{FF2B5EF4-FFF2-40B4-BE49-F238E27FC236}">
              <a16:creationId xmlns:a16="http://schemas.microsoft.com/office/drawing/2014/main" id="{00000000-0008-0000-2200-0000B2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3" name="Text Box 2">
          <a:extLst>
            <a:ext uri="{FF2B5EF4-FFF2-40B4-BE49-F238E27FC236}">
              <a16:creationId xmlns:a16="http://schemas.microsoft.com/office/drawing/2014/main" id="{00000000-0008-0000-2200-0000B3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4" name="Text Box 3">
          <a:extLst>
            <a:ext uri="{FF2B5EF4-FFF2-40B4-BE49-F238E27FC236}">
              <a16:creationId xmlns:a16="http://schemas.microsoft.com/office/drawing/2014/main" id="{00000000-0008-0000-2200-0000B4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5" name="Text Box 4">
          <a:extLst>
            <a:ext uri="{FF2B5EF4-FFF2-40B4-BE49-F238E27FC236}">
              <a16:creationId xmlns:a16="http://schemas.microsoft.com/office/drawing/2014/main" id="{00000000-0008-0000-2200-0000B5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6" name="Text Box 5">
          <a:extLst>
            <a:ext uri="{FF2B5EF4-FFF2-40B4-BE49-F238E27FC236}">
              <a16:creationId xmlns:a16="http://schemas.microsoft.com/office/drawing/2014/main" id="{00000000-0008-0000-2200-0000B6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7" name="Text Box 6">
          <a:extLst>
            <a:ext uri="{FF2B5EF4-FFF2-40B4-BE49-F238E27FC236}">
              <a16:creationId xmlns:a16="http://schemas.microsoft.com/office/drawing/2014/main" id="{00000000-0008-0000-2200-0000B7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8" name="Text Box 8">
          <a:extLst>
            <a:ext uri="{FF2B5EF4-FFF2-40B4-BE49-F238E27FC236}">
              <a16:creationId xmlns:a16="http://schemas.microsoft.com/office/drawing/2014/main" id="{00000000-0008-0000-2200-0000B8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09" name="Text Box 9">
          <a:extLst>
            <a:ext uri="{FF2B5EF4-FFF2-40B4-BE49-F238E27FC236}">
              <a16:creationId xmlns:a16="http://schemas.microsoft.com/office/drawing/2014/main" id="{00000000-0008-0000-2200-0000B9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0" name="Text Box 10">
          <a:extLst>
            <a:ext uri="{FF2B5EF4-FFF2-40B4-BE49-F238E27FC236}">
              <a16:creationId xmlns:a16="http://schemas.microsoft.com/office/drawing/2014/main" id="{00000000-0008-0000-2200-0000BA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1" name="Text Box 1">
          <a:extLst>
            <a:ext uri="{FF2B5EF4-FFF2-40B4-BE49-F238E27FC236}">
              <a16:creationId xmlns:a16="http://schemas.microsoft.com/office/drawing/2014/main" id="{00000000-0008-0000-2200-0000BB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2" name="Text Box 2">
          <a:extLst>
            <a:ext uri="{FF2B5EF4-FFF2-40B4-BE49-F238E27FC236}">
              <a16:creationId xmlns:a16="http://schemas.microsoft.com/office/drawing/2014/main" id="{00000000-0008-0000-2200-0000BC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213" name="Text Box 8">
          <a:extLst>
            <a:ext uri="{FF2B5EF4-FFF2-40B4-BE49-F238E27FC236}">
              <a16:creationId xmlns:a16="http://schemas.microsoft.com/office/drawing/2014/main" id="{00000000-0008-0000-2200-0000BD04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214" name="Text Box 8">
          <a:extLst>
            <a:ext uri="{FF2B5EF4-FFF2-40B4-BE49-F238E27FC236}">
              <a16:creationId xmlns:a16="http://schemas.microsoft.com/office/drawing/2014/main" id="{00000000-0008-0000-2200-0000BE040000}"/>
            </a:ext>
          </a:extLst>
        </xdr:cNvPr>
        <xdr:cNvSpPr txBox="1">
          <a:spLocks noChangeArrowheads="1"/>
        </xdr:cNvSpPr>
      </xdr:nvSpPr>
      <xdr:spPr bwMode="auto">
        <a:xfrm>
          <a:off x="56235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5" name="Text Box 8">
          <a:extLst>
            <a:ext uri="{FF2B5EF4-FFF2-40B4-BE49-F238E27FC236}">
              <a16:creationId xmlns:a16="http://schemas.microsoft.com/office/drawing/2014/main" id="{00000000-0008-0000-2200-0000BF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2200-0000C0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7" name="Text Box 8">
          <a:extLst>
            <a:ext uri="{FF2B5EF4-FFF2-40B4-BE49-F238E27FC236}">
              <a16:creationId xmlns:a16="http://schemas.microsoft.com/office/drawing/2014/main" id="{00000000-0008-0000-2200-0000C104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8" name="Text Box 8">
          <a:extLst>
            <a:ext uri="{FF2B5EF4-FFF2-40B4-BE49-F238E27FC236}">
              <a16:creationId xmlns:a16="http://schemas.microsoft.com/office/drawing/2014/main" id="{00000000-0008-0000-2200-0000C2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19" name="Text Box 8">
          <a:extLst>
            <a:ext uri="{FF2B5EF4-FFF2-40B4-BE49-F238E27FC236}">
              <a16:creationId xmlns:a16="http://schemas.microsoft.com/office/drawing/2014/main" id="{00000000-0008-0000-2200-0000C304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20" name="Text Box 8">
          <a:extLst>
            <a:ext uri="{FF2B5EF4-FFF2-40B4-BE49-F238E27FC236}">
              <a16:creationId xmlns:a16="http://schemas.microsoft.com/office/drawing/2014/main" id="{00000000-0008-0000-2200-0000C4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1" name="Text Box 8">
          <a:extLst>
            <a:ext uri="{FF2B5EF4-FFF2-40B4-BE49-F238E27FC236}">
              <a16:creationId xmlns:a16="http://schemas.microsoft.com/office/drawing/2014/main" id="{00000000-0008-0000-2200-0000C5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2" name="Text Box 8">
          <a:extLst>
            <a:ext uri="{FF2B5EF4-FFF2-40B4-BE49-F238E27FC236}">
              <a16:creationId xmlns:a16="http://schemas.microsoft.com/office/drawing/2014/main" id="{00000000-0008-0000-2200-0000C6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3" name="Text Box 8">
          <a:extLst>
            <a:ext uri="{FF2B5EF4-FFF2-40B4-BE49-F238E27FC236}">
              <a16:creationId xmlns:a16="http://schemas.microsoft.com/office/drawing/2014/main" id="{00000000-0008-0000-2200-0000C7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24" name="Text Box 8">
          <a:extLst>
            <a:ext uri="{FF2B5EF4-FFF2-40B4-BE49-F238E27FC236}">
              <a16:creationId xmlns:a16="http://schemas.microsoft.com/office/drawing/2014/main" id="{00000000-0008-0000-2200-0000C8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5" name="Text Box 1">
          <a:extLst>
            <a:ext uri="{FF2B5EF4-FFF2-40B4-BE49-F238E27FC236}">
              <a16:creationId xmlns:a16="http://schemas.microsoft.com/office/drawing/2014/main" id="{00000000-0008-0000-2200-0000C9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6" name="Text Box 2">
          <a:extLst>
            <a:ext uri="{FF2B5EF4-FFF2-40B4-BE49-F238E27FC236}">
              <a16:creationId xmlns:a16="http://schemas.microsoft.com/office/drawing/2014/main" id="{00000000-0008-0000-2200-0000CA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7" name="Text Box 3">
          <a:extLst>
            <a:ext uri="{FF2B5EF4-FFF2-40B4-BE49-F238E27FC236}">
              <a16:creationId xmlns:a16="http://schemas.microsoft.com/office/drawing/2014/main" id="{00000000-0008-0000-2200-0000CB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8" name="Text Box 4">
          <a:extLst>
            <a:ext uri="{FF2B5EF4-FFF2-40B4-BE49-F238E27FC236}">
              <a16:creationId xmlns:a16="http://schemas.microsoft.com/office/drawing/2014/main" id="{00000000-0008-0000-2200-0000CC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29" name="Text Box 5">
          <a:extLst>
            <a:ext uri="{FF2B5EF4-FFF2-40B4-BE49-F238E27FC236}">
              <a16:creationId xmlns:a16="http://schemas.microsoft.com/office/drawing/2014/main" id="{00000000-0008-0000-2200-0000CD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0" name="Text Box 6">
          <a:extLst>
            <a:ext uri="{FF2B5EF4-FFF2-40B4-BE49-F238E27FC236}">
              <a16:creationId xmlns:a16="http://schemas.microsoft.com/office/drawing/2014/main" id="{00000000-0008-0000-2200-0000CE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1" name="Text Box 8">
          <a:extLst>
            <a:ext uri="{FF2B5EF4-FFF2-40B4-BE49-F238E27FC236}">
              <a16:creationId xmlns:a16="http://schemas.microsoft.com/office/drawing/2014/main" id="{00000000-0008-0000-2200-0000CF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2" name="Text Box 9">
          <a:extLst>
            <a:ext uri="{FF2B5EF4-FFF2-40B4-BE49-F238E27FC236}">
              <a16:creationId xmlns:a16="http://schemas.microsoft.com/office/drawing/2014/main" id="{00000000-0008-0000-2200-0000D0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3" name="Text Box 10">
          <a:extLst>
            <a:ext uri="{FF2B5EF4-FFF2-40B4-BE49-F238E27FC236}">
              <a16:creationId xmlns:a16="http://schemas.microsoft.com/office/drawing/2014/main" id="{00000000-0008-0000-2200-0000D1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4" name="Text Box 1">
          <a:extLst>
            <a:ext uri="{FF2B5EF4-FFF2-40B4-BE49-F238E27FC236}">
              <a16:creationId xmlns:a16="http://schemas.microsoft.com/office/drawing/2014/main" id="{00000000-0008-0000-2200-0000D2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35" name="Text Box 2">
          <a:extLst>
            <a:ext uri="{FF2B5EF4-FFF2-40B4-BE49-F238E27FC236}">
              <a16:creationId xmlns:a16="http://schemas.microsoft.com/office/drawing/2014/main" id="{00000000-0008-0000-2200-0000D3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6" name="Text Box 1">
          <a:extLst>
            <a:ext uri="{FF2B5EF4-FFF2-40B4-BE49-F238E27FC236}">
              <a16:creationId xmlns:a16="http://schemas.microsoft.com/office/drawing/2014/main" id="{00000000-0008-0000-2200-0000D4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7" name="Text Box 2">
          <a:extLst>
            <a:ext uri="{FF2B5EF4-FFF2-40B4-BE49-F238E27FC236}">
              <a16:creationId xmlns:a16="http://schemas.microsoft.com/office/drawing/2014/main" id="{00000000-0008-0000-2200-0000D5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8" name="Text Box 3">
          <a:extLst>
            <a:ext uri="{FF2B5EF4-FFF2-40B4-BE49-F238E27FC236}">
              <a16:creationId xmlns:a16="http://schemas.microsoft.com/office/drawing/2014/main" id="{00000000-0008-0000-2200-0000D6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39" name="Text Box 4">
          <a:extLst>
            <a:ext uri="{FF2B5EF4-FFF2-40B4-BE49-F238E27FC236}">
              <a16:creationId xmlns:a16="http://schemas.microsoft.com/office/drawing/2014/main" id="{00000000-0008-0000-2200-0000D7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0" name="Text Box 5">
          <a:extLst>
            <a:ext uri="{FF2B5EF4-FFF2-40B4-BE49-F238E27FC236}">
              <a16:creationId xmlns:a16="http://schemas.microsoft.com/office/drawing/2014/main" id="{00000000-0008-0000-2200-0000D8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1" name="Text Box 6">
          <a:extLst>
            <a:ext uri="{FF2B5EF4-FFF2-40B4-BE49-F238E27FC236}">
              <a16:creationId xmlns:a16="http://schemas.microsoft.com/office/drawing/2014/main" id="{00000000-0008-0000-2200-0000D9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2" name="Text Box 8">
          <a:extLst>
            <a:ext uri="{FF2B5EF4-FFF2-40B4-BE49-F238E27FC236}">
              <a16:creationId xmlns:a16="http://schemas.microsoft.com/office/drawing/2014/main" id="{00000000-0008-0000-2200-0000DA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3" name="Text Box 9">
          <a:extLst>
            <a:ext uri="{FF2B5EF4-FFF2-40B4-BE49-F238E27FC236}">
              <a16:creationId xmlns:a16="http://schemas.microsoft.com/office/drawing/2014/main" id="{00000000-0008-0000-2200-0000DB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4" name="Text Box 10">
          <a:extLst>
            <a:ext uri="{FF2B5EF4-FFF2-40B4-BE49-F238E27FC236}">
              <a16:creationId xmlns:a16="http://schemas.microsoft.com/office/drawing/2014/main" id="{00000000-0008-0000-2200-0000DC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5" name="Text Box 11">
          <a:extLst>
            <a:ext uri="{FF2B5EF4-FFF2-40B4-BE49-F238E27FC236}">
              <a16:creationId xmlns:a16="http://schemas.microsoft.com/office/drawing/2014/main" id="{00000000-0008-0000-2200-0000DD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6" name="Text Box 12">
          <a:extLst>
            <a:ext uri="{FF2B5EF4-FFF2-40B4-BE49-F238E27FC236}">
              <a16:creationId xmlns:a16="http://schemas.microsoft.com/office/drawing/2014/main" id="{00000000-0008-0000-2200-0000DE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7" name="Text Box 1">
          <a:extLst>
            <a:ext uri="{FF2B5EF4-FFF2-40B4-BE49-F238E27FC236}">
              <a16:creationId xmlns:a16="http://schemas.microsoft.com/office/drawing/2014/main" id="{00000000-0008-0000-2200-0000DF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8" name="Text Box 2">
          <a:extLst>
            <a:ext uri="{FF2B5EF4-FFF2-40B4-BE49-F238E27FC236}">
              <a16:creationId xmlns:a16="http://schemas.microsoft.com/office/drawing/2014/main" id="{00000000-0008-0000-2200-0000E0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49" name="Text Box 1">
          <a:extLst>
            <a:ext uri="{FF2B5EF4-FFF2-40B4-BE49-F238E27FC236}">
              <a16:creationId xmlns:a16="http://schemas.microsoft.com/office/drawing/2014/main" id="{00000000-0008-0000-2200-0000E1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0" name="Text Box 2">
          <a:extLst>
            <a:ext uri="{FF2B5EF4-FFF2-40B4-BE49-F238E27FC236}">
              <a16:creationId xmlns:a16="http://schemas.microsoft.com/office/drawing/2014/main" id="{00000000-0008-0000-2200-0000E2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1" name="Text Box 3">
          <a:extLst>
            <a:ext uri="{FF2B5EF4-FFF2-40B4-BE49-F238E27FC236}">
              <a16:creationId xmlns:a16="http://schemas.microsoft.com/office/drawing/2014/main" id="{00000000-0008-0000-2200-0000E3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2" name="Text Box 4">
          <a:extLst>
            <a:ext uri="{FF2B5EF4-FFF2-40B4-BE49-F238E27FC236}">
              <a16:creationId xmlns:a16="http://schemas.microsoft.com/office/drawing/2014/main" id="{00000000-0008-0000-2200-0000E4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3" name="Text Box 5">
          <a:extLst>
            <a:ext uri="{FF2B5EF4-FFF2-40B4-BE49-F238E27FC236}">
              <a16:creationId xmlns:a16="http://schemas.microsoft.com/office/drawing/2014/main" id="{00000000-0008-0000-2200-0000E5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4" name="Text Box 6">
          <a:extLst>
            <a:ext uri="{FF2B5EF4-FFF2-40B4-BE49-F238E27FC236}">
              <a16:creationId xmlns:a16="http://schemas.microsoft.com/office/drawing/2014/main" id="{00000000-0008-0000-2200-0000E6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5" name="Text Box 8">
          <a:extLst>
            <a:ext uri="{FF2B5EF4-FFF2-40B4-BE49-F238E27FC236}">
              <a16:creationId xmlns:a16="http://schemas.microsoft.com/office/drawing/2014/main" id="{00000000-0008-0000-2200-0000E7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6" name="Text Box 9">
          <a:extLst>
            <a:ext uri="{FF2B5EF4-FFF2-40B4-BE49-F238E27FC236}">
              <a16:creationId xmlns:a16="http://schemas.microsoft.com/office/drawing/2014/main" id="{00000000-0008-0000-2200-0000E8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57" name="Text Box 10">
          <a:extLst>
            <a:ext uri="{FF2B5EF4-FFF2-40B4-BE49-F238E27FC236}">
              <a16:creationId xmlns:a16="http://schemas.microsoft.com/office/drawing/2014/main" id="{00000000-0008-0000-2200-0000E9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8" name="Text Box 11">
          <a:extLst>
            <a:ext uri="{FF2B5EF4-FFF2-40B4-BE49-F238E27FC236}">
              <a16:creationId xmlns:a16="http://schemas.microsoft.com/office/drawing/2014/main" id="{00000000-0008-0000-2200-0000EA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9" name="Text Box 12">
          <a:extLst>
            <a:ext uri="{FF2B5EF4-FFF2-40B4-BE49-F238E27FC236}">
              <a16:creationId xmlns:a16="http://schemas.microsoft.com/office/drawing/2014/main" id="{00000000-0008-0000-2200-0000EB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0" name="Text Box 1">
          <a:extLst>
            <a:ext uri="{FF2B5EF4-FFF2-40B4-BE49-F238E27FC236}">
              <a16:creationId xmlns:a16="http://schemas.microsoft.com/office/drawing/2014/main" id="{00000000-0008-0000-2200-0000EC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61" name="Text Box 2">
          <a:extLst>
            <a:ext uri="{FF2B5EF4-FFF2-40B4-BE49-F238E27FC236}">
              <a16:creationId xmlns:a16="http://schemas.microsoft.com/office/drawing/2014/main" id="{00000000-0008-0000-2200-0000ED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62" name="Text Box 8">
          <a:extLst>
            <a:ext uri="{FF2B5EF4-FFF2-40B4-BE49-F238E27FC236}">
              <a16:creationId xmlns:a16="http://schemas.microsoft.com/office/drawing/2014/main" id="{00000000-0008-0000-2200-0000EE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3" name="Text Box 13">
          <a:extLst>
            <a:ext uri="{FF2B5EF4-FFF2-40B4-BE49-F238E27FC236}">
              <a16:creationId xmlns:a16="http://schemas.microsoft.com/office/drawing/2014/main" id="{00000000-0008-0000-2200-0000EF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4" name="Text Box 14">
          <a:extLst>
            <a:ext uri="{FF2B5EF4-FFF2-40B4-BE49-F238E27FC236}">
              <a16:creationId xmlns:a16="http://schemas.microsoft.com/office/drawing/2014/main" id="{00000000-0008-0000-2200-0000F0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5" name="Text Box 13">
          <a:extLst>
            <a:ext uri="{FF2B5EF4-FFF2-40B4-BE49-F238E27FC236}">
              <a16:creationId xmlns:a16="http://schemas.microsoft.com/office/drawing/2014/main" id="{00000000-0008-0000-2200-0000F1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6" name="Text Box 14">
          <a:extLst>
            <a:ext uri="{FF2B5EF4-FFF2-40B4-BE49-F238E27FC236}">
              <a16:creationId xmlns:a16="http://schemas.microsoft.com/office/drawing/2014/main" id="{00000000-0008-0000-2200-0000F2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7" name="Text Box 13">
          <a:extLst>
            <a:ext uri="{FF2B5EF4-FFF2-40B4-BE49-F238E27FC236}">
              <a16:creationId xmlns:a16="http://schemas.microsoft.com/office/drawing/2014/main" id="{00000000-0008-0000-2200-0000F3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68" name="Text Box 14">
          <a:extLst>
            <a:ext uri="{FF2B5EF4-FFF2-40B4-BE49-F238E27FC236}">
              <a16:creationId xmlns:a16="http://schemas.microsoft.com/office/drawing/2014/main" id="{00000000-0008-0000-2200-0000F4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9" name="Text Box 8">
          <a:extLst>
            <a:ext uri="{FF2B5EF4-FFF2-40B4-BE49-F238E27FC236}">
              <a16:creationId xmlns:a16="http://schemas.microsoft.com/office/drawing/2014/main" id="{00000000-0008-0000-2200-0000F5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2200-0000F6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71" name="Text Box 8">
          <a:extLst>
            <a:ext uri="{FF2B5EF4-FFF2-40B4-BE49-F238E27FC236}">
              <a16:creationId xmlns:a16="http://schemas.microsoft.com/office/drawing/2014/main" id="{00000000-0008-0000-2200-0000F7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2" name="Text Box 8">
          <a:extLst>
            <a:ext uri="{FF2B5EF4-FFF2-40B4-BE49-F238E27FC236}">
              <a16:creationId xmlns:a16="http://schemas.microsoft.com/office/drawing/2014/main" id="{00000000-0008-0000-2200-0000F8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273" name="Text Box 8">
          <a:extLst>
            <a:ext uri="{FF2B5EF4-FFF2-40B4-BE49-F238E27FC236}">
              <a16:creationId xmlns:a16="http://schemas.microsoft.com/office/drawing/2014/main" id="{00000000-0008-0000-2200-0000F9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4" name="Text Box 8">
          <a:extLst>
            <a:ext uri="{FF2B5EF4-FFF2-40B4-BE49-F238E27FC236}">
              <a16:creationId xmlns:a16="http://schemas.microsoft.com/office/drawing/2014/main" id="{00000000-0008-0000-2200-0000FA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5" name="Text Box 1">
          <a:extLst>
            <a:ext uri="{FF2B5EF4-FFF2-40B4-BE49-F238E27FC236}">
              <a16:creationId xmlns:a16="http://schemas.microsoft.com/office/drawing/2014/main" id="{00000000-0008-0000-2200-0000FB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6" name="Text Box 2">
          <a:extLst>
            <a:ext uri="{FF2B5EF4-FFF2-40B4-BE49-F238E27FC236}">
              <a16:creationId xmlns:a16="http://schemas.microsoft.com/office/drawing/2014/main" id="{00000000-0008-0000-2200-0000FC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7" name="Text Box 3">
          <a:extLst>
            <a:ext uri="{FF2B5EF4-FFF2-40B4-BE49-F238E27FC236}">
              <a16:creationId xmlns:a16="http://schemas.microsoft.com/office/drawing/2014/main" id="{00000000-0008-0000-2200-0000FD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8" name="Text Box 4">
          <a:extLst>
            <a:ext uri="{FF2B5EF4-FFF2-40B4-BE49-F238E27FC236}">
              <a16:creationId xmlns:a16="http://schemas.microsoft.com/office/drawing/2014/main" id="{00000000-0008-0000-2200-0000FE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79" name="Text Box 5">
          <a:extLst>
            <a:ext uri="{FF2B5EF4-FFF2-40B4-BE49-F238E27FC236}">
              <a16:creationId xmlns:a16="http://schemas.microsoft.com/office/drawing/2014/main" id="{00000000-0008-0000-2200-0000FF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0" name="Text Box 6">
          <a:extLst>
            <a:ext uri="{FF2B5EF4-FFF2-40B4-BE49-F238E27FC236}">
              <a16:creationId xmlns:a16="http://schemas.microsoft.com/office/drawing/2014/main" id="{00000000-0008-0000-2200-000000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1" name="Text Box 8">
          <a:extLst>
            <a:ext uri="{FF2B5EF4-FFF2-40B4-BE49-F238E27FC236}">
              <a16:creationId xmlns:a16="http://schemas.microsoft.com/office/drawing/2014/main" id="{00000000-0008-0000-2200-000001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2" name="Text Box 9">
          <a:extLst>
            <a:ext uri="{FF2B5EF4-FFF2-40B4-BE49-F238E27FC236}">
              <a16:creationId xmlns:a16="http://schemas.microsoft.com/office/drawing/2014/main" id="{00000000-0008-0000-2200-000002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3" name="Text Box 10">
          <a:extLst>
            <a:ext uri="{FF2B5EF4-FFF2-40B4-BE49-F238E27FC236}">
              <a16:creationId xmlns:a16="http://schemas.microsoft.com/office/drawing/2014/main" id="{00000000-0008-0000-2200-000003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4" name="Text Box 11">
          <a:extLst>
            <a:ext uri="{FF2B5EF4-FFF2-40B4-BE49-F238E27FC236}">
              <a16:creationId xmlns:a16="http://schemas.microsoft.com/office/drawing/2014/main" id="{00000000-0008-0000-2200-000004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285" name="Text Box 12">
          <a:extLst>
            <a:ext uri="{FF2B5EF4-FFF2-40B4-BE49-F238E27FC236}">
              <a16:creationId xmlns:a16="http://schemas.microsoft.com/office/drawing/2014/main" id="{00000000-0008-0000-2200-000005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6" name="Text Box 13">
          <a:extLst>
            <a:ext uri="{FF2B5EF4-FFF2-40B4-BE49-F238E27FC236}">
              <a16:creationId xmlns:a16="http://schemas.microsoft.com/office/drawing/2014/main" id="{00000000-0008-0000-2200-000006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287" name="Text Box 14">
          <a:extLst>
            <a:ext uri="{FF2B5EF4-FFF2-40B4-BE49-F238E27FC236}">
              <a16:creationId xmlns:a16="http://schemas.microsoft.com/office/drawing/2014/main" id="{00000000-0008-0000-2200-000007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8" name="Text Box 1">
          <a:extLst>
            <a:ext uri="{FF2B5EF4-FFF2-40B4-BE49-F238E27FC236}">
              <a16:creationId xmlns:a16="http://schemas.microsoft.com/office/drawing/2014/main" id="{00000000-0008-0000-2200-000008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89" name="Text Box 2">
          <a:extLst>
            <a:ext uri="{FF2B5EF4-FFF2-40B4-BE49-F238E27FC236}">
              <a16:creationId xmlns:a16="http://schemas.microsoft.com/office/drawing/2014/main" id="{00000000-0008-0000-2200-000009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290" name="Text Box 8">
          <a:extLst>
            <a:ext uri="{FF2B5EF4-FFF2-40B4-BE49-F238E27FC236}">
              <a16:creationId xmlns:a16="http://schemas.microsoft.com/office/drawing/2014/main" id="{00000000-0008-0000-2200-00000A05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91" name="Text Box 8">
          <a:extLst>
            <a:ext uri="{FF2B5EF4-FFF2-40B4-BE49-F238E27FC236}">
              <a16:creationId xmlns:a16="http://schemas.microsoft.com/office/drawing/2014/main" id="{00000000-0008-0000-2200-00000B050000}"/>
            </a:ext>
          </a:extLst>
        </xdr:cNvPr>
        <xdr:cNvSpPr txBox="1">
          <a:spLocks noChangeArrowheads="1"/>
        </xdr:cNvSpPr>
      </xdr:nvSpPr>
      <xdr:spPr bwMode="auto">
        <a:xfrm>
          <a:off x="56235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292" name="Text Box 8">
          <a:extLst>
            <a:ext uri="{FF2B5EF4-FFF2-40B4-BE49-F238E27FC236}">
              <a16:creationId xmlns:a16="http://schemas.microsoft.com/office/drawing/2014/main" id="{00000000-0008-0000-2200-00000C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3" name="Text Box 8">
          <a:extLst>
            <a:ext uri="{FF2B5EF4-FFF2-40B4-BE49-F238E27FC236}">
              <a16:creationId xmlns:a16="http://schemas.microsoft.com/office/drawing/2014/main" id="{00000000-0008-0000-2200-00000D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94" name="Text Box 8">
          <a:extLst>
            <a:ext uri="{FF2B5EF4-FFF2-40B4-BE49-F238E27FC236}">
              <a16:creationId xmlns:a16="http://schemas.microsoft.com/office/drawing/2014/main" id="{00000000-0008-0000-2200-00000E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5" name="Text Box 1">
          <a:extLst>
            <a:ext uri="{FF2B5EF4-FFF2-40B4-BE49-F238E27FC236}">
              <a16:creationId xmlns:a16="http://schemas.microsoft.com/office/drawing/2014/main" id="{00000000-0008-0000-2200-00000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6" name="Text Box 2">
          <a:extLst>
            <a:ext uri="{FF2B5EF4-FFF2-40B4-BE49-F238E27FC236}">
              <a16:creationId xmlns:a16="http://schemas.microsoft.com/office/drawing/2014/main" id="{00000000-0008-0000-2200-00001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7" name="Text Box 3">
          <a:extLst>
            <a:ext uri="{FF2B5EF4-FFF2-40B4-BE49-F238E27FC236}">
              <a16:creationId xmlns:a16="http://schemas.microsoft.com/office/drawing/2014/main" id="{00000000-0008-0000-2200-00001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8" name="Text Box 4">
          <a:extLst>
            <a:ext uri="{FF2B5EF4-FFF2-40B4-BE49-F238E27FC236}">
              <a16:creationId xmlns:a16="http://schemas.microsoft.com/office/drawing/2014/main" id="{00000000-0008-0000-2200-00001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299" name="Text Box 5">
          <a:extLst>
            <a:ext uri="{FF2B5EF4-FFF2-40B4-BE49-F238E27FC236}">
              <a16:creationId xmlns:a16="http://schemas.microsoft.com/office/drawing/2014/main" id="{00000000-0008-0000-2200-00001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0" name="Text Box 6">
          <a:extLst>
            <a:ext uri="{FF2B5EF4-FFF2-40B4-BE49-F238E27FC236}">
              <a16:creationId xmlns:a16="http://schemas.microsoft.com/office/drawing/2014/main" id="{00000000-0008-0000-2200-00001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1" name="Text Box 8">
          <a:extLst>
            <a:ext uri="{FF2B5EF4-FFF2-40B4-BE49-F238E27FC236}">
              <a16:creationId xmlns:a16="http://schemas.microsoft.com/office/drawing/2014/main" id="{00000000-0008-0000-2200-00001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2" name="Text Box 9">
          <a:extLst>
            <a:ext uri="{FF2B5EF4-FFF2-40B4-BE49-F238E27FC236}">
              <a16:creationId xmlns:a16="http://schemas.microsoft.com/office/drawing/2014/main" id="{00000000-0008-0000-2200-00001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3" name="Text Box 10">
          <a:extLst>
            <a:ext uri="{FF2B5EF4-FFF2-40B4-BE49-F238E27FC236}">
              <a16:creationId xmlns:a16="http://schemas.microsoft.com/office/drawing/2014/main" id="{00000000-0008-0000-2200-00001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4" name="Text Box 1">
          <a:extLst>
            <a:ext uri="{FF2B5EF4-FFF2-40B4-BE49-F238E27FC236}">
              <a16:creationId xmlns:a16="http://schemas.microsoft.com/office/drawing/2014/main" id="{00000000-0008-0000-2200-00001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05" name="Text Box 2">
          <a:extLst>
            <a:ext uri="{FF2B5EF4-FFF2-40B4-BE49-F238E27FC236}">
              <a16:creationId xmlns:a16="http://schemas.microsoft.com/office/drawing/2014/main" id="{00000000-0008-0000-2200-00001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06" name="Text Box 8">
          <a:extLst>
            <a:ext uri="{FF2B5EF4-FFF2-40B4-BE49-F238E27FC236}">
              <a16:creationId xmlns:a16="http://schemas.microsoft.com/office/drawing/2014/main" id="{00000000-0008-0000-2200-00001A05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7" name="Text Box 1">
          <a:extLst>
            <a:ext uri="{FF2B5EF4-FFF2-40B4-BE49-F238E27FC236}">
              <a16:creationId xmlns:a16="http://schemas.microsoft.com/office/drawing/2014/main" id="{00000000-0008-0000-2200-00001B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8" name="Text Box 2">
          <a:extLst>
            <a:ext uri="{FF2B5EF4-FFF2-40B4-BE49-F238E27FC236}">
              <a16:creationId xmlns:a16="http://schemas.microsoft.com/office/drawing/2014/main" id="{00000000-0008-0000-2200-00001C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09" name="Text Box 3">
          <a:extLst>
            <a:ext uri="{FF2B5EF4-FFF2-40B4-BE49-F238E27FC236}">
              <a16:creationId xmlns:a16="http://schemas.microsoft.com/office/drawing/2014/main" id="{00000000-0008-0000-2200-00001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0" name="Text Box 4">
          <a:extLst>
            <a:ext uri="{FF2B5EF4-FFF2-40B4-BE49-F238E27FC236}">
              <a16:creationId xmlns:a16="http://schemas.microsoft.com/office/drawing/2014/main" id="{00000000-0008-0000-2200-00001E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1" name="Text Box 5">
          <a:extLst>
            <a:ext uri="{FF2B5EF4-FFF2-40B4-BE49-F238E27FC236}">
              <a16:creationId xmlns:a16="http://schemas.microsoft.com/office/drawing/2014/main" id="{00000000-0008-0000-2200-00001F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2" name="Text Box 6">
          <a:extLst>
            <a:ext uri="{FF2B5EF4-FFF2-40B4-BE49-F238E27FC236}">
              <a16:creationId xmlns:a16="http://schemas.microsoft.com/office/drawing/2014/main" id="{00000000-0008-0000-2200-000020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3" name="Text Box 8">
          <a:extLst>
            <a:ext uri="{FF2B5EF4-FFF2-40B4-BE49-F238E27FC236}">
              <a16:creationId xmlns:a16="http://schemas.microsoft.com/office/drawing/2014/main" id="{00000000-0008-0000-2200-000021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4" name="Text Box 9">
          <a:extLst>
            <a:ext uri="{FF2B5EF4-FFF2-40B4-BE49-F238E27FC236}">
              <a16:creationId xmlns:a16="http://schemas.microsoft.com/office/drawing/2014/main" id="{00000000-0008-0000-2200-000022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15" name="Text Box 10">
          <a:extLst>
            <a:ext uri="{FF2B5EF4-FFF2-40B4-BE49-F238E27FC236}">
              <a16:creationId xmlns:a16="http://schemas.microsoft.com/office/drawing/2014/main" id="{00000000-0008-0000-2200-000023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6" name="Text Box 11">
          <a:extLst>
            <a:ext uri="{FF2B5EF4-FFF2-40B4-BE49-F238E27FC236}">
              <a16:creationId xmlns:a16="http://schemas.microsoft.com/office/drawing/2014/main" id="{00000000-0008-0000-2200-000024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7" name="Text Box 12">
          <a:extLst>
            <a:ext uri="{FF2B5EF4-FFF2-40B4-BE49-F238E27FC236}">
              <a16:creationId xmlns:a16="http://schemas.microsoft.com/office/drawing/2014/main" id="{00000000-0008-0000-2200-000025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8" name="Text Box 13">
          <a:extLst>
            <a:ext uri="{FF2B5EF4-FFF2-40B4-BE49-F238E27FC236}">
              <a16:creationId xmlns:a16="http://schemas.microsoft.com/office/drawing/2014/main" id="{00000000-0008-0000-2200-000026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19" name="Text Box 14">
          <a:extLst>
            <a:ext uri="{FF2B5EF4-FFF2-40B4-BE49-F238E27FC236}">
              <a16:creationId xmlns:a16="http://schemas.microsoft.com/office/drawing/2014/main" id="{00000000-0008-0000-2200-000027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20" name="Text Box 1">
          <a:extLst>
            <a:ext uri="{FF2B5EF4-FFF2-40B4-BE49-F238E27FC236}">
              <a16:creationId xmlns:a16="http://schemas.microsoft.com/office/drawing/2014/main" id="{00000000-0008-0000-2200-000028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21" name="Text Box 2">
          <a:extLst>
            <a:ext uri="{FF2B5EF4-FFF2-40B4-BE49-F238E27FC236}">
              <a16:creationId xmlns:a16="http://schemas.microsoft.com/office/drawing/2014/main" id="{00000000-0008-0000-2200-000029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22" name="Text Box 8">
          <a:extLst>
            <a:ext uri="{FF2B5EF4-FFF2-40B4-BE49-F238E27FC236}">
              <a16:creationId xmlns:a16="http://schemas.microsoft.com/office/drawing/2014/main" id="{00000000-0008-0000-2200-00002A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23" name="Text Box 8">
          <a:extLst>
            <a:ext uri="{FF2B5EF4-FFF2-40B4-BE49-F238E27FC236}">
              <a16:creationId xmlns:a16="http://schemas.microsoft.com/office/drawing/2014/main" id="{00000000-0008-0000-2200-00002B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24" name="Text Box 8">
          <a:extLst>
            <a:ext uri="{FF2B5EF4-FFF2-40B4-BE49-F238E27FC236}">
              <a16:creationId xmlns:a16="http://schemas.microsoft.com/office/drawing/2014/main" id="{00000000-0008-0000-2200-00002C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25" name="Text Box 8">
          <a:extLst>
            <a:ext uri="{FF2B5EF4-FFF2-40B4-BE49-F238E27FC236}">
              <a16:creationId xmlns:a16="http://schemas.microsoft.com/office/drawing/2014/main" id="{00000000-0008-0000-2200-00002D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6" name="Text Box 8">
          <a:extLst>
            <a:ext uri="{FF2B5EF4-FFF2-40B4-BE49-F238E27FC236}">
              <a16:creationId xmlns:a16="http://schemas.microsoft.com/office/drawing/2014/main" id="{00000000-0008-0000-2200-00002E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7" name="Text Box 8">
          <a:extLst>
            <a:ext uri="{FF2B5EF4-FFF2-40B4-BE49-F238E27FC236}">
              <a16:creationId xmlns:a16="http://schemas.microsoft.com/office/drawing/2014/main" id="{00000000-0008-0000-2200-00002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8" name="Text Box 1">
          <a:extLst>
            <a:ext uri="{FF2B5EF4-FFF2-40B4-BE49-F238E27FC236}">
              <a16:creationId xmlns:a16="http://schemas.microsoft.com/office/drawing/2014/main" id="{00000000-0008-0000-2200-00003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9" name="Text Box 2">
          <a:extLst>
            <a:ext uri="{FF2B5EF4-FFF2-40B4-BE49-F238E27FC236}">
              <a16:creationId xmlns:a16="http://schemas.microsoft.com/office/drawing/2014/main" id="{00000000-0008-0000-2200-00003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0" name="Text Box 3">
          <a:extLst>
            <a:ext uri="{FF2B5EF4-FFF2-40B4-BE49-F238E27FC236}">
              <a16:creationId xmlns:a16="http://schemas.microsoft.com/office/drawing/2014/main" id="{00000000-0008-0000-2200-00003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1" name="Text Box 4">
          <a:extLst>
            <a:ext uri="{FF2B5EF4-FFF2-40B4-BE49-F238E27FC236}">
              <a16:creationId xmlns:a16="http://schemas.microsoft.com/office/drawing/2014/main" id="{00000000-0008-0000-2200-00003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2" name="Text Box 5">
          <a:extLst>
            <a:ext uri="{FF2B5EF4-FFF2-40B4-BE49-F238E27FC236}">
              <a16:creationId xmlns:a16="http://schemas.microsoft.com/office/drawing/2014/main" id="{00000000-0008-0000-2200-00003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3" name="Text Box 6">
          <a:extLst>
            <a:ext uri="{FF2B5EF4-FFF2-40B4-BE49-F238E27FC236}">
              <a16:creationId xmlns:a16="http://schemas.microsoft.com/office/drawing/2014/main" id="{00000000-0008-0000-2200-00003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4" name="Text Box 8">
          <a:extLst>
            <a:ext uri="{FF2B5EF4-FFF2-40B4-BE49-F238E27FC236}">
              <a16:creationId xmlns:a16="http://schemas.microsoft.com/office/drawing/2014/main" id="{00000000-0008-0000-2200-00003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5" name="Text Box 9">
          <a:extLst>
            <a:ext uri="{FF2B5EF4-FFF2-40B4-BE49-F238E27FC236}">
              <a16:creationId xmlns:a16="http://schemas.microsoft.com/office/drawing/2014/main" id="{00000000-0008-0000-2200-00003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6" name="Text Box 10">
          <a:extLst>
            <a:ext uri="{FF2B5EF4-FFF2-40B4-BE49-F238E27FC236}">
              <a16:creationId xmlns:a16="http://schemas.microsoft.com/office/drawing/2014/main" id="{00000000-0008-0000-2200-00003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7" name="Text Box 1">
          <a:extLst>
            <a:ext uri="{FF2B5EF4-FFF2-40B4-BE49-F238E27FC236}">
              <a16:creationId xmlns:a16="http://schemas.microsoft.com/office/drawing/2014/main" id="{00000000-0008-0000-2200-00003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38" name="Text Box 2">
          <a:extLst>
            <a:ext uri="{FF2B5EF4-FFF2-40B4-BE49-F238E27FC236}">
              <a16:creationId xmlns:a16="http://schemas.microsoft.com/office/drawing/2014/main" id="{00000000-0008-0000-2200-00003A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39" name="Text Box 8">
          <a:extLst>
            <a:ext uri="{FF2B5EF4-FFF2-40B4-BE49-F238E27FC236}">
              <a16:creationId xmlns:a16="http://schemas.microsoft.com/office/drawing/2014/main" id="{00000000-0008-0000-2200-00003B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0" name="Text Box 1">
          <a:extLst>
            <a:ext uri="{FF2B5EF4-FFF2-40B4-BE49-F238E27FC236}">
              <a16:creationId xmlns:a16="http://schemas.microsoft.com/office/drawing/2014/main" id="{00000000-0008-0000-2200-00003C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1" name="Text Box 2">
          <a:extLst>
            <a:ext uri="{FF2B5EF4-FFF2-40B4-BE49-F238E27FC236}">
              <a16:creationId xmlns:a16="http://schemas.microsoft.com/office/drawing/2014/main" id="{00000000-0008-0000-2200-00003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2" name="Text Box 3">
          <a:extLst>
            <a:ext uri="{FF2B5EF4-FFF2-40B4-BE49-F238E27FC236}">
              <a16:creationId xmlns:a16="http://schemas.microsoft.com/office/drawing/2014/main" id="{00000000-0008-0000-2200-00003E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3" name="Text Box 4">
          <a:extLst>
            <a:ext uri="{FF2B5EF4-FFF2-40B4-BE49-F238E27FC236}">
              <a16:creationId xmlns:a16="http://schemas.microsoft.com/office/drawing/2014/main" id="{00000000-0008-0000-2200-00003F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4" name="Text Box 5">
          <a:extLst>
            <a:ext uri="{FF2B5EF4-FFF2-40B4-BE49-F238E27FC236}">
              <a16:creationId xmlns:a16="http://schemas.microsoft.com/office/drawing/2014/main" id="{00000000-0008-0000-2200-000040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5" name="Text Box 6">
          <a:extLst>
            <a:ext uri="{FF2B5EF4-FFF2-40B4-BE49-F238E27FC236}">
              <a16:creationId xmlns:a16="http://schemas.microsoft.com/office/drawing/2014/main" id="{00000000-0008-0000-2200-000041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6" name="Text Box 8">
          <a:extLst>
            <a:ext uri="{FF2B5EF4-FFF2-40B4-BE49-F238E27FC236}">
              <a16:creationId xmlns:a16="http://schemas.microsoft.com/office/drawing/2014/main" id="{00000000-0008-0000-2200-000042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7" name="Text Box 9">
          <a:extLst>
            <a:ext uri="{FF2B5EF4-FFF2-40B4-BE49-F238E27FC236}">
              <a16:creationId xmlns:a16="http://schemas.microsoft.com/office/drawing/2014/main" id="{00000000-0008-0000-2200-000043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48" name="Text Box 10">
          <a:extLst>
            <a:ext uri="{FF2B5EF4-FFF2-40B4-BE49-F238E27FC236}">
              <a16:creationId xmlns:a16="http://schemas.microsoft.com/office/drawing/2014/main" id="{00000000-0008-0000-2200-000044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9" name="Text Box 11">
          <a:extLst>
            <a:ext uri="{FF2B5EF4-FFF2-40B4-BE49-F238E27FC236}">
              <a16:creationId xmlns:a16="http://schemas.microsoft.com/office/drawing/2014/main" id="{00000000-0008-0000-2200-000045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50" name="Text Box 12">
          <a:extLst>
            <a:ext uri="{FF2B5EF4-FFF2-40B4-BE49-F238E27FC236}">
              <a16:creationId xmlns:a16="http://schemas.microsoft.com/office/drawing/2014/main" id="{00000000-0008-0000-2200-000046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51" name="Text Box 13">
          <a:extLst>
            <a:ext uri="{FF2B5EF4-FFF2-40B4-BE49-F238E27FC236}">
              <a16:creationId xmlns:a16="http://schemas.microsoft.com/office/drawing/2014/main" id="{00000000-0008-0000-2200-000047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52" name="Text Box 14">
          <a:extLst>
            <a:ext uri="{FF2B5EF4-FFF2-40B4-BE49-F238E27FC236}">
              <a16:creationId xmlns:a16="http://schemas.microsoft.com/office/drawing/2014/main" id="{00000000-0008-0000-2200-000048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3" name="Text Box 1">
          <a:extLst>
            <a:ext uri="{FF2B5EF4-FFF2-40B4-BE49-F238E27FC236}">
              <a16:creationId xmlns:a16="http://schemas.microsoft.com/office/drawing/2014/main" id="{00000000-0008-0000-2200-000049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54" name="Text Box 2">
          <a:extLst>
            <a:ext uri="{FF2B5EF4-FFF2-40B4-BE49-F238E27FC236}">
              <a16:creationId xmlns:a16="http://schemas.microsoft.com/office/drawing/2014/main" id="{00000000-0008-0000-2200-00004A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55" name="Text Box 8">
          <a:extLst>
            <a:ext uri="{FF2B5EF4-FFF2-40B4-BE49-F238E27FC236}">
              <a16:creationId xmlns:a16="http://schemas.microsoft.com/office/drawing/2014/main" id="{00000000-0008-0000-2200-00004B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356" name="Text Box 8">
          <a:extLst>
            <a:ext uri="{FF2B5EF4-FFF2-40B4-BE49-F238E27FC236}">
              <a16:creationId xmlns:a16="http://schemas.microsoft.com/office/drawing/2014/main" id="{00000000-0008-0000-2200-00004C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57" name="Text Box 8">
          <a:extLst>
            <a:ext uri="{FF2B5EF4-FFF2-40B4-BE49-F238E27FC236}">
              <a16:creationId xmlns:a16="http://schemas.microsoft.com/office/drawing/2014/main" id="{00000000-0008-0000-2200-00004D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8" name="Text Box 8">
          <a:extLst>
            <a:ext uri="{FF2B5EF4-FFF2-40B4-BE49-F238E27FC236}">
              <a16:creationId xmlns:a16="http://schemas.microsoft.com/office/drawing/2014/main" id="{00000000-0008-0000-2200-00004E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59" name="Text Box 8">
          <a:extLst>
            <a:ext uri="{FF2B5EF4-FFF2-40B4-BE49-F238E27FC236}">
              <a16:creationId xmlns:a16="http://schemas.microsoft.com/office/drawing/2014/main" id="{00000000-0008-0000-2200-00004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0" name="Text Box 1">
          <a:extLst>
            <a:ext uri="{FF2B5EF4-FFF2-40B4-BE49-F238E27FC236}">
              <a16:creationId xmlns:a16="http://schemas.microsoft.com/office/drawing/2014/main" id="{00000000-0008-0000-2200-00005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1" name="Text Box 2">
          <a:extLst>
            <a:ext uri="{FF2B5EF4-FFF2-40B4-BE49-F238E27FC236}">
              <a16:creationId xmlns:a16="http://schemas.microsoft.com/office/drawing/2014/main" id="{00000000-0008-0000-2200-000051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2" name="Text Box 3">
          <a:extLst>
            <a:ext uri="{FF2B5EF4-FFF2-40B4-BE49-F238E27FC236}">
              <a16:creationId xmlns:a16="http://schemas.microsoft.com/office/drawing/2014/main" id="{00000000-0008-0000-2200-00005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3" name="Text Box 4">
          <a:extLst>
            <a:ext uri="{FF2B5EF4-FFF2-40B4-BE49-F238E27FC236}">
              <a16:creationId xmlns:a16="http://schemas.microsoft.com/office/drawing/2014/main" id="{00000000-0008-0000-2200-000053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4" name="Text Box 5">
          <a:extLst>
            <a:ext uri="{FF2B5EF4-FFF2-40B4-BE49-F238E27FC236}">
              <a16:creationId xmlns:a16="http://schemas.microsoft.com/office/drawing/2014/main" id="{00000000-0008-0000-2200-000054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5" name="Text Box 6">
          <a:extLst>
            <a:ext uri="{FF2B5EF4-FFF2-40B4-BE49-F238E27FC236}">
              <a16:creationId xmlns:a16="http://schemas.microsoft.com/office/drawing/2014/main" id="{00000000-0008-0000-2200-000055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6" name="Text Box 8">
          <a:extLst>
            <a:ext uri="{FF2B5EF4-FFF2-40B4-BE49-F238E27FC236}">
              <a16:creationId xmlns:a16="http://schemas.microsoft.com/office/drawing/2014/main" id="{00000000-0008-0000-2200-000056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7" name="Text Box 9">
          <a:extLst>
            <a:ext uri="{FF2B5EF4-FFF2-40B4-BE49-F238E27FC236}">
              <a16:creationId xmlns:a16="http://schemas.microsoft.com/office/drawing/2014/main" id="{00000000-0008-0000-2200-000057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8" name="Text Box 10">
          <a:extLst>
            <a:ext uri="{FF2B5EF4-FFF2-40B4-BE49-F238E27FC236}">
              <a16:creationId xmlns:a16="http://schemas.microsoft.com/office/drawing/2014/main" id="{00000000-0008-0000-2200-000058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69" name="Text Box 1">
          <a:extLst>
            <a:ext uri="{FF2B5EF4-FFF2-40B4-BE49-F238E27FC236}">
              <a16:creationId xmlns:a16="http://schemas.microsoft.com/office/drawing/2014/main" id="{00000000-0008-0000-2200-00005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70" name="Text Box 2">
          <a:extLst>
            <a:ext uri="{FF2B5EF4-FFF2-40B4-BE49-F238E27FC236}">
              <a16:creationId xmlns:a16="http://schemas.microsoft.com/office/drawing/2014/main" id="{00000000-0008-0000-2200-00005A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71" name="Text Box 8">
          <a:extLst>
            <a:ext uri="{FF2B5EF4-FFF2-40B4-BE49-F238E27FC236}">
              <a16:creationId xmlns:a16="http://schemas.microsoft.com/office/drawing/2014/main" id="{00000000-0008-0000-2200-00005B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2" name="Text Box 13">
          <a:extLst>
            <a:ext uri="{FF2B5EF4-FFF2-40B4-BE49-F238E27FC236}">
              <a16:creationId xmlns:a16="http://schemas.microsoft.com/office/drawing/2014/main" id="{00000000-0008-0000-2200-00005C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373" name="Text Box 14">
          <a:extLst>
            <a:ext uri="{FF2B5EF4-FFF2-40B4-BE49-F238E27FC236}">
              <a16:creationId xmlns:a16="http://schemas.microsoft.com/office/drawing/2014/main" id="{00000000-0008-0000-2200-00005D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179917</xdr:rowOff>
    </xdr:from>
    <xdr:ext cx="114300" cy="285750"/>
    <xdr:sp macro="" textlink="">
      <xdr:nvSpPr>
        <xdr:cNvPr id="1374" name="Text Box 13">
          <a:extLst>
            <a:ext uri="{FF2B5EF4-FFF2-40B4-BE49-F238E27FC236}">
              <a16:creationId xmlns:a16="http://schemas.microsoft.com/office/drawing/2014/main" id="{00000000-0008-0000-2200-00005E050000}"/>
            </a:ext>
          </a:extLst>
        </xdr:cNvPr>
        <xdr:cNvSpPr txBox="1">
          <a:spLocks noChangeArrowheads="1"/>
        </xdr:cNvSpPr>
      </xdr:nvSpPr>
      <xdr:spPr bwMode="auto">
        <a:xfrm>
          <a:off x="56235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52918</xdr:rowOff>
    </xdr:from>
    <xdr:ext cx="114300" cy="285750"/>
    <xdr:sp macro="" textlink="">
      <xdr:nvSpPr>
        <xdr:cNvPr id="1375" name="Text Box 10">
          <a:extLst>
            <a:ext uri="{FF2B5EF4-FFF2-40B4-BE49-F238E27FC236}">
              <a16:creationId xmlns:a16="http://schemas.microsoft.com/office/drawing/2014/main" id="{00000000-0008-0000-2200-00005F050000}"/>
            </a:ext>
          </a:extLst>
        </xdr:cNvPr>
        <xdr:cNvSpPr txBox="1">
          <a:spLocks noChangeArrowheads="1"/>
        </xdr:cNvSpPr>
      </xdr:nvSpPr>
      <xdr:spPr bwMode="auto">
        <a:xfrm>
          <a:off x="56235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6" name="Text Box 8">
          <a:extLst>
            <a:ext uri="{FF2B5EF4-FFF2-40B4-BE49-F238E27FC236}">
              <a16:creationId xmlns:a16="http://schemas.microsoft.com/office/drawing/2014/main" id="{00000000-0008-0000-2200-000060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7" name="Text Box 8">
          <a:extLst>
            <a:ext uri="{FF2B5EF4-FFF2-40B4-BE49-F238E27FC236}">
              <a16:creationId xmlns:a16="http://schemas.microsoft.com/office/drawing/2014/main" id="{00000000-0008-0000-2200-000061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78" name="Text Box 8">
          <a:extLst>
            <a:ext uri="{FF2B5EF4-FFF2-40B4-BE49-F238E27FC236}">
              <a16:creationId xmlns:a16="http://schemas.microsoft.com/office/drawing/2014/main" id="{00000000-0008-0000-2200-000062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21</xdr:row>
      <xdr:rowOff>0</xdr:rowOff>
    </xdr:from>
    <xdr:ext cx="114300" cy="285750"/>
    <xdr:sp macro="" textlink="">
      <xdr:nvSpPr>
        <xdr:cNvPr id="1379" name="Text Box 8">
          <a:extLst>
            <a:ext uri="{FF2B5EF4-FFF2-40B4-BE49-F238E27FC236}">
              <a16:creationId xmlns:a16="http://schemas.microsoft.com/office/drawing/2014/main" id="{00000000-0008-0000-2200-000063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0" name="Text Box 8">
          <a:extLst>
            <a:ext uri="{FF2B5EF4-FFF2-40B4-BE49-F238E27FC236}">
              <a16:creationId xmlns:a16="http://schemas.microsoft.com/office/drawing/2014/main" id="{00000000-0008-0000-2200-000064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1" name="Text Box 8">
          <a:extLst>
            <a:ext uri="{FF2B5EF4-FFF2-40B4-BE49-F238E27FC236}">
              <a16:creationId xmlns:a16="http://schemas.microsoft.com/office/drawing/2014/main" id="{00000000-0008-0000-2200-000065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2" name="Text Box 8">
          <a:extLst>
            <a:ext uri="{FF2B5EF4-FFF2-40B4-BE49-F238E27FC236}">
              <a16:creationId xmlns:a16="http://schemas.microsoft.com/office/drawing/2014/main" id="{00000000-0008-0000-2200-000066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383" name="Text Box 8">
          <a:extLst>
            <a:ext uri="{FF2B5EF4-FFF2-40B4-BE49-F238E27FC236}">
              <a16:creationId xmlns:a16="http://schemas.microsoft.com/office/drawing/2014/main" id="{00000000-0008-0000-2200-000067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4" name="Text Box 8">
          <a:extLst>
            <a:ext uri="{FF2B5EF4-FFF2-40B4-BE49-F238E27FC236}">
              <a16:creationId xmlns:a16="http://schemas.microsoft.com/office/drawing/2014/main" id="{00000000-0008-0000-2200-000068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5" name="Text Box 8">
          <a:extLst>
            <a:ext uri="{FF2B5EF4-FFF2-40B4-BE49-F238E27FC236}">
              <a16:creationId xmlns:a16="http://schemas.microsoft.com/office/drawing/2014/main" id="{00000000-0008-0000-2200-000069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6" name="Text Box 8">
          <a:extLst>
            <a:ext uri="{FF2B5EF4-FFF2-40B4-BE49-F238E27FC236}">
              <a16:creationId xmlns:a16="http://schemas.microsoft.com/office/drawing/2014/main" id="{00000000-0008-0000-2200-00006A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7" name="Text Box 8">
          <a:extLst>
            <a:ext uri="{FF2B5EF4-FFF2-40B4-BE49-F238E27FC236}">
              <a16:creationId xmlns:a16="http://schemas.microsoft.com/office/drawing/2014/main" id="{00000000-0008-0000-2200-00006B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388" name="Text Box 8">
          <a:extLst>
            <a:ext uri="{FF2B5EF4-FFF2-40B4-BE49-F238E27FC236}">
              <a16:creationId xmlns:a16="http://schemas.microsoft.com/office/drawing/2014/main" id="{00000000-0008-0000-2200-00006C05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23</xdr:row>
      <xdr:rowOff>0</xdr:rowOff>
    </xdr:from>
    <xdr:ext cx="114300" cy="285750"/>
    <xdr:sp macro="" textlink="">
      <xdr:nvSpPr>
        <xdr:cNvPr id="1389" name="Text Box 8">
          <a:extLst>
            <a:ext uri="{FF2B5EF4-FFF2-40B4-BE49-F238E27FC236}">
              <a16:creationId xmlns:a16="http://schemas.microsoft.com/office/drawing/2014/main" id="{00000000-0008-0000-2200-00006D050000}"/>
            </a:ext>
          </a:extLst>
        </xdr:cNvPr>
        <xdr:cNvSpPr txBox="1">
          <a:spLocks noChangeArrowheads="1"/>
        </xdr:cNvSpPr>
      </xdr:nvSpPr>
      <xdr:spPr bwMode="auto">
        <a:xfrm>
          <a:off x="56235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90" name="Text Box 8">
          <a:extLst>
            <a:ext uri="{FF2B5EF4-FFF2-40B4-BE49-F238E27FC236}">
              <a16:creationId xmlns:a16="http://schemas.microsoft.com/office/drawing/2014/main" id="{00000000-0008-0000-2200-00006E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91" name="Text Box 8">
          <a:extLst>
            <a:ext uri="{FF2B5EF4-FFF2-40B4-BE49-F238E27FC236}">
              <a16:creationId xmlns:a16="http://schemas.microsoft.com/office/drawing/2014/main" id="{00000000-0008-0000-2200-00006F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92" name="Text Box 8">
          <a:extLst>
            <a:ext uri="{FF2B5EF4-FFF2-40B4-BE49-F238E27FC236}">
              <a16:creationId xmlns:a16="http://schemas.microsoft.com/office/drawing/2014/main" id="{00000000-0008-0000-2200-00007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3" name="Text Box 8">
          <a:extLst>
            <a:ext uri="{FF2B5EF4-FFF2-40B4-BE49-F238E27FC236}">
              <a16:creationId xmlns:a16="http://schemas.microsoft.com/office/drawing/2014/main" id="{00000000-0008-0000-2200-000071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2200-000072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5" name="Text Box 8">
          <a:extLst>
            <a:ext uri="{FF2B5EF4-FFF2-40B4-BE49-F238E27FC236}">
              <a16:creationId xmlns:a16="http://schemas.microsoft.com/office/drawing/2014/main" id="{00000000-0008-0000-2200-00007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6" name="Text Box 8">
          <a:extLst>
            <a:ext uri="{FF2B5EF4-FFF2-40B4-BE49-F238E27FC236}">
              <a16:creationId xmlns:a16="http://schemas.microsoft.com/office/drawing/2014/main" id="{00000000-0008-0000-2200-000074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7" name="Text Box 8">
          <a:extLst>
            <a:ext uri="{FF2B5EF4-FFF2-40B4-BE49-F238E27FC236}">
              <a16:creationId xmlns:a16="http://schemas.microsoft.com/office/drawing/2014/main" id="{00000000-0008-0000-2200-000075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8" name="Text Box 8">
          <a:extLst>
            <a:ext uri="{FF2B5EF4-FFF2-40B4-BE49-F238E27FC236}">
              <a16:creationId xmlns:a16="http://schemas.microsoft.com/office/drawing/2014/main" id="{00000000-0008-0000-2200-000076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399" name="Text Box 8">
          <a:extLst>
            <a:ext uri="{FF2B5EF4-FFF2-40B4-BE49-F238E27FC236}">
              <a16:creationId xmlns:a16="http://schemas.microsoft.com/office/drawing/2014/main" id="{00000000-0008-0000-2200-000077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0" name="Text Box 8">
          <a:extLst>
            <a:ext uri="{FF2B5EF4-FFF2-40B4-BE49-F238E27FC236}">
              <a16:creationId xmlns:a16="http://schemas.microsoft.com/office/drawing/2014/main" id="{00000000-0008-0000-2200-000078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2200-000079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2200-00007A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3" name="Text Box 8">
          <a:extLst>
            <a:ext uri="{FF2B5EF4-FFF2-40B4-BE49-F238E27FC236}">
              <a16:creationId xmlns:a16="http://schemas.microsoft.com/office/drawing/2014/main" id="{00000000-0008-0000-2200-00007B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4" name="Text Box 8">
          <a:extLst>
            <a:ext uri="{FF2B5EF4-FFF2-40B4-BE49-F238E27FC236}">
              <a16:creationId xmlns:a16="http://schemas.microsoft.com/office/drawing/2014/main" id="{00000000-0008-0000-2200-00007C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5" name="Text Box 8">
          <a:extLst>
            <a:ext uri="{FF2B5EF4-FFF2-40B4-BE49-F238E27FC236}">
              <a16:creationId xmlns:a16="http://schemas.microsoft.com/office/drawing/2014/main" id="{00000000-0008-0000-2200-00007D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6" name="Text Box 8">
          <a:extLst>
            <a:ext uri="{FF2B5EF4-FFF2-40B4-BE49-F238E27FC236}">
              <a16:creationId xmlns:a16="http://schemas.microsoft.com/office/drawing/2014/main" id="{00000000-0008-0000-2200-00007E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07" name="Text Box 8">
          <a:extLst>
            <a:ext uri="{FF2B5EF4-FFF2-40B4-BE49-F238E27FC236}">
              <a16:creationId xmlns:a16="http://schemas.microsoft.com/office/drawing/2014/main" id="{00000000-0008-0000-2200-00007F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408" name="Text Box 8">
          <a:extLst>
            <a:ext uri="{FF2B5EF4-FFF2-40B4-BE49-F238E27FC236}">
              <a16:creationId xmlns:a16="http://schemas.microsoft.com/office/drawing/2014/main" id="{00000000-0008-0000-2200-000080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9" name="Text Box 8">
          <a:extLst>
            <a:ext uri="{FF2B5EF4-FFF2-40B4-BE49-F238E27FC236}">
              <a16:creationId xmlns:a16="http://schemas.microsoft.com/office/drawing/2014/main" id="{00000000-0008-0000-2200-000081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0" name="Text Box 8">
          <a:extLst>
            <a:ext uri="{FF2B5EF4-FFF2-40B4-BE49-F238E27FC236}">
              <a16:creationId xmlns:a16="http://schemas.microsoft.com/office/drawing/2014/main" id="{00000000-0008-0000-2200-000082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11" name="Text Box 8">
          <a:extLst>
            <a:ext uri="{FF2B5EF4-FFF2-40B4-BE49-F238E27FC236}">
              <a16:creationId xmlns:a16="http://schemas.microsoft.com/office/drawing/2014/main" id="{00000000-0008-0000-2200-000083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2" name="Text Box 1">
          <a:extLst>
            <a:ext uri="{FF2B5EF4-FFF2-40B4-BE49-F238E27FC236}">
              <a16:creationId xmlns:a16="http://schemas.microsoft.com/office/drawing/2014/main" id="{00000000-0008-0000-2200-00008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3" name="Text Box 2">
          <a:extLst>
            <a:ext uri="{FF2B5EF4-FFF2-40B4-BE49-F238E27FC236}">
              <a16:creationId xmlns:a16="http://schemas.microsoft.com/office/drawing/2014/main" id="{00000000-0008-0000-2200-00008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4" name="Text Box 3">
          <a:extLst>
            <a:ext uri="{FF2B5EF4-FFF2-40B4-BE49-F238E27FC236}">
              <a16:creationId xmlns:a16="http://schemas.microsoft.com/office/drawing/2014/main" id="{00000000-0008-0000-2200-00008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5" name="Text Box 4">
          <a:extLst>
            <a:ext uri="{FF2B5EF4-FFF2-40B4-BE49-F238E27FC236}">
              <a16:creationId xmlns:a16="http://schemas.microsoft.com/office/drawing/2014/main" id="{00000000-0008-0000-2200-00008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6" name="Text Box 5">
          <a:extLst>
            <a:ext uri="{FF2B5EF4-FFF2-40B4-BE49-F238E27FC236}">
              <a16:creationId xmlns:a16="http://schemas.microsoft.com/office/drawing/2014/main" id="{00000000-0008-0000-2200-00008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7" name="Text Box 6">
          <a:extLst>
            <a:ext uri="{FF2B5EF4-FFF2-40B4-BE49-F238E27FC236}">
              <a16:creationId xmlns:a16="http://schemas.microsoft.com/office/drawing/2014/main" id="{00000000-0008-0000-2200-00008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8" name="Text Box 8">
          <a:extLst>
            <a:ext uri="{FF2B5EF4-FFF2-40B4-BE49-F238E27FC236}">
              <a16:creationId xmlns:a16="http://schemas.microsoft.com/office/drawing/2014/main" id="{00000000-0008-0000-2200-00008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19" name="Text Box 9">
          <a:extLst>
            <a:ext uri="{FF2B5EF4-FFF2-40B4-BE49-F238E27FC236}">
              <a16:creationId xmlns:a16="http://schemas.microsoft.com/office/drawing/2014/main" id="{00000000-0008-0000-2200-00008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0" name="Text Box 10">
          <a:extLst>
            <a:ext uri="{FF2B5EF4-FFF2-40B4-BE49-F238E27FC236}">
              <a16:creationId xmlns:a16="http://schemas.microsoft.com/office/drawing/2014/main" id="{00000000-0008-0000-2200-00008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1" name="Text Box 1">
          <a:extLst>
            <a:ext uri="{FF2B5EF4-FFF2-40B4-BE49-F238E27FC236}">
              <a16:creationId xmlns:a16="http://schemas.microsoft.com/office/drawing/2014/main" id="{00000000-0008-0000-2200-00008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2" name="Text Box 2">
          <a:extLst>
            <a:ext uri="{FF2B5EF4-FFF2-40B4-BE49-F238E27FC236}">
              <a16:creationId xmlns:a16="http://schemas.microsoft.com/office/drawing/2014/main" id="{00000000-0008-0000-2200-00008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23" name="Text Box 8">
          <a:extLst>
            <a:ext uri="{FF2B5EF4-FFF2-40B4-BE49-F238E27FC236}">
              <a16:creationId xmlns:a16="http://schemas.microsoft.com/office/drawing/2014/main" id="{00000000-0008-0000-2200-00008F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24" name="Text Box 8">
          <a:extLst>
            <a:ext uri="{FF2B5EF4-FFF2-40B4-BE49-F238E27FC236}">
              <a16:creationId xmlns:a16="http://schemas.microsoft.com/office/drawing/2014/main" id="{00000000-0008-0000-2200-000090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25" name="Text Box 8">
          <a:extLst>
            <a:ext uri="{FF2B5EF4-FFF2-40B4-BE49-F238E27FC236}">
              <a16:creationId xmlns:a16="http://schemas.microsoft.com/office/drawing/2014/main" id="{00000000-0008-0000-2200-000091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26" name="Text Box 8">
          <a:extLst>
            <a:ext uri="{FF2B5EF4-FFF2-40B4-BE49-F238E27FC236}">
              <a16:creationId xmlns:a16="http://schemas.microsoft.com/office/drawing/2014/main" id="{00000000-0008-0000-2200-000092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7" name="Text Box 8">
          <a:extLst>
            <a:ext uri="{FF2B5EF4-FFF2-40B4-BE49-F238E27FC236}">
              <a16:creationId xmlns:a16="http://schemas.microsoft.com/office/drawing/2014/main" id="{00000000-0008-0000-2200-000093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8" name="Text Box 8">
          <a:extLst>
            <a:ext uri="{FF2B5EF4-FFF2-40B4-BE49-F238E27FC236}">
              <a16:creationId xmlns:a16="http://schemas.microsoft.com/office/drawing/2014/main" id="{00000000-0008-0000-2200-00009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29" name="Text Box 1">
          <a:extLst>
            <a:ext uri="{FF2B5EF4-FFF2-40B4-BE49-F238E27FC236}">
              <a16:creationId xmlns:a16="http://schemas.microsoft.com/office/drawing/2014/main" id="{00000000-0008-0000-2200-00009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0" name="Text Box 2">
          <a:extLst>
            <a:ext uri="{FF2B5EF4-FFF2-40B4-BE49-F238E27FC236}">
              <a16:creationId xmlns:a16="http://schemas.microsoft.com/office/drawing/2014/main" id="{00000000-0008-0000-2200-00009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1" name="Text Box 3">
          <a:extLst>
            <a:ext uri="{FF2B5EF4-FFF2-40B4-BE49-F238E27FC236}">
              <a16:creationId xmlns:a16="http://schemas.microsoft.com/office/drawing/2014/main" id="{00000000-0008-0000-2200-00009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2" name="Text Box 4">
          <a:extLst>
            <a:ext uri="{FF2B5EF4-FFF2-40B4-BE49-F238E27FC236}">
              <a16:creationId xmlns:a16="http://schemas.microsoft.com/office/drawing/2014/main" id="{00000000-0008-0000-2200-00009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3" name="Text Box 5">
          <a:extLst>
            <a:ext uri="{FF2B5EF4-FFF2-40B4-BE49-F238E27FC236}">
              <a16:creationId xmlns:a16="http://schemas.microsoft.com/office/drawing/2014/main" id="{00000000-0008-0000-2200-00009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4" name="Text Box 6">
          <a:extLst>
            <a:ext uri="{FF2B5EF4-FFF2-40B4-BE49-F238E27FC236}">
              <a16:creationId xmlns:a16="http://schemas.microsoft.com/office/drawing/2014/main" id="{00000000-0008-0000-2200-00009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5" name="Text Box 8">
          <a:extLst>
            <a:ext uri="{FF2B5EF4-FFF2-40B4-BE49-F238E27FC236}">
              <a16:creationId xmlns:a16="http://schemas.microsoft.com/office/drawing/2014/main" id="{00000000-0008-0000-2200-00009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6" name="Text Box 9">
          <a:extLst>
            <a:ext uri="{FF2B5EF4-FFF2-40B4-BE49-F238E27FC236}">
              <a16:creationId xmlns:a16="http://schemas.microsoft.com/office/drawing/2014/main" id="{00000000-0008-0000-2200-00009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7" name="Text Box 10">
          <a:extLst>
            <a:ext uri="{FF2B5EF4-FFF2-40B4-BE49-F238E27FC236}">
              <a16:creationId xmlns:a16="http://schemas.microsoft.com/office/drawing/2014/main" id="{00000000-0008-0000-2200-00009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8" name="Text Box 1">
          <a:extLst>
            <a:ext uri="{FF2B5EF4-FFF2-40B4-BE49-F238E27FC236}">
              <a16:creationId xmlns:a16="http://schemas.microsoft.com/office/drawing/2014/main" id="{00000000-0008-0000-2200-00009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39" name="Text Box 2">
          <a:extLst>
            <a:ext uri="{FF2B5EF4-FFF2-40B4-BE49-F238E27FC236}">
              <a16:creationId xmlns:a16="http://schemas.microsoft.com/office/drawing/2014/main" id="{00000000-0008-0000-2200-00009F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0" name="Text Box 8">
          <a:extLst>
            <a:ext uri="{FF2B5EF4-FFF2-40B4-BE49-F238E27FC236}">
              <a16:creationId xmlns:a16="http://schemas.microsoft.com/office/drawing/2014/main" id="{00000000-0008-0000-2200-0000A0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41" name="Text Box 8">
          <a:extLst>
            <a:ext uri="{FF2B5EF4-FFF2-40B4-BE49-F238E27FC236}">
              <a16:creationId xmlns:a16="http://schemas.microsoft.com/office/drawing/2014/main" id="{00000000-0008-0000-2200-0000A1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442" name="Text Box 8">
          <a:extLst>
            <a:ext uri="{FF2B5EF4-FFF2-40B4-BE49-F238E27FC236}">
              <a16:creationId xmlns:a16="http://schemas.microsoft.com/office/drawing/2014/main" id="{00000000-0008-0000-2200-0000A205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43" name="Text Box 8">
          <a:extLst>
            <a:ext uri="{FF2B5EF4-FFF2-40B4-BE49-F238E27FC236}">
              <a16:creationId xmlns:a16="http://schemas.microsoft.com/office/drawing/2014/main" id="{00000000-0008-0000-2200-0000A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4" name="Text Box 8">
          <a:extLst>
            <a:ext uri="{FF2B5EF4-FFF2-40B4-BE49-F238E27FC236}">
              <a16:creationId xmlns:a16="http://schemas.microsoft.com/office/drawing/2014/main" id="{00000000-0008-0000-2200-0000A4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5" name="Text Box 8">
          <a:extLst>
            <a:ext uri="{FF2B5EF4-FFF2-40B4-BE49-F238E27FC236}">
              <a16:creationId xmlns:a16="http://schemas.microsoft.com/office/drawing/2014/main" id="{00000000-0008-0000-2200-0000A5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6" name="Text Box 1">
          <a:extLst>
            <a:ext uri="{FF2B5EF4-FFF2-40B4-BE49-F238E27FC236}">
              <a16:creationId xmlns:a16="http://schemas.microsoft.com/office/drawing/2014/main" id="{00000000-0008-0000-2200-0000A6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7" name="Text Box 2">
          <a:extLst>
            <a:ext uri="{FF2B5EF4-FFF2-40B4-BE49-F238E27FC236}">
              <a16:creationId xmlns:a16="http://schemas.microsoft.com/office/drawing/2014/main" id="{00000000-0008-0000-2200-0000A7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8" name="Text Box 3">
          <a:extLst>
            <a:ext uri="{FF2B5EF4-FFF2-40B4-BE49-F238E27FC236}">
              <a16:creationId xmlns:a16="http://schemas.microsoft.com/office/drawing/2014/main" id="{00000000-0008-0000-2200-0000A8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49" name="Text Box 4">
          <a:extLst>
            <a:ext uri="{FF2B5EF4-FFF2-40B4-BE49-F238E27FC236}">
              <a16:creationId xmlns:a16="http://schemas.microsoft.com/office/drawing/2014/main" id="{00000000-0008-0000-2200-0000A9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0" name="Text Box 5">
          <a:extLst>
            <a:ext uri="{FF2B5EF4-FFF2-40B4-BE49-F238E27FC236}">
              <a16:creationId xmlns:a16="http://schemas.microsoft.com/office/drawing/2014/main" id="{00000000-0008-0000-2200-0000AA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1" name="Text Box 6">
          <a:extLst>
            <a:ext uri="{FF2B5EF4-FFF2-40B4-BE49-F238E27FC236}">
              <a16:creationId xmlns:a16="http://schemas.microsoft.com/office/drawing/2014/main" id="{00000000-0008-0000-2200-0000A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2" name="Text Box 8">
          <a:extLst>
            <a:ext uri="{FF2B5EF4-FFF2-40B4-BE49-F238E27FC236}">
              <a16:creationId xmlns:a16="http://schemas.microsoft.com/office/drawing/2014/main" id="{00000000-0008-0000-2200-0000AC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3" name="Text Box 9">
          <a:extLst>
            <a:ext uri="{FF2B5EF4-FFF2-40B4-BE49-F238E27FC236}">
              <a16:creationId xmlns:a16="http://schemas.microsoft.com/office/drawing/2014/main" id="{00000000-0008-0000-2200-0000AD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4" name="Text Box 10">
          <a:extLst>
            <a:ext uri="{FF2B5EF4-FFF2-40B4-BE49-F238E27FC236}">
              <a16:creationId xmlns:a16="http://schemas.microsoft.com/office/drawing/2014/main" id="{00000000-0008-0000-2200-0000AE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5" name="Text Box 1">
          <a:extLst>
            <a:ext uri="{FF2B5EF4-FFF2-40B4-BE49-F238E27FC236}">
              <a16:creationId xmlns:a16="http://schemas.microsoft.com/office/drawing/2014/main" id="{00000000-0008-0000-2200-0000AF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56" name="Text Box 2">
          <a:extLst>
            <a:ext uri="{FF2B5EF4-FFF2-40B4-BE49-F238E27FC236}">
              <a16:creationId xmlns:a16="http://schemas.microsoft.com/office/drawing/2014/main" id="{00000000-0008-0000-2200-0000B0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57" name="Text Box 8">
          <a:extLst>
            <a:ext uri="{FF2B5EF4-FFF2-40B4-BE49-F238E27FC236}">
              <a16:creationId xmlns:a16="http://schemas.microsoft.com/office/drawing/2014/main" id="{00000000-0008-0000-2200-0000B1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8" name="Text Box 8">
          <a:extLst>
            <a:ext uri="{FF2B5EF4-FFF2-40B4-BE49-F238E27FC236}">
              <a16:creationId xmlns:a16="http://schemas.microsoft.com/office/drawing/2014/main" id="{00000000-0008-0000-2200-0000B2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59" name="Text Box 8">
          <a:extLst>
            <a:ext uri="{FF2B5EF4-FFF2-40B4-BE49-F238E27FC236}">
              <a16:creationId xmlns:a16="http://schemas.microsoft.com/office/drawing/2014/main" id="{00000000-0008-0000-2200-0000B3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2200-0000B4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38</xdr:row>
      <xdr:rowOff>0</xdr:rowOff>
    </xdr:from>
    <xdr:ext cx="114300" cy="285750"/>
    <xdr:sp macro="" textlink="">
      <xdr:nvSpPr>
        <xdr:cNvPr id="1461" name="Text Box 8">
          <a:extLst>
            <a:ext uri="{FF2B5EF4-FFF2-40B4-BE49-F238E27FC236}">
              <a16:creationId xmlns:a16="http://schemas.microsoft.com/office/drawing/2014/main" id="{00000000-0008-0000-2200-0000B5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2" name="Text Box 8">
          <a:extLst>
            <a:ext uri="{FF2B5EF4-FFF2-40B4-BE49-F238E27FC236}">
              <a16:creationId xmlns:a16="http://schemas.microsoft.com/office/drawing/2014/main" id="{00000000-0008-0000-2200-0000B6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3" name="Text Box 8">
          <a:extLst>
            <a:ext uri="{FF2B5EF4-FFF2-40B4-BE49-F238E27FC236}">
              <a16:creationId xmlns:a16="http://schemas.microsoft.com/office/drawing/2014/main" id="{00000000-0008-0000-2200-0000B7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4" name="Text Box 8">
          <a:extLst>
            <a:ext uri="{FF2B5EF4-FFF2-40B4-BE49-F238E27FC236}">
              <a16:creationId xmlns:a16="http://schemas.microsoft.com/office/drawing/2014/main" id="{00000000-0008-0000-2200-0000B8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0</xdr:rowOff>
    </xdr:from>
    <xdr:ext cx="114300" cy="285750"/>
    <xdr:sp macro="" textlink="">
      <xdr:nvSpPr>
        <xdr:cNvPr id="1465" name="Text Box 8">
          <a:extLst>
            <a:ext uri="{FF2B5EF4-FFF2-40B4-BE49-F238E27FC236}">
              <a16:creationId xmlns:a16="http://schemas.microsoft.com/office/drawing/2014/main" id="{00000000-0008-0000-2200-0000B9050000}"/>
            </a:ext>
          </a:extLst>
        </xdr:cNvPr>
        <xdr:cNvSpPr txBox="1">
          <a:spLocks noChangeArrowheads="1"/>
        </xdr:cNvSpPr>
      </xdr:nvSpPr>
      <xdr:spPr bwMode="auto">
        <a:xfrm>
          <a:off x="56235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95250</xdr:rowOff>
    </xdr:from>
    <xdr:ext cx="114300" cy="285750"/>
    <xdr:sp macro="" textlink="">
      <xdr:nvSpPr>
        <xdr:cNvPr id="1466" name="Text Box 8">
          <a:extLst>
            <a:ext uri="{FF2B5EF4-FFF2-40B4-BE49-F238E27FC236}">
              <a16:creationId xmlns:a16="http://schemas.microsoft.com/office/drawing/2014/main" id="{00000000-0008-0000-2200-0000BA050000}"/>
            </a:ext>
          </a:extLst>
        </xdr:cNvPr>
        <xdr:cNvSpPr txBox="1">
          <a:spLocks noChangeArrowheads="1"/>
        </xdr:cNvSpPr>
      </xdr:nvSpPr>
      <xdr:spPr bwMode="auto">
        <a:xfrm>
          <a:off x="56235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467" name="Text Box 8">
          <a:extLst>
            <a:ext uri="{FF2B5EF4-FFF2-40B4-BE49-F238E27FC236}">
              <a16:creationId xmlns:a16="http://schemas.microsoft.com/office/drawing/2014/main" id="{00000000-0008-0000-2200-0000BB05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8" name="Text Box 1">
          <a:extLst>
            <a:ext uri="{FF2B5EF4-FFF2-40B4-BE49-F238E27FC236}">
              <a16:creationId xmlns:a16="http://schemas.microsoft.com/office/drawing/2014/main" id="{00000000-0008-0000-2200-0000B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69" name="Text Box 2">
          <a:extLst>
            <a:ext uri="{FF2B5EF4-FFF2-40B4-BE49-F238E27FC236}">
              <a16:creationId xmlns:a16="http://schemas.microsoft.com/office/drawing/2014/main" id="{00000000-0008-0000-2200-0000B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0" name="Text Box 3">
          <a:extLst>
            <a:ext uri="{FF2B5EF4-FFF2-40B4-BE49-F238E27FC236}">
              <a16:creationId xmlns:a16="http://schemas.microsoft.com/office/drawing/2014/main" id="{00000000-0008-0000-2200-0000B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1" name="Text Box 4">
          <a:extLst>
            <a:ext uri="{FF2B5EF4-FFF2-40B4-BE49-F238E27FC236}">
              <a16:creationId xmlns:a16="http://schemas.microsoft.com/office/drawing/2014/main" id="{00000000-0008-0000-2200-0000B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2" name="Text Box 5">
          <a:extLst>
            <a:ext uri="{FF2B5EF4-FFF2-40B4-BE49-F238E27FC236}">
              <a16:creationId xmlns:a16="http://schemas.microsoft.com/office/drawing/2014/main" id="{00000000-0008-0000-2200-0000C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3" name="Text Box 6">
          <a:extLst>
            <a:ext uri="{FF2B5EF4-FFF2-40B4-BE49-F238E27FC236}">
              <a16:creationId xmlns:a16="http://schemas.microsoft.com/office/drawing/2014/main" id="{00000000-0008-0000-2200-0000C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4" name="Text Box 8">
          <a:extLst>
            <a:ext uri="{FF2B5EF4-FFF2-40B4-BE49-F238E27FC236}">
              <a16:creationId xmlns:a16="http://schemas.microsoft.com/office/drawing/2014/main" id="{00000000-0008-0000-2200-0000C2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5" name="Text Box 9">
          <a:extLst>
            <a:ext uri="{FF2B5EF4-FFF2-40B4-BE49-F238E27FC236}">
              <a16:creationId xmlns:a16="http://schemas.microsoft.com/office/drawing/2014/main" id="{00000000-0008-0000-2200-0000C3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6" name="Text Box 10">
          <a:extLst>
            <a:ext uri="{FF2B5EF4-FFF2-40B4-BE49-F238E27FC236}">
              <a16:creationId xmlns:a16="http://schemas.microsoft.com/office/drawing/2014/main" id="{00000000-0008-0000-2200-0000C4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7" name="Text Box 1">
          <a:extLst>
            <a:ext uri="{FF2B5EF4-FFF2-40B4-BE49-F238E27FC236}">
              <a16:creationId xmlns:a16="http://schemas.microsoft.com/office/drawing/2014/main" id="{00000000-0008-0000-2200-0000C5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8" name="Text Box 2">
          <a:extLst>
            <a:ext uri="{FF2B5EF4-FFF2-40B4-BE49-F238E27FC236}">
              <a16:creationId xmlns:a16="http://schemas.microsoft.com/office/drawing/2014/main" id="{00000000-0008-0000-2200-0000C6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79" name="Text Box 8">
          <a:extLst>
            <a:ext uri="{FF2B5EF4-FFF2-40B4-BE49-F238E27FC236}">
              <a16:creationId xmlns:a16="http://schemas.microsoft.com/office/drawing/2014/main" id="{00000000-0008-0000-2200-0000C7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0" name="Text Box 8">
          <a:extLst>
            <a:ext uri="{FF2B5EF4-FFF2-40B4-BE49-F238E27FC236}">
              <a16:creationId xmlns:a16="http://schemas.microsoft.com/office/drawing/2014/main" id="{00000000-0008-0000-2200-0000C8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1" name="Text Box 1">
          <a:extLst>
            <a:ext uri="{FF2B5EF4-FFF2-40B4-BE49-F238E27FC236}">
              <a16:creationId xmlns:a16="http://schemas.microsoft.com/office/drawing/2014/main" id="{00000000-0008-0000-2200-0000C9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2" name="Text Box 2">
          <a:extLst>
            <a:ext uri="{FF2B5EF4-FFF2-40B4-BE49-F238E27FC236}">
              <a16:creationId xmlns:a16="http://schemas.microsoft.com/office/drawing/2014/main" id="{00000000-0008-0000-2200-0000CA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3" name="Text Box 3">
          <a:extLst>
            <a:ext uri="{FF2B5EF4-FFF2-40B4-BE49-F238E27FC236}">
              <a16:creationId xmlns:a16="http://schemas.microsoft.com/office/drawing/2014/main" id="{00000000-0008-0000-2200-0000CB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4" name="Text Box 4">
          <a:extLst>
            <a:ext uri="{FF2B5EF4-FFF2-40B4-BE49-F238E27FC236}">
              <a16:creationId xmlns:a16="http://schemas.microsoft.com/office/drawing/2014/main" id="{00000000-0008-0000-2200-0000C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5" name="Text Box 5">
          <a:extLst>
            <a:ext uri="{FF2B5EF4-FFF2-40B4-BE49-F238E27FC236}">
              <a16:creationId xmlns:a16="http://schemas.microsoft.com/office/drawing/2014/main" id="{00000000-0008-0000-2200-0000C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6" name="Text Box 6">
          <a:extLst>
            <a:ext uri="{FF2B5EF4-FFF2-40B4-BE49-F238E27FC236}">
              <a16:creationId xmlns:a16="http://schemas.microsoft.com/office/drawing/2014/main" id="{00000000-0008-0000-2200-0000C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7" name="Text Box 8">
          <a:extLst>
            <a:ext uri="{FF2B5EF4-FFF2-40B4-BE49-F238E27FC236}">
              <a16:creationId xmlns:a16="http://schemas.microsoft.com/office/drawing/2014/main" id="{00000000-0008-0000-2200-0000C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8" name="Text Box 9">
          <a:extLst>
            <a:ext uri="{FF2B5EF4-FFF2-40B4-BE49-F238E27FC236}">
              <a16:creationId xmlns:a16="http://schemas.microsoft.com/office/drawing/2014/main" id="{00000000-0008-0000-2200-0000D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89" name="Text Box 10">
          <a:extLst>
            <a:ext uri="{FF2B5EF4-FFF2-40B4-BE49-F238E27FC236}">
              <a16:creationId xmlns:a16="http://schemas.microsoft.com/office/drawing/2014/main" id="{00000000-0008-0000-2200-0000D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0" name="Text Box 1">
          <a:extLst>
            <a:ext uri="{FF2B5EF4-FFF2-40B4-BE49-F238E27FC236}">
              <a16:creationId xmlns:a16="http://schemas.microsoft.com/office/drawing/2014/main" id="{00000000-0008-0000-2200-0000D2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1" name="Text Box 2">
          <a:extLst>
            <a:ext uri="{FF2B5EF4-FFF2-40B4-BE49-F238E27FC236}">
              <a16:creationId xmlns:a16="http://schemas.microsoft.com/office/drawing/2014/main" id="{00000000-0008-0000-2200-0000D3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2" name="Text Box 8">
          <a:extLst>
            <a:ext uri="{FF2B5EF4-FFF2-40B4-BE49-F238E27FC236}">
              <a16:creationId xmlns:a16="http://schemas.microsoft.com/office/drawing/2014/main" id="{00000000-0008-0000-2200-0000D4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3" name="Text Box 8">
          <a:extLst>
            <a:ext uri="{FF2B5EF4-FFF2-40B4-BE49-F238E27FC236}">
              <a16:creationId xmlns:a16="http://schemas.microsoft.com/office/drawing/2014/main" id="{00000000-0008-0000-2200-0000D5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4" name="Text Box 1">
          <a:extLst>
            <a:ext uri="{FF2B5EF4-FFF2-40B4-BE49-F238E27FC236}">
              <a16:creationId xmlns:a16="http://schemas.microsoft.com/office/drawing/2014/main" id="{00000000-0008-0000-2200-0000D6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5" name="Text Box 2">
          <a:extLst>
            <a:ext uri="{FF2B5EF4-FFF2-40B4-BE49-F238E27FC236}">
              <a16:creationId xmlns:a16="http://schemas.microsoft.com/office/drawing/2014/main" id="{00000000-0008-0000-2200-0000D7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6" name="Text Box 3">
          <a:extLst>
            <a:ext uri="{FF2B5EF4-FFF2-40B4-BE49-F238E27FC236}">
              <a16:creationId xmlns:a16="http://schemas.microsoft.com/office/drawing/2014/main" id="{00000000-0008-0000-2200-0000D8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7" name="Text Box 4">
          <a:extLst>
            <a:ext uri="{FF2B5EF4-FFF2-40B4-BE49-F238E27FC236}">
              <a16:creationId xmlns:a16="http://schemas.microsoft.com/office/drawing/2014/main" id="{00000000-0008-0000-2200-0000D9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8" name="Text Box 5">
          <a:extLst>
            <a:ext uri="{FF2B5EF4-FFF2-40B4-BE49-F238E27FC236}">
              <a16:creationId xmlns:a16="http://schemas.microsoft.com/office/drawing/2014/main" id="{00000000-0008-0000-2200-0000DA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499" name="Text Box 6">
          <a:extLst>
            <a:ext uri="{FF2B5EF4-FFF2-40B4-BE49-F238E27FC236}">
              <a16:creationId xmlns:a16="http://schemas.microsoft.com/office/drawing/2014/main" id="{00000000-0008-0000-2200-0000DB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0" name="Text Box 8">
          <a:extLst>
            <a:ext uri="{FF2B5EF4-FFF2-40B4-BE49-F238E27FC236}">
              <a16:creationId xmlns:a16="http://schemas.microsoft.com/office/drawing/2014/main" id="{00000000-0008-0000-2200-0000DC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1" name="Text Box 9">
          <a:extLst>
            <a:ext uri="{FF2B5EF4-FFF2-40B4-BE49-F238E27FC236}">
              <a16:creationId xmlns:a16="http://schemas.microsoft.com/office/drawing/2014/main" id="{00000000-0008-0000-2200-0000DD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2" name="Text Box 10">
          <a:extLst>
            <a:ext uri="{FF2B5EF4-FFF2-40B4-BE49-F238E27FC236}">
              <a16:creationId xmlns:a16="http://schemas.microsoft.com/office/drawing/2014/main" id="{00000000-0008-0000-2200-0000DE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3" name="Text Box 1">
          <a:extLst>
            <a:ext uri="{FF2B5EF4-FFF2-40B4-BE49-F238E27FC236}">
              <a16:creationId xmlns:a16="http://schemas.microsoft.com/office/drawing/2014/main" id="{00000000-0008-0000-2200-0000DF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4" name="Text Box 2">
          <a:extLst>
            <a:ext uri="{FF2B5EF4-FFF2-40B4-BE49-F238E27FC236}">
              <a16:creationId xmlns:a16="http://schemas.microsoft.com/office/drawing/2014/main" id="{00000000-0008-0000-2200-0000E0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0</xdr:rowOff>
    </xdr:from>
    <xdr:ext cx="114300" cy="285750"/>
    <xdr:sp macro="" textlink="">
      <xdr:nvSpPr>
        <xdr:cNvPr id="1505" name="Text Box 8">
          <a:extLst>
            <a:ext uri="{FF2B5EF4-FFF2-40B4-BE49-F238E27FC236}">
              <a16:creationId xmlns:a16="http://schemas.microsoft.com/office/drawing/2014/main" id="{00000000-0008-0000-2200-0000E1050000}"/>
            </a:ext>
          </a:extLst>
        </xdr:cNvPr>
        <xdr:cNvSpPr txBox="1">
          <a:spLocks noChangeArrowheads="1"/>
        </xdr:cNvSpPr>
      </xdr:nvSpPr>
      <xdr:spPr bwMode="auto">
        <a:xfrm>
          <a:off x="56235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506" name="Text Box 8">
          <a:extLst>
            <a:ext uri="{FF2B5EF4-FFF2-40B4-BE49-F238E27FC236}">
              <a16:creationId xmlns:a16="http://schemas.microsoft.com/office/drawing/2014/main" id="{00000000-0008-0000-2200-0000E2050000}"/>
            </a:ext>
          </a:extLst>
        </xdr:cNvPr>
        <xdr:cNvSpPr txBox="1">
          <a:spLocks noChangeArrowheads="1"/>
        </xdr:cNvSpPr>
      </xdr:nvSpPr>
      <xdr:spPr bwMode="auto">
        <a:xfrm>
          <a:off x="56235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7" name="Text Box 8">
          <a:extLst>
            <a:ext uri="{FF2B5EF4-FFF2-40B4-BE49-F238E27FC236}">
              <a16:creationId xmlns:a16="http://schemas.microsoft.com/office/drawing/2014/main" id="{00000000-0008-0000-2200-0000E3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2200-0000E4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09" name="Text Box 8">
          <a:extLst>
            <a:ext uri="{FF2B5EF4-FFF2-40B4-BE49-F238E27FC236}">
              <a16:creationId xmlns:a16="http://schemas.microsoft.com/office/drawing/2014/main" id="{00000000-0008-0000-2200-0000E5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10" name="Text Box 8">
          <a:extLst>
            <a:ext uri="{FF2B5EF4-FFF2-40B4-BE49-F238E27FC236}">
              <a16:creationId xmlns:a16="http://schemas.microsoft.com/office/drawing/2014/main" id="{00000000-0008-0000-2200-0000E6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511" name="Text Box 8">
          <a:extLst>
            <a:ext uri="{FF2B5EF4-FFF2-40B4-BE49-F238E27FC236}">
              <a16:creationId xmlns:a16="http://schemas.microsoft.com/office/drawing/2014/main" id="{00000000-0008-0000-2200-0000E7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12" name="Text Box 8">
          <a:extLst>
            <a:ext uri="{FF2B5EF4-FFF2-40B4-BE49-F238E27FC236}">
              <a16:creationId xmlns:a16="http://schemas.microsoft.com/office/drawing/2014/main" id="{00000000-0008-0000-2200-0000E8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3" name="Text Box 8">
          <a:extLst>
            <a:ext uri="{FF2B5EF4-FFF2-40B4-BE49-F238E27FC236}">
              <a16:creationId xmlns:a16="http://schemas.microsoft.com/office/drawing/2014/main" id="{00000000-0008-0000-2200-0000E9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4" name="Text Box 8">
          <a:extLst>
            <a:ext uri="{FF2B5EF4-FFF2-40B4-BE49-F238E27FC236}">
              <a16:creationId xmlns:a16="http://schemas.microsoft.com/office/drawing/2014/main" id="{00000000-0008-0000-2200-0000EA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5" name="Text Box 8">
          <a:extLst>
            <a:ext uri="{FF2B5EF4-FFF2-40B4-BE49-F238E27FC236}">
              <a16:creationId xmlns:a16="http://schemas.microsoft.com/office/drawing/2014/main" id="{00000000-0008-0000-2200-0000EB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16" name="Text Box 8">
          <a:extLst>
            <a:ext uri="{FF2B5EF4-FFF2-40B4-BE49-F238E27FC236}">
              <a16:creationId xmlns:a16="http://schemas.microsoft.com/office/drawing/2014/main" id="{00000000-0008-0000-2200-0000EC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7" name="Text Box 1">
          <a:extLst>
            <a:ext uri="{FF2B5EF4-FFF2-40B4-BE49-F238E27FC236}">
              <a16:creationId xmlns:a16="http://schemas.microsoft.com/office/drawing/2014/main" id="{00000000-0008-0000-2200-0000ED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8" name="Text Box 2">
          <a:extLst>
            <a:ext uri="{FF2B5EF4-FFF2-40B4-BE49-F238E27FC236}">
              <a16:creationId xmlns:a16="http://schemas.microsoft.com/office/drawing/2014/main" id="{00000000-0008-0000-2200-0000EE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19" name="Text Box 3">
          <a:extLst>
            <a:ext uri="{FF2B5EF4-FFF2-40B4-BE49-F238E27FC236}">
              <a16:creationId xmlns:a16="http://schemas.microsoft.com/office/drawing/2014/main" id="{00000000-0008-0000-2200-0000EF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0" name="Text Box 4">
          <a:extLst>
            <a:ext uri="{FF2B5EF4-FFF2-40B4-BE49-F238E27FC236}">
              <a16:creationId xmlns:a16="http://schemas.microsoft.com/office/drawing/2014/main" id="{00000000-0008-0000-2200-0000F0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1" name="Text Box 5">
          <a:extLst>
            <a:ext uri="{FF2B5EF4-FFF2-40B4-BE49-F238E27FC236}">
              <a16:creationId xmlns:a16="http://schemas.microsoft.com/office/drawing/2014/main" id="{00000000-0008-0000-2200-0000F1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2" name="Text Box 6">
          <a:extLst>
            <a:ext uri="{FF2B5EF4-FFF2-40B4-BE49-F238E27FC236}">
              <a16:creationId xmlns:a16="http://schemas.microsoft.com/office/drawing/2014/main" id="{00000000-0008-0000-2200-0000F2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3" name="Text Box 8">
          <a:extLst>
            <a:ext uri="{FF2B5EF4-FFF2-40B4-BE49-F238E27FC236}">
              <a16:creationId xmlns:a16="http://schemas.microsoft.com/office/drawing/2014/main" id="{00000000-0008-0000-2200-0000F3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4" name="Text Box 9">
          <a:extLst>
            <a:ext uri="{FF2B5EF4-FFF2-40B4-BE49-F238E27FC236}">
              <a16:creationId xmlns:a16="http://schemas.microsoft.com/office/drawing/2014/main" id="{00000000-0008-0000-2200-0000F4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5" name="Text Box 10">
          <a:extLst>
            <a:ext uri="{FF2B5EF4-FFF2-40B4-BE49-F238E27FC236}">
              <a16:creationId xmlns:a16="http://schemas.microsoft.com/office/drawing/2014/main" id="{00000000-0008-0000-2200-0000F5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6" name="Text Box 1">
          <a:extLst>
            <a:ext uri="{FF2B5EF4-FFF2-40B4-BE49-F238E27FC236}">
              <a16:creationId xmlns:a16="http://schemas.microsoft.com/office/drawing/2014/main" id="{00000000-0008-0000-2200-0000F6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527" name="Text Box 2">
          <a:extLst>
            <a:ext uri="{FF2B5EF4-FFF2-40B4-BE49-F238E27FC236}">
              <a16:creationId xmlns:a16="http://schemas.microsoft.com/office/drawing/2014/main" id="{00000000-0008-0000-2200-0000F7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8" name="Text Box 1">
          <a:extLst>
            <a:ext uri="{FF2B5EF4-FFF2-40B4-BE49-F238E27FC236}">
              <a16:creationId xmlns:a16="http://schemas.microsoft.com/office/drawing/2014/main" id="{00000000-0008-0000-2200-0000F8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29" name="Text Box 2">
          <a:extLst>
            <a:ext uri="{FF2B5EF4-FFF2-40B4-BE49-F238E27FC236}">
              <a16:creationId xmlns:a16="http://schemas.microsoft.com/office/drawing/2014/main" id="{00000000-0008-0000-2200-0000F9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0" name="Text Box 3">
          <a:extLst>
            <a:ext uri="{FF2B5EF4-FFF2-40B4-BE49-F238E27FC236}">
              <a16:creationId xmlns:a16="http://schemas.microsoft.com/office/drawing/2014/main" id="{00000000-0008-0000-2200-0000FA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1" name="Text Box 4">
          <a:extLst>
            <a:ext uri="{FF2B5EF4-FFF2-40B4-BE49-F238E27FC236}">
              <a16:creationId xmlns:a16="http://schemas.microsoft.com/office/drawing/2014/main" id="{00000000-0008-0000-2200-0000FB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2" name="Text Box 5">
          <a:extLst>
            <a:ext uri="{FF2B5EF4-FFF2-40B4-BE49-F238E27FC236}">
              <a16:creationId xmlns:a16="http://schemas.microsoft.com/office/drawing/2014/main" id="{00000000-0008-0000-2200-0000FC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3" name="Text Box 6">
          <a:extLst>
            <a:ext uri="{FF2B5EF4-FFF2-40B4-BE49-F238E27FC236}">
              <a16:creationId xmlns:a16="http://schemas.microsoft.com/office/drawing/2014/main" id="{00000000-0008-0000-2200-0000FD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4" name="Text Box 8">
          <a:extLst>
            <a:ext uri="{FF2B5EF4-FFF2-40B4-BE49-F238E27FC236}">
              <a16:creationId xmlns:a16="http://schemas.microsoft.com/office/drawing/2014/main" id="{00000000-0008-0000-2200-0000FE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5" name="Text Box 9">
          <a:extLst>
            <a:ext uri="{FF2B5EF4-FFF2-40B4-BE49-F238E27FC236}">
              <a16:creationId xmlns:a16="http://schemas.microsoft.com/office/drawing/2014/main" id="{00000000-0008-0000-2200-0000FF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6" name="Text Box 10">
          <a:extLst>
            <a:ext uri="{FF2B5EF4-FFF2-40B4-BE49-F238E27FC236}">
              <a16:creationId xmlns:a16="http://schemas.microsoft.com/office/drawing/2014/main" id="{00000000-0008-0000-2200-000000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7" name="Text Box 11">
          <a:extLst>
            <a:ext uri="{FF2B5EF4-FFF2-40B4-BE49-F238E27FC236}">
              <a16:creationId xmlns:a16="http://schemas.microsoft.com/office/drawing/2014/main" id="{00000000-0008-0000-2200-000001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8" name="Text Box 12">
          <a:extLst>
            <a:ext uri="{FF2B5EF4-FFF2-40B4-BE49-F238E27FC236}">
              <a16:creationId xmlns:a16="http://schemas.microsoft.com/office/drawing/2014/main" id="{00000000-0008-0000-2200-000002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39" name="Text Box 1">
          <a:extLst>
            <a:ext uri="{FF2B5EF4-FFF2-40B4-BE49-F238E27FC236}">
              <a16:creationId xmlns:a16="http://schemas.microsoft.com/office/drawing/2014/main" id="{00000000-0008-0000-2200-000003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0" name="Text Box 2">
          <a:extLst>
            <a:ext uri="{FF2B5EF4-FFF2-40B4-BE49-F238E27FC236}">
              <a16:creationId xmlns:a16="http://schemas.microsoft.com/office/drawing/2014/main" id="{00000000-0008-0000-2200-000004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1" name="Text Box 1">
          <a:extLst>
            <a:ext uri="{FF2B5EF4-FFF2-40B4-BE49-F238E27FC236}">
              <a16:creationId xmlns:a16="http://schemas.microsoft.com/office/drawing/2014/main" id="{00000000-0008-0000-2200-000005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2" name="Text Box 2">
          <a:extLst>
            <a:ext uri="{FF2B5EF4-FFF2-40B4-BE49-F238E27FC236}">
              <a16:creationId xmlns:a16="http://schemas.microsoft.com/office/drawing/2014/main" id="{00000000-0008-0000-2200-000006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3" name="Text Box 3">
          <a:extLst>
            <a:ext uri="{FF2B5EF4-FFF2-40B4-BE49-F238E27FC236}">
              <a16:creationId xmlns:a16="http://schemas.microsoft.com/office/drawing/2014/main" id="{00000000-0008-0000-2200-000007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4" name="Text Box 4">
          <a:extLst>
            <a:ext uri="{FF2B5EF4-FFF2-40B4-BE49-F238E27FC236}">
              <a16:creationId xmlns:a16="http://schemas.microsoft.com/office/drawing/2014/main" id="{00000000-0008-0000-2200-000008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5" name="Text Box 5">
          <a:extLst>
            <a:ext uri="{FF2B5EF4-FFF2-40B4-BE49-F238E27FC236}">
              <a16:creationId xmlns:a16="http://schemas.microsoft.com/office/drawing/2014/main" id="{00000000-0008-0000-2200-000009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6" name="Text Box 6">
          <a:extLst>
            <a:ext uri="{FF2B5EF4-FFF2-40B4-BE49-F238E27FC236}">
              <a16:creationId xmlns:a16="http://schemas.microsoft.com/office/drawing/2014/main" id="{00000000-0008-0000-2200-00000A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7" name="Text Box 8">
          <a:extLst>
            <a:ext uri="{FF2B5EF4-FFF2-40B4-BE49-F238E27FC236}">
              <a16:creationId xmlns:a16="http://schemas.microsoft.com/office/drawing/2014/main" id="{00000000-0008-0000-2200-00000B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8" name="Text Box 9">
          <a:extLst>
            <a:ext uri="{FF2B5EF4-FFF2-40B4-BE49-F238E27FC236}">
              <a16:creationId xmlns:a16="http://schemas.microsoft.com/office/drawing/2014/main" id="{00000000-0008-0000-2200-00000C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49" name="Text Box 10">
          <a:extLst>
            <a:ext uri="{FF2B5EF4-FFF2-40B4-BE49-F238E27FC236}">
              <a16:creationId xmlns:a16="http://schemas.microsoft.com/office/drawing/2014/main" id="{00000000-0008-0000-2200-00000D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0" name="Text Box 11">
          <a:extLst>
            <a:ext uri="{FF2B5EF4-FFF2-40B4-BE49-F238E27FC236}">
              <a16:creationId xmlns:a16="http://schemas.microsoft.com/office/drawing/2014/main" id="{00000000-0008-0000-2200-00000E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1" name="Text Box 12">
          <a:extLst>
            <a:ext uri="{FF2B5EF4-FFF2-40B4-BE49-F238E27FC236}">
              <a16:creationId xmlns:a16="http://schemas.microsoft.com/office/drawing/2014/main" id="{00000000-0008-0000-2200-00000F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2" name="Text Box 1">
          <a:extLst>
            <a:ext uri="{FF2B5EF4-FFF2-40B4-BE49-F238E27FC236}">
              <a16:creationId xmlns:a16="http://schemas.microsoft.com/office/drawing/2014/main" id="{00000000-0008-0000-2200-000010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553" name="Text Box 2">
          <a:extLst>
            <a:ext uri="{FF2B5EF4-FFF2-40B4-BE49-F238E27FC236}">
              <a16:creationId xmlns:a16="http://schemas.microsoft.com/office/drawing/2014/main" id="{00000000-0008-0000-2200-00001106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4" name="Text Box 8">
          <a:extLst>
            <a:ext uri="{FF2B5EF4-FFF2-40B4-BE49-F238E27FC236}">
              <a16:creationId xmlns:a16="http://schemas.microsoft.com/office/drawing/2014/main" id="{00000000-0008-0000-2200-000012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5" name="Text Box 13">
          <a:extLst>
            <a:ext uri="{FF2B5EF4-FFF2-40B4-BE49-F238E27FC236}">
              <a16:creationId xmlns:a16="http://schemas.microsoft.com/office/drawing/2014/main" id="{00000000-0008-0000-2200-000013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6" name="Text Box 14">
          <a:extLst>
            <a:ext uri="{FF2B5EF4-FFF2-40B4-BE49-F238E27FC236}">
              <a16:creationId xmlns:a16="http://schemas.microsoft.com/office/drawing/2014/main" id="{00000000-0008-0000-2200-000014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7" name="Text Box 13">
          <a:extLst>
            <a:ext uri="{FF2B5EF4-FFF2-40B4-BE49-F238E27FC236}">
              <a16:creationId xmlns:a16="http://schemas.microsoft.com/office/drawing/2014/main" id="{00000000-0008-0000-2200-000015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8" name="Text Box 14">
          <a:extLst>
            <a:ext uri="{FF2B5EF4-FFF2-40B4-BE49-F238E27FC236}">
              <a16:creationId xmlns:a16="http://schemas.microsoft.com/office/drawing/2014/main" id="{00000000-0008-0000-2200-000016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59" name="Text Box 13">
          <a:extLst>
            <a:ext uri="{FF2B5EF4-FFF2-40B4-BE49-F238E27FC236}">
              <a16:creationId xmlns:a16="http://schemas.microsoft.com/office/drawing/2014/main" id="{00000000-0008-0000-2200-000017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0" name="Text Box 14">
          <a:extLst>
            <a:ext uri="{FF2B5EF4-FFF2-40B4-BE49-F238E27FC236}">
              <a16:creationId xmlns:a16="http://schemas.microsoft.com/office/drawing/2014/main" id="{00000000-0008-0000-2200-000018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1" name="Text Box 8">
          <a:extLst>
            <a:ext uri="{FF2B5EF4-FFF2-40B4-BE49-F238E27FC236}">
              <a16:creationId xmlns:a16="http://schemas.microsoft.com/office/drawing/2014/main" id="{00000000-0008-0000-2200-000019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2200-00001A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3" name="Text Box 8">
          <a:extLst>
            <a:ext uri="{FF2B5EF4-FFF2-40B4-BE49-F238E27FC236}">
              <a16:creationId xmlns:a16="http://schemas.microsoft.com/office/drawing/2014/main" id="{00000000-0008-0000-2200-00001B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4" name="Text Box 8">
          <a:extLst>
            <a:ext uri="{FF2B5EF4-FFF2-40B4-BE49-F238E27FC236}">
              <a16:creationId xmlns:a16="http://schemas.microsoft.com/office/drawing/2014/main" id="{00000000-0008-0000-2200-00001C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565" name="Text Box 8">
          <a:extLst>
            <a:ext uri="{FF2B5EF4-FFF2-40B4-BE49-F238E27FC236}">
              <a16:creationId xmlns:a16="http://schemas.microsoft.com/office/drawing/2014/main" id="{00000000-0008-0000-2200-00001D06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6" name="Text Box 8">
          <a:extLst>
            <a:ext uri="{FF2B5EF4-FFF2-40B4-BE49-F238E27FC236}">
              <a16:creationId xmlns:a16="http://schemas.microsoft.com/office/drawing/2014/main" id="{00000000-0008-0000-2200-00001E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7" name="Text Box 8">
          <a:extLst>
            <a:ext uri="{FF2B5EF4-FFF2-40B4-BE49-F238E27FC236}">
              <a16:creationId xmlns:a16="http://schemas.microsoft.com/office/drawing/2014/main" id="{00000000-0008-0000-2200-00001F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8" name="Text Box 8">
          <a:extLst>
            <a:ext uri="{FF2B5EF4-FFF2-40B4-BE49-F238E27FC236}">
              <a16:creationId xmlns:a16="http://schemas.microsoft.com/office/drawing/2014/main" id="{00000000-0008-0000-2200-000020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69" name="Text Box 8">
          <a:extLst>
            <a:ext uri="{FF2B5EF4-FFF2-40B4-BE49-F238E27FC236}">
              <a16:creationId xmlns:a16="http://schemas.microsoft.com/office/drawing/2014/main" id="{00000000-0008-0000-2200-000021060000}"/>
            </a:ext>
          </a:extLst>
        </xdr:cNvPr>
        <xdr:cNvSpPr txBox="1">
          <a:spLocks noChangeArrowheads="1"/>
        </xdr:cNvSpPr>
      </xdr:nvSpPr>
      <xdr:spPr bwMode="auto">
        <a:xfrm>
          <a:off x="56235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0</xdr:rowOff>
    </xdr:from>
    <xdr:ext cx="114300" cy="285750"/>
    <xdr:sp macro="" textlink="">
      <xdr:nvSpPr>
        <xdr:cNvPr id="1570" name="Text Box 8">
          <a:extLst>
            <a:ext uri="{FF2B5EF4-FFF2-40B4-BE49-F238E27FC236}">
              <a16:creationId xmlns:a16="http://schemas.microsoft.com/office/drawing/2014/main" id="{00000000-0008-0000-2200-000022060000}"/>
            </a:ext>
          </a:extLst>
        </xdr:cNvPr>
        <xdr:cNvSpPr txBox="1">
          <a:spLocks noChangeArrowheads="1"/>
        </xdr:cNvSpPr>
      </xdr:nvSpPr>
      <xdr:spPr bwMode="auto">
        <a:xfrm>
          <a:off x="56235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60</xdr:row>
      <xdr:rowOff>114300</xdr:rowOff>
    </xdr:from>
    <xdr:ext cx="114300" cy="285750"/>
    <xdr:sp macro="" textlink="">
      <xdr:nvSpPr>
        <xdr:cNvPr id="1571" name="Text Box 8">
          <a:extLst>
            <a:ext uri="{FF2B5EF4-FFF2-40B4-BE49-F238E27FC236}">
              <a16:creationId xmlns:a16="http://schemas.microsoft.com/office/drawing/2014/main" id="{00000000-0008-0000-2200-000023060000}"/>
            </a:ext>
          </a:extLst>
        </xdr:cNvPr>
        <xdr:cNvSpPr txBox="1">
          <a:spLocks noChangeArrowheads="1"/>
        </xdr:cNvSpPr>
      </xdr:nvSpPr>
      <xdr:spPr bwMode="auto">
        <a:xfrm>
          <a:off x="1630680" y="110871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352425</xdr:colOff>
      <xdr:row>61</xdr:row>
      <xdr:rowOff>38100</xdr:rowOff>
    </xdr:from>
    <xdr:ext cx="114300" cy="285750"/>
    <xdr:sp macro="" textlink="">
      <xdr:nvSpPr>
        <xdr:cNvPr id="1572" name="Text Box 8">
          <a:extLst>
            <a:ext uri="{FF2B5EF4-FFF2-40B4-BE49-F238E27FC236}">
              <a16:creationId xmlns:a16="http://schemas.microsoft.com/office/drawing/2014/main" id="{00000000-0008-0000-2200-000024060000}"/>
            </a:ext>
          </a:extLst>
        </xdr:cNvPr>
        <xdr:cNvSpPr txBox="1">
          <a:spLocks noChangeArrowheads="1"/>
        </xdr:cNvSpPr>
      </xdr:nvSpPr>
      <xdr:spPr bwMode="auto">
        <a:xfrm>
          <a:off x="1602105" y="111937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21</xdr:row>
      <xdr:rowOff>0</xdr:rowOff>
    </xdr:from>
    <xdr:ext cx="114300" cy="285750"/>
    <xdr:sp macro="" textlink="">
      <xdr:nvSpPr>
        <xdr:cNvPr id="1573" name="Text Box 8">
          <a:extLst>
            <a:ext uri="{FF2B5EF4-FFF2-40B4-BE49-F238E27FC236}">
              <a16:creationId xmlns:a16="http://schemas.microsoft.com/office/drawing/2014/main" id="{00000000-0008-0000-2200-000025060000}"/>
            </a:ext>
          </a:extLst>
        </xdr:cNvPr>
        <xdr:cNvSpPr txBox="1">
          <a:spLocks noChangeArrowheads="1"/>
        </xdr:cNvSpPr>
      </xdr:nvSpPr>
      <xdr:spPr bwMode="auto">
        <a:xfrm>
          <a:off x="1468755"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42</xdr:row>
      <xdr:rowOff>0</xdr:rowOff>
    </xdr:from>
    <xdr:ext cx="114300" cy="285750"/>
    <xdr:sp macro="" textlink="">
      <xdr:nvSpPr>
        <xdr:cNvPr id="1574" name="Text Box 8">
          <a:extLst>
            <a:ext uri="{FF2B5EF4-FFF2-40B4-BE49-F238E27FC236}">
              <a16:creationId xmlns:a16="http://schemas.microsoft.com/office/drawing/2014/main" id="{00000000-0008-0000-2200-000026060000}"/>
            </a:ext>
          </a:extLst>
        </xdr:cNvPr>
        <xdr:cNvSpPr txBox="1">
          <a:spLocks noChangeArrowheads="1"/>
        </xdr:cNvSpPr>
      </xdr:nvSpPr>
      <xdr:spPr bwMode="auto">
        <a:xfrm>
          <a:off x="1260264"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55</xdr:row>
      <xdr:rowOff>19050</xdr:rowOff>
    </xdr:from>
    <xdr:ext cx="114300" cy="285750"/>
    <xdr:sp macro="" textlink="">
      <xdr:nvSpPr>
        <xdr:cNvPr id="1575" name="Text Box 2">
          <a:extLst>
            <a:ext uri="{FF2B5EF4-FFF2-40B4-BE49-F238E27FC236}">
              <a16:creationId xmlns:a16="http://schemas.microsoft.com/office/drawing/2014/main" id="{00000000-0008-0000-2200-000027060000}"/>
            </a:ext>
          </a:extLst>
        </xdr:cNvPr>
        <xdr:cNvSpPr txBox="1">
          <a:spLocks noChangeArrowheads="1"/>
        </xdr:cNvSpPr>
      </xdr:nvSpPr>
      <xdr:spPr bwMode="auto">
        <a:xfrm>
          <a:off x="1433830" y="10077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36</xdr:row>
      <xdr:rowOff>171450</xdr:rowOff>
    </xdr:from>
    <xdr:ext cx="114300" cy="285750"/>
    <xdr:sp macro="" textlink="">
      <xdr:nvSpPr>
        <xdr:cNvPr id="1576" name="Text Box 10">
          <a:extLst>
            <a:ext uri="{FF2B5EF4-FFF2-40B4-BE49-F238E27FC236}">
              <a16:creationId xmlns:a16="http://schemas.microsoft.com/office/drawing/2014/main" id="{00000000-0008-0000-2200-000028060000}"/>
            </a:ext>
          </a:extLst>
        </xdr:cNvPr>
        <xdr:cNvSpPr txBox="1">
          <a:spLocks noChangeArrowheads="1"/>
        </xdr:cNvSpPr>
      </xdr:nvSpPr>
      <xdr:spPr bwMode="auto">
        <a:xfrm>
          <a:off x="1268730" y="67551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21</xdr:row>
      <xdr:rowOff>31750</xdr:rowOff>
    </xdr:from>
    <xdr:ext cx="114300" cy="285750"/>
    <xdr:sp macro="" textlink="">
      <xdr:nvSpPr>
        <xdr:cNvPr id="1577" name="Text Box 8">
          <a:extLst>
            <a:ext uri="{FF2B5EF4-FFF2-40B4-BE49-F238E27FC236}">
              <a16:creationId xmlns:a16="http://schemas.microsoft.com/office/drawing/2014/main" id="{00000000-0008-0000-2200-000029060000}"/>
            </a:ext>
          </a:extLst>
        </xdr:cNvPr>
        <xdr:cNvSpPr txBox="1">
          <a:spLocks noChangeArrowheads="1"/>
        </xdr:cNvSpPr>
      </xdr:nvSpPr>
      <xdr:spPr bwMode="auto">
        <a:xfrm>
          <a:off x="1260264" y="38722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48</xdr:row>
      <xdr:rowOff>43392</xdr:rowOff>
    </xdr:from>
    <xdr:ext cx="114300" cy="285750"/>
    <xdr:sp macro="" textlink="">
      <xdr:nvSpPr>
        <xdr:cNvPr id="1578" name="Text Box 2">
          <a:extLst>
            <a:ext uri="{FF2B5EF4-FFF2-40B4-BE49-F238E27FC236}">
              <a16:creationId xmlns:a16="http://schemas.microsoft.com/office/drawing/2014/main" id="{00000000-0008-0000-2200-00002A060000}"/>
            </a:ext>
          </a:extLst>
        </xdr:cNvPr>
        <xdr:cNvSpPr txBox="1">
          <a:spLocks noChangeArrowheads="1"/>
        </xdr:cNvSpPr>
      </xdr:nvSpPr>
      <xdr:spPr bwMode="auto">
        <a:xfrm>
          <a:off x="1251797" y="882163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79" name="Text Box 1">
          <a:extLst>
            <a:ext uri="{FF2B5EF4-FFF2-40B4-BE49-F238E27FC236}">
              <a16:creationId xmlns:a16="http://schemas.microsoft.com/office/drawing/2014/main" id="{00000000-0008-0000-2200-00002B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0" name="Text Box 2">
          <a:extLst>
            <a:ext uri="{FF2B5EF4-FFF2-40B4-BE49-F238E27FC236}">
              <a16:creationId xmlns:a16="http://schemas.microsoft.com/office/drawing/2014/main" id="{00000000-0008-0000-2200-00002C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1" name="Text Box 3">
          <a:extLst>
            <a:ext uri="{FF2B5EF4-FFF2-40B4-BE49-F238E27FC236}">
              <a16:creationId xmlns:a16="http://schemas.microsoft.com/office/drawing/2014/main" id="{00000000-0008-0000-2200-00002D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2" name="Text Box 4">
          <a:extLst>
            <a:ext uri="{FF2B5EF4-FFF2-40B4-BE49-F238E27FC236}">
              <a16:creationId xmlns:a16="http://schemas.microsoft.com/office/drawing/2014/main" id="{00000000-0008-0000-2200-00002E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3" name="Text Box 5">
          <a:extLst>
            <a:ext uri="{FF2B5EF4-FFF2-40B4-BE49-F238E27FC236}">
              <a16:creationId xmlns:a16="http://schemas.microsoft.com/office/drawing/2014/main" id="{00000000-0008-0000-2200-00002F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4" name="Text Box 6">
          <a:extLst>
            <a:ext uri="{FF2B5EF4-FFF2-40B4-BE49-F238E27FC236}">
              <a16:creationId xmlns:a16="http://schemas.microsoft.com/office/drawing/2014/main" id="{00000000-0008-0000-2200-000030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5" name="Text Box 8">
          <a:extLst>
            <a:ext uri="{FF2B5EF4-FFF2-40B4-BE49-F238E27FC236}">
              <a16:creationId xmlns:a16="http://schemas.microsoft.com/office/drawing/2014/main" id="{00000000-0008-0000-2200-000031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6" name="Text Box 9">
          <a:extLst>
            <a:ext uri="{FF2B5EF4-FFF2-40B4-BE49-F238E27FC236}">
              <a16:creationId xmlns:a16="http://schemas.microsoft.com/office/drawing/2014/main" id="{00000000-0008-0000-2200-000032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87" name="Text Box 10">
          <a:extLst>
            <a:ext uri="{FF2B5EF4-FFF2-40B4-BE49-F238E27FC236}">
              <a16:creationId xmlns:a16="http://schemas.microsoft.com/office/drawing/2014/main" id="{00000000-0008-0000-2200-000033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88" name="Text Box 11">
          <a:extLst>
            <a:ext uri="{FF2B5EF4-FFF2-40B4-BE49-F238E27FC236}">
              <a16:creationId xmlns:a16="http://schemas.microsoft.com/office/drawing/2014/main" id="{00000000-0008-0000-2200-000034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589" name="Text Box 12">
          <a:extLst>
            <a:ext uri="{FF2B5EF4-FFF2-40B4-BE49-F238E27FC236}">
              <a16:creationId xmlns:a16="http://schemas.microsoft.com/office/drawing/2014/main" id="{00000000-0008-0000-2200-000035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90" name="Text Box 13">
          <a:extLst>
            <a:ext uri="{FF2B5EF4-FFF2-40B4-BE49-F238E27FC236}">
              <a16:creationId xmlns:a16="http://schemas.microsoft.com/office/drawing/2014/main" id="{00000000-0008-0000-2200-000036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591" name="Text Box 14">
          <a:extLst>
            <a:ext uri="{FF2B5EF4-FFF2-40B4-BE49-F238E27FC236}">
              <a16:creationId xmlns:a16="http://schemas.microsoft.com/office/drawing/2014/main" id="{00000000-0008-0000-2200-000037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92" name="Text Box 1">
          <a:extLst>
            <a:ext uri="{FF2B5EF4-FFF2-40B4-BE49-F238E27FC236}">
              <a16:creationId xmlns:a16="http://schemas.microsoft.com/office/drawing/2014/main" id="{00000000-0008-0000-2200-000038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593" name="Text Box 2">
          <a:extLst>
            <a:ext uri="{FF2B5EF4-FFF2-40B4-BE49-F238E27FC236}">
              <a16:creationId xmlns:a16="http://schemas.microsoft.com/office/drawing/2014/main" id="{00000000-0008-0000-2200-00003906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594" name="Text Box 8">
          <a:extLst>
            <a:ext uri="{FF2B5EF4-FFF2-40B4-BE49-F238E27FC236}">
              <a16:creationId xmlns:a16="http://schemas.microsoft.com/office/drawing/2014/main" id="{00000000-0008-0000-2200-00003A06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595" name="Text Box 8">
          <a:extLst>
            <a:ext uri="{FF2B5EF4-FFF2-40B4-BE49-F238E27FC236}">
              <a16:creationId xmlns:a16="http://schemas.microsoft.com/office/drawing/2014/main" id="{00000000-0008-0000-2200-00003B06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596" name="Text Box 8">
          <a:extLst>
            <a:ext uri="{FF2B5EF4-FFF2-40B4-BE49-F238E27FC236}">
              <a16:creationId xmlns:a16="http://schemas.microsoft.com/office/drawing/2014/main" id="{00000000-0008-0000-2200-00003C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597" name="Text Box 8">
          <a:extLst>
            <a:ext uri="{FF2B5EF4-FFF2-40B4-BE49-F238E27FC236}">
              <a16:creationId xmlns:a16="http://schemas.microsoft.com/office/drawing/2014/main" id="{00000000-0008-0000-2200-00003D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598" name="Text Box 8">
          <a:extLst>
            <a:ext uri="{FF2B5EF4-FFF2-40B4-BE49-F238E27FC236}">
              <a16:creationId xmlns:a16="http://schemas.microsoft.com/office/drawing/2014/main" id="{00000000-0008-0000-2200-00003E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599" name="Text Box 1">
          <a:extLst>
            <a:ext uri="{FF2B5EF4-FFF2-40B4-BE49-F238E27FC236}">
              <a16:creationId xmlns:a16="http://schemas.microsoft.com/office/drawing/2014/main" id="{00000000-0008-0000-2200-00003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0" name="Text Box 2">
          <a:extLst>
            <a:ext uri="{FF2B5EF4-FFF2-40B4-BE49-F238E27FC236}">
              <a16:creationId xmlns:a16="http://schemas.microsoft.com/office/drawing/2014/main" id="{00000000-0008-0000-2200-00004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1" name="Text Box 3">
          <a:extLst>
            <a:ext uri="{FF2B5EF4-FFF2-40B4-BE49-F238E27FC236}">
              <a16:creationId xmlns:a16="http://schemas.microsoft.com/office/drawing/2014/main" id="{00000000-0008-0000-2200-00004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2" name="Text Box 4">
          <a:extLst>
            <a:ext uri="{FF2B5EF4-FFF2-40B4-BE49-F238E27FC236}">
              <a16:creationId xmlns:a16="http://schemas.microsoft.com/office/drawing/2014/main" id="{00000000-0008-0000-2200-00004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3" name="Text Box 5">
          <a:extLst>
            <a:ext uri="{FF2B5EF4-FFF2-40B4-BE49-F238E27FC236}">
              <a16:creationId xmlns:a16="http://schemas.microsoft.com/office/drawing/2014/main" id="{00000000-0008-0000-2200-00004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4" name="Text Box 6">
          <a:extLst>
            <a:ext uri="{FF2B5EF4-FFF2-40B4-BE49-F238E27FC236}">
              <a16:creationId xmlns:a16="http://schemas.microsoft.com/office/drawing/2014/main" id="{00000000-0008-0000-2200-00004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5" name="Text Box 8">
          <a:extLst>
            <a:ext uri="{FF2B5EF4-FFF2-40B4-BE49-F238E27FC236}">
              <a16:creationId xmlns:a16="http://schemas.microsoft.com/office/drawing/2014/main" id="{00000000-0008-0000-2200-00004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6" name="Text Box 9">
          <a:extLst>
            <a:ext uri="{FF2B5EF4-FFF2-40B4-BE49-F238E27FC236}">
              <a16:creationId xmlns:a16="http://schemas.microsoft.com/office/drawing/2014/main" id="{00000000-0008-0000-2200-00004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7" name="Text Box 10">
          <a:extLst>
            <a:ext uri="{FF2B5EF4-FFF2-40B4-BE49-F238E27FC236}">
              <a16:creationId xmlns:a16="http://schemas.microsoft.com/office/drawing/2014/main" id="{00000000-0008-0000-2200-00004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8" name="Text Box 1">
          <a:extLst>
            <a:ext uri="{FF2B5EF4-FFF2-40B4-BE49-F238E27FC236}">
              <a16:creationId xmlns:a16="http://schemas.microsoft.com/office/drawing/2014/main" id="{00000000-0008-0000-2200-00004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09" name="Text Box 2">
          <a:extLst>
            <a:ext uri="{FF2B5EF4-FFF2-40B4-BE49-F238E27FC236}">
              <a16:creationId xmlns:a16="http://schemas.microsoft.com/office/drawing/2014/main" id="{00000000-0008-0000-2200-00004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610" name="Text Box 8">
          <a:extLst>
            <a:ext uri="{FF2B5EF4-FFF2-40B4-BE49-F238E27FC236}">
              <a16:creationId xmlns:a16="http://schemas.microsoft.com/office/drawing/2014/main" id="{00000000-0008-0000-2200-00004A06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1" name="Text Box 1">
          <a:extLst>
            <a:ext uri="{FF2B5EF4-FFF2-40B4-BE49-F238E27FC236}">
              <a16:creationId xmlns:a16="http://schemas.microsoft.com/office/drawing/2014/main" id="{00000000-0008-0000-2200-00004B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2" name="Text Box 2">
          <a:extLst>
            <a:ext uri="{FF2B5EF4-FFF2-40B4-BE49-F238E27FC236}">
              <a16:creationId xmlns:a16="http://schemas.microsoft.com/office/drawing/2014/main" id="{00000000-0008-0000-2200-00004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3" name="Text Box 3">
          <a:extLst>
            <a:ext uri="{FF2B5EF4-FFF2-40B4-BE49-F238E27FC236}">
              <a16:creationId xmlns:a16="http://schemas.microsoft.com/office/drawing/2014/main" id="{00000000-0008-0000-2200-00004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4" name="Text Box 4">
          <a:extLst>
            <a:ext uri="{FF2B5EF4-FFF2-40B4-BE49-F238E27FC236}">
              <a16:creationId xmlns:a16="http://schemas.microsoft.com/office/drawing/2014/main" id="{00000000-0008-0000-2200-00004E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5" name="Text Box 5">
          <a:extLst>
            <a:ext uri="{FF2B5EF4-FFF2-40B4-BE49-F238E27FC236}">
              <a16:creationId xmlns:a16="http://schemas.microsoft.com/office/drawing/2014/main" id="{00000000-0008-0000-2200-00004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6" name="Text Box 6">
          <a:extLst>
            <a:ext uri="{FF2B5EF4-FFF2-40B4-BE49-F238E27FC236}">
              <a16:creationId xmlns:a16="http://schemas.microsoft.com/office/drawing/2014/main" id="{00000000-0008-0000-2200-00005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7" name="Text Box 8">
          <a:extLst>
            <a:ext uri="{FF2B5EF4-FFF2-40B4-BE49-F238E27FC236}">
              <a16:creationId xmlns:a16="http://schemas.microsoft.com/office/drawing/2014/main" id="{00000000-0008-0000-2200-000051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8" name="Text Box 9">
          <a:extLst>
            <a:ext uri="{FF2B5EF4-FFF2-40B4-BE49-F238E27FC236}">
              <a16:creationId xmlns:a16="http://schemas.microsoft.com/office/drawing/2014/main" id="{00000000-0008-0000-2200-000052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19" name="Text Box 10">
          <a:extLst>
            <a:ext uri="{FF2B5EF4-FFF2-40B4-BE49-F238E27FC236}">
              <a16:creationId xmlns:a16="http://schemas.microsoft.com/office/drawing/2014/main" id="{00000000-0008-0000-2200-000053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20" name="Text Box 11">
          <a:extLst>
            <a:ext uri="{FF2B5EF4-FFF2-40B4-BE49-F238E27FC236}">
              <a16:creationId xmlns:a16="http://schemas.microsoft.com/office/drawing/2014/main" id="{00000000-0008-0000-2200-000054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21" name="Text Box 12">
          <a:extLst>
            <a:ext uri="{FF2B5EF4-FFF2-40B4-BE49-F238E27FC236}">
              <a16:creationId xmlns:a16="http://schemas.microsoft.com/office/drawing/2014/main" id="{00000000-0008-0000-2200-000055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22" name="Text Box 13">
          <a:extLst>
            <a:ext uri="{FF2B5EF4-FFF2-40B4-BE49-F238E27FC236}">
              <a16:creationId xmlns:a16="http://schemas.microsoft.com/office/drawing/2014/main" id="{00000000-0008-0000-2200-000056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23" name="Text Box 14">
          <a:extLst>
            <a:ext uri="{FF2B5EF4-FFF2-40B4-BE49-F238E27FC236}">
              <a16:creationId xmlns:a16="http://schemas.microsoft.com/office/drawing/2014/main" id="{00000000-0008-0000-2200-000057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24" name="Text Box 1">
          <a:extLst>
            <a:ext uri="{FF2B5EF4-FFF2-40B4-BE49-F238E27FC236}">
              <a16:creationId xmlns:a16="http://schemas.microsoft.com/office/drawing/2014/main" id="{00000000-0008-0000-2200-000058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25" name="Text Box 2">
          <a:extLst>
            <a:ext uri="{FF2B5EF4-FFF2-40B4-BE49-F238E27FC236}">
              <a16:creationId xmlns:a16="http://schemas.microsoft.com/office/drawing/2014/main" id="{00000000-0008-0000-2200-000059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626" name="Text Box 8">
          <a:extLst>
            <a:ext uri="{FF2B5EF4-FFF2-40B4-BE49-F238E27FC236}">
              <a16:creationId xmlns:a16="http://schemas.microsoft.com/office/drawing/2014/main" id="{00000000-0008-0000-2200-00005A06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627" name="Text Box 8">
          <a:extLst>
            <a:ext uri="{FF2B5EF4-FFF2-40B4-BE49-F238E27FC236}">
              <a16:creationId xmlns:a16="http://schemas.microsoft.com/office/drawing/2014/main" id="{00000000-0008-0000-2200-00005B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628" name="Text Box 8">
          <a:extLst>
            <a:ext uri="{FF2B5EF4-FFF2-40B4-BE49-F238E27FC236}">
              <a16:creationId xmlns:a16="http://schemas.microsoft.com/office/drawing/2014/main" id="{00000000-0008-0000-2200-00005C06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29" name="Text Box 8">
          <a:extLst>
            <a:ext uri="{FF2B5EF4-FFF2-40B4-BE49-F238E27FC236}">
              <a16:creationId xmlns:a16="http://schemas.microsoft.com/office/drawing/2014/main" id="{00000000-0008-0000-2200-00005D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0" name="Text Box 8">
          <a:extLst>
            <a:ext uri="{FF2B5EF4-FFF2-40B4-BE49-F238E27FC236}">
              <a16:creationId xmlns:a16="http://schemas.microsoft.com/office/drawing/2014/main" id="{00000000-0008-0000-2200-00005E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1" name="Text Box 8">
          <a:extLst>
            <a:ext uri="{FF2B5EF4-FFF2-40B4-BE49-F238E27FC236}">
              <a16:creationId xmlns:a16="http://schemas.microsoft.com/office/drawing/2014/main" id="{00000000-0008-0000-2200-00005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2" name="Text Box 1">
          <a:extLst>
            <a:ext uri="{FF2B5EF4-FFF2-40B4-BE49-F238E27FC236}">
              <a16:creationId xmlns:a16="http://schemas.microsoft.com/office/drawing/2014/main" id="{00000000-0008-0000-2200-00006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3" name="Text Box 2">
          <a:extLst>
            <a:ext uri="{FF2B5EF4-FFF2-40B4-BE49-F238E27FC236}">
              <a16:creationId xmlns:a16="http://schemas.microsoft.com/office/drawing/2014/main" id="{00000000-0008-0000-2200-00006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4" name="Text Box 3">
          <a:extLst>
            <a:ext uri="{FF2B5EF4-FFF2-40B4-BE49-F238E27FC236}">
              <a16:creationId xmlns:a16="http://schemas.microsoft.com/office/drawing/2014/main" id="{00000000-0008-0000-2200-00006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5" name="Text Box 4">
          <a:extLst>
            <a:ext uri="{FF2B5EF4-FFF2-40B4-BE49-F238E27FC236}">
              <a16:creationId xmlns:a16="http://schemas.microsoft.com/office/drawing/2014/main" id="{00000000-0008-0000-2200-00006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6" name="Text Box 5">
          <a:extLst>
            <a:ext uri="{FF2B5EF4-FFF2-40B4-BE49-F238E27FC236}">
              <a16:creationId xmlns:a16="http://schemas.microsoft.com/office/drawing/2014/main" id="{00000000-0008-0000-2200-00006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7" name="Text Box 6">
          <a:extLst>
            <a:ext uri="{FF2B5EF4-FFF2-40B4-BE49-F238E27FC236}">
              <a16:creationId xmlns:a16="http://schemas.microsoft.com/office/drawing/2014/main" id="{00000000-0008-0000-2200-00006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8" name="Text Box 8">
          <a:extLst>
            <a:ext uri="{FF2B5EF4-FFF2-40B4-BE49-F238E27FC236}">
              <a16:creationId xmlns:a16="http://schemas.microsoft.com/office/drawing/2014/main" id="{00000000-0008-0000-2200-00006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39" name="Text Box 9">
          <a:extLst>
            <a:ext uri="{FF2B5EF4-FFF2-40B4-BE49-F238E27FC236}">
              <a16:creationId xmlns:a16="http://schemas.microsoft.com/office/drawing/2014/main" id="{00000000-0008-0000-2200-00006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0" name="Text Box 10">
          <a:extLst>
            <a:ext uri="{FF2B5EF4-FFF2-40B4-BE49-F238E27FC236}">
              <a16:creationId xmlns:a16="http://schemas.microsoft.com/office/drawing/2014/main" id="{00000000-0008-0000-2200-00006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1" name="Text Box 1">
          <a:extLst>
            <a:ext uri="{FF2B5EF4-FFF2-40B4-BE49-F238E27FC236}">
              <a16:creationId xmlns:a16="http://schemas.microsoft.com/office/drawing/2014/main" id="{00000000-0008-0000-2200-00006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42" name="Text Box 2">
          <a:extLst>
            <a:ext uri="{FF2B5EF4-FFF2-40B4-BE49-F238E27FC236}">
              <a16:creationId xmlns:a16="http://schemas.microsoft.com/office/drawing/2014/main" id="{00000000-0008-0000-2200-00006A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643" name="Text Box 8">
          <a:extLst>
            <a:ext uri="{FF2B5EF4-FFF2-40B4-BE49-F238E27FC236}">
              <a16:creationId xmlns:a16="http://schemas.microsoft.com/office/drawing/2014/main" id="{00000000-0008-0000-2200-00006B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4" name="Text Box 1">
          <a:extLst>
            <a:ext uri="{FF2B5EF4-FFF2-40B4-BE49-F238E27FC236}">
              <a16:creationId xmlns:a16="http://schemas.microsoft.com/office/drawing/2014/main" id="{00000000-0008-0000-2200-00006C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5" name="Text Box 2">
          <a:extLst>
            <a:ext uri="{FF2B5EF4-FFF2-40B4-BE49-F238E27FC236}">
              <a16:creationId xmlns:a16="http://schemas.microsoft.com/office/drawing/2014/main" id="{00000000-0008-0000-2200-00006D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6" name="Text Box 3">
          <a:extLst>
            <a:ext uri="{FF2B5EF4-FFF2-40B4-BE49-F238E27FC236}">
              <a16:creationId xmlns:a16="http://schemas.microsoft.com/office/drawing/2014/main" id="{00000000-0008-0000-2200-00006E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7" name="Text Box 4">
          <a:extLst>
            <a:ext uri="{FF2B5EF4-FFF2-40B4-BE49-F238E27FC236}">
              <a16:creationId xmlns:a16="http://schemas.microsoft.com/office/drawing/2014/main" id="{00000000-0008-0000-2200-00006F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8" name="Text Box 5">
          <a:extLst>
            <a:ext uri="{FF2B5EF4-FFF2-40B4-BE49-F238E27FC236}">
              <a16:creationId xmlns:a16="http://schemas.microsoft.com/office/drawing/2014/main" id="{00000000-0008-0000-2200-000070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49" name="Text Box 6">
          <a:extLst>
            <a:ext uri="{FF2B5EF4-FFF2-40B4-BE49-F238E27FC236}">
              <a16:creationId xmlns:a16="http://schemas.microsoft.com/office/drawing/2014/main" id="{00000000-0008-0000-2200-000071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0" name="Text Box 8">
          <a:extLst>
            <a:ext uri="{FF2B5EF4-FFF2-40B4-BE49-F238E27FC236}">
              <a16:creationId xmlns:a16="http://schemas.microsoft.com/office/drawing/2014/main" id="{00000000-0008-0000-2200-000072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1" name="Text Box 9">
          <a:extLst>
            <a:ext uri="{FF2B5EF4-FFF2-40B4-BE49-F238E27FC236}">
              <a16:creationId xmlns:a16="http://schemas.microsoft.com/office/drawing/2014/main" id="{00000000-0008-0000-2200-000073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2" name="Text Box 10">
          <a:extLst>
            <a:ext uri="{FF2B5EF4-FFF2-40B4-BE49-F238E27FC236}">
              <a16:creationId xmlns:a16="http://schemas.microsoft.com/office/drawing/2014/main" id="{00000000-0008-0000-2200-000074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53" name="Text Box 11">
          <a:extLst>
            <a:ext uri="{FF2B5EF4-FFF2-40B4-BE49-F238E27FC236}">
              <a16:creationId xmlns:a16="http://schemas.microsoft.com/office/drawing/2014/main" id="{00000000-0008-0000-2200-000075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654" name="Text Box 12">
          <a:extLst>
            <a:ext uri="{FF2B5EF4-FFF2-40B4-BE49-F238E27FC236}">
              <a16:creationId xmlns:a16="http://schemas.microsoft.com/office/drawing/2014/main" id="{00000000-0008-0000-2200-000076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55" name="Text Box 13">
          <a:extLst>
            <a:ext uri="{FF2B5EF4-FFF2-40B4-BE49-F238E27FC236}">
              <a16:creationId xmlns:a16="http://schemas.microsoft.com/office/drawing/2014/main" id="{00000000-0008-0000-2200-000077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656" name="Text Box 14">
          <a:extLst>
            <a:ext uri="{FF2B5EF4-FFF2-40B4-BE49-F238E27FC236}">
              <a16:creationId xmlns:a16="http://schemas.microsoft.com/office/drawing/2014/main" id="{00000000-0008-0000-2200-000078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7" name="Text Box 1">
          <a:extLst>
            <a:ext uri="{FF2B5EF4-FFF2-40B4-BE49-F238E27FC236}">
              <a16:creationId xmlns:a16="http://schemas.microsoft.com/office/drawing/2014/main" id="{00000000-0008-0000-2200-000079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658" name="Text Box 2">
          <a:extLst>
            <a:ext uri="{FF2B5EF4-FFF2-40B4-BE49-F238E27FC236}">
              <a16:creationId xmlns:a16="http://schemas.microsoft.com/office/drawing/2014/main" id="{00000000-0008-0000-2200-00007A06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659" name="Text Box 8">
          <a:extLst>
            <a:ext uri="{FF2B5EF4-FFF2-40B4-BE49-F238E27FC236}">
              <a16:creationId xmlns:a16="http://schemas.microsoft.com/office/drawing/2014/main" id="{00000000-0008-0000-2200-00007B06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660" name="Text Box 8">
          <a:extLst>
            <a:ext uri="{FF2B5EF4-FFF2-40B4-BE49-F238E27FC236}">
              <a16:creationId xmlns:a16="http://schemas.microsoft.com/office/drawing/2014/main" id="{00000000-0008-0000-2200-00007C06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61" name="Text Box 8">
          <a:extLst>
            <a:ext uri="{FF2B5EF4-FFF2-40B4-BE49-F238E27FC236}">
              <a16:creationId xmlns:a16="http://schemas.microsoft.com/office/drawing/2014/main" id="{00000000-0008-0000-2200-00007D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2" name="Text Box 8">
          <a:extLst>
            <a:ext uri="{FF2B5EF4-FFF2-40B4-BE49-F238E27FC236}">
              <a16:creationId xmlns:a16="http://schemas.microsoft.com/office/drawing/2014/main" id="{00000000-0008-0000-2200-00007E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3" name="Text Box 8">
          <a:extLst>
            <a:ext uri="{FF2B5EF4-FFF2-40B4-BE49-F238E27FC236}">
              <a16:creationId xmlns:a16="http://schemas.microsoft.com/office/drawing/2014/main" id="{00000000-0008-0000-2200-00007F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4" name="Text Box 1">
          <a:extLst>
            <a:ext uri="{FF2B5EF4-FFF2-40B4-BE49-F238E27FC236}">
              <a16:creationId xmlns:a16="http://schemas.microsoft.com/office/drawing/2014/main" id="{00000000-0008-0000-2200-000080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5" name="Text Box 2">
          <a:extLst>
            <a:ext uri="{FF2B5EF4-FFF2-40B4-BE49-F238E27FC236}">
              <a16:creationId xmlns:a16="http://schemas.microsoft.com/office/drawing/2014/main" id="{00000000-0008-0000-2200-000081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6" name="Text Box 3">
          <a:extLst>
            <a:ext uri="{FF2B5EF4-FFF2-40B4-BE49-F238E27FC236}">
              <a16:creationId xmlns:a16="http://schemas.microsoft.com/office/drawing/2014/main" id="{00000000-0008-0000-2200-000082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7" name="Text Box 4">
          <a:extLst>
            <a:ext uri="{FF2B5EF4-FFF2-40B4-BE49-F238E27FC236}">
              <a16:creationId xmlns:a16="http://schemas.microsoft.com/office/drawing/2014/main" id="{00000000-0008-0000-2200-00008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8" name="Text Box 5">
          <a:extLst>
            <a:ext uri="{FF2B5EF4-FFF2-40B4-BE49-F238E27FC236}">
              <a16:creationId xmlns:a16="http://schemas.microsoft.com/office/drawing/2014/main" id="{00000000-0008-0000-2200-000084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69" name="Text Box 6">
          <a:extLst>
            <a:ext uri="{FF2B5EF4-FFF2-40B4-BE49-F238E27FC236}">
              <a16:creationId xmlns:a16="http://schemas.microsoft.com/office/drawing/2014/main" id="{00000000-0008-0000-2200-000085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0" name="Text Box 8">
          <a:extLst>
            <a:ext uri="{FF2B5EF4-FFF2-40B4-BE49-F238E27FC236}">
              <a16:creationId xmlns:a16="http://schemas.microsoft.com/office/drawing/2014/main" id="{00000000-0008-0000-2200-000086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1" name="Text Box 9">
          <a:extLst>
            <a:ext uri="{FF2B5EF4-FFF2-40B4-BE49-F238E27FC236}">
              <a16:creationId xmlns:a16="http://schemas.microsoft.com/office/drawing/2014/main" id="{00000000-0008-0000-2200-000087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2" name="Text Box 10">
          <a:extLst>
            <a:ext uri="{FF2B5EF4-FFF2-40B4-BE49-F238E27FC236}">
              <a16:creationId xmlns:a16="http://schemas.microsoft.com/office/drawing/2014/main" id="{00000000-0008-0000-2200-000088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3" name="Text Box 1">
          <a:extLst>
            <a:ext uri="{FF2B5EF4-FFF2-40B4-BE49-F238E27FC236}">
              <a16:creationId xmlns:a16="http://schemas.microsoft.com/office/drawing/2014/main" id="{00000000-0008-0000-2200-000089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74" name="Text Box 2">
          <a:extLst>
            <a:ext uri="{FF2B5EF4-FFF2-40B4-BE49-F238E27FC236}">
              <a16:creationId xmlns:a16="http://schemas.microsoft.com/office/drawing/2014/main" id="{00000000-0008-0000-2200-00008A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675" name="Text Box 8">
          <a:extLst>
            <a:ext uri="{FF2B5EF4-FFF2-40B4-BE49-F238E27FC236}">
              <a16:creationId xmlns:a16="http://schemas.microsoft.com/office/drawing/2014/main" id="{00000000-0008-0000-2200-00008B06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676" name="Text Box 13">
          <a:extLst>
            <a:ext uri="{FF2B5EF4-FFF2-40B4-BE49-F238E27FC236}">
              <a16:creationId xmlns:a16="http://schemas.microsoft.com/office/drawing/2014/main" id="{00000000-0008-0000-2200-00008C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677" name="Text Box 14">
          <a:extLst>
            <a:ext uri="{FF2B5EF4-FFF2-40B4-BE49-F238E27FC236}">
              <a16:creationId xmlns:a16="http://schemas.microsoft.com/office/drawing/2014/main" id="{00000000-0008-0000-2200-00008D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678" name="Text Box 13">
          <a:extLst>
            <a:ext uri="{FF2B5EF4-FFF2-40B4-BE49-F238E27FC236}">
              <a16:creationId xmlns:a16="http://schemas.microsoft.com/office/drawing/2014/main" id="{00000000-0008-0000-2200-00008E06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1679" name="Text Box 10">
          <a:extLst>
            <a:ext uri="{FF2B5EF4-FFF2-40B4-BE49-F238E27FC236}">
              <a16:creationId xmlns:a16="http://schemas.microsoft.com/office/drawing/2014/main" id="{00000000-0008-0000-2200-00008F06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0" name="Text Box 8">
          <a:extLst>
            <a:ext uri="{FF2B5EF4-FFF2-40B4-BE49-F238E27FC236}">
              <a16:creationId xmlns:a16="http://schemas.microsoft.com/office/drawing/2014/main" id="{00000000-0008-0000-2200-000090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1" name="Text Box 8">
          <a:extLst>
            <a:ext uri="{FF2B5EF4-FFF2-40B4-BE49-F238E27FC236}">
              <a16:creationId xmlns:a16="http://schemas.microsoft.com/office/drawing/2014/main" id="{00000000-0008-0000-2200-000091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2" name="Text Box 8">
          <a:extLst>
            <a:ext uri="{FF2B5EF4-FFF2-40B4-BE49-F238E27FC236}">
              <a16:creationId xmlns:a16="http://schemas.microsoft.com/office/drawing/2014/main" id="{00000000-0008-0000-2200-000092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1683" name="Text Box 8">
          <a:extLst>
            <a:ext uri="{FF2B5EF4-FFF2-40B4-BE49-F238E27FC236}">
              <a16:creationId xmlns:a16="http://schemas.microsoft.com/office/drawing/2014/main" id="{00000000-0008-0000-2200-000093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4" name="Text Box 8">
          <a:extLst>
            <a:ext uri="{FF2B5EF4-FFF2-40B4-BE49-F238E27FC236}">
              <a16:creationId xmlns:a16="http://schemas.microsoft.com/office/drawing/2014/main" id="{00000000-0008-0000-2200-000094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5" name="Text Box 8">
          <a:extLst>
            <a:ext uri="{FF2B5EF4-FFF2-40B4-BE49-F238E27FC236}">
              <a16:creationId xmlns:a16="http://schemas.microsoft.com/office/drawing/2014/main" id="{00000000-0008-0000-2200-000095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6" name="Text Box 8">
          <a:extLst>
            <a:ext uri="{FF2B5EF4-FFF2-40B4-BE49-F238E27FC236}">
              <a16:creationId xmlns:a16="http://schemas.microsoft.com/office/drawing/2014/main" id="{00000000-0008-0000-2200-000096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687" name="Text Box 8">
          <a:extLst>
            <a:ext uri="{FF2B5EF4-FFF2-40B4-BE49-F238E27FC236}">
              <a16:creationId xmlns:a16="http://schemas.microsoft.com/office/drawing/2014/main" id="{00000000-0008-0000-2200-00009706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8" name="Text Box 8">
          <a:extLst>
            <a:ext uri="{FF2B5EF4-FFF2-40B4-BE49-F238E27FC236}">
              <a16:creationId xmlns:a16="http://schemas.microsoft.com/office/drawing/2014/main" id="{00000000-0008-0000-2200-000098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689" name="Text Box 8">
          <a:extLst>
            <a:ext uri="{FF2B5EF4-FFF2-40B4-BE49-F238E27FC236}">
              <a16:creationId xmlns:a16="http://schemas.microsoft.com/office/drawing/2014/main" id="{00000000-0008-0000-2200-00009906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690" name="Text Box 8">
          <a:extLst>
            <a:ext uri="{FF2B5EF4-FFF2-40B4-BE49-F238E27FC236}">
              <a16:creationId xmlns:a16="http://schemas.microsoft.com/office/drawing/2014/main" id="{00000000-0008-0000-2200-00009A06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691" name="Text Box 8">
          <a:extLst>
            <a:ext uri="{FF2B5EF4-FFF2-40B4-BE49-F238E27FC236}">
              <a16:creationId xmlns:a16="http://schemas.microsoft.com/office/drawing/2014/main" id="{00000000-0008-0000-2200-00009B06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692" name="Text Box 8">
          <a:extLst>
            <a:ext uri="{FF2B5EF4-FFF2-40B4-BE49-F238E27FC236}">
              <a16:creationId xmlns:a16="http://schemas.microsoft.com/office/drawing/2014/main" id="{00000000-0008-0000-2200-00009C06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693" name="Text Box 8">
          <a:extLst>
            <a:ext uri="{FF2B5EF4-FFF2-40B4-BE49-F238E27FC236}">
              <a16:creationId xmlns:a16="http://schemas.microsoft.com/office/drawing/2014/main" id="{00000000-0008-0000-2200-00009D06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54</xdr:row>
      <xdr:rowOff>0</xdr:rowOff>
    </xdr:from>
    <xdr:ext cx="114300" cy="285750"/>
    <xdr:sp macro="" textlink="">
      <xdr:nvSpPr>
        <xdr:cNvPr id="1694" name="Text Box 8">
          <a:extLst>
            <a:ext uri="{FF2B5EF4-FFF2-40B4-BE49-F238E27FC236}">
              <a16:creationId xmlns:a16="http://schemas.microsoft.com/office/drawing/2014/main" id="{00000000-0008-0000-2200-00009E060000}"/>
            </a:ext>
          </a:extLst>
        </xdr:cNvPr>
        <xdr:cNvSpPr txBox="1">
          <a:spLocks noChangeArrowheads="1"/>
        </xdr:cNvSpPr>
      </xdr:nvSpPr>
      <xdr:spPr bwMode="auto">
        <a:xfrm>
          <a:off x="624840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169334</xdr:rowOff>
    </xdr:from>
    <xdr:ext cx="114300" cy="285750"/>
    <xdr:sp macro="" textlink="">
      <xdr:nvSpPr>
        <xdr:cNvPr id="1695" name="Text Box 8">
          <a:extLst>
            <a:ext uri="{FF2B5EF4-FFF2-40B4-BE49-F238E27FC236}">
              <a16:creationId xmlns:a16="http://schemas.microsoft.com/office/drawing/2014/main" id="{00000000-0008-0000-2200-00009F060000}"/>
            </a:ext>
          </a:extLst>
        </xdr:cNvPr>
        <xdr:cNvSpPr txBox="1">
          <a:spLocks noChangeArrowheads="1"/>
        </xdr:cNvSpPr>
      </xdr:nvSpPr>
      <xdr:spPr bwMode="auto">
        <a:xfrm>
          <a:off x="624840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152400</xdr:rowOff>
    </xdr:from>
    <xdr:ext cx="114300" cy="285750"/>
    <xdr:sp macro="" textlink="">
      <xdr:nvSpPr>
        <xdr:cNvPr id="1696" name="Text Box 8">
          <a:extLst>
            <a:ext uri="{FF2B5EF4-FFF2-40B4-BE49-F238E27FC236}">
              <a16:creationId xmlns:a16="http://schemas.microsoft.com/office/drawing/2014/main" id="{00000000-0008-0000-2200-0000A0060000}"/>
            </a:ext>
          </a:extLst>
        </xdr:cNvPr>
        <xdr:cNvSpPr txBox="1">
          <a:spLocks noChangeArrowheads="1"/>
        </xdr:cNvSpPr>
      </xdr:nvSpPr>
      <xdr:spPr bwMode="auto">
        <a:xfrm>
          <a:off x="624840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697" name="Text Box 8">
          <a:extLst>
            <a:ext uri="{FF2B5EF4-FFF2-40B4-BE49-F238E27FC236}">
              <a16:creationId xmlns:a16="http://schemas.microsoft.com/office/drawing/2014/main" id="{00000000-0008-0000-2200-0000A1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698" name="Text Box 8">
          <a:extLst>
            <a:ext uri="{FF2B5EF4-FFF2-40B4-BE49-F238E27FC236}">
              <a16:creationId xmlns:a16="http://schemas.microsoft.com/office/drawing/2014/main" id="{00000000-0008-0000-2200-0000A206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699" name="Text Box 8">
          <a:extLst>
            <a:ext uri="{FF2B5EF4-FFF2-40B4-BE49-F238E27FC236}">
              <a16:creationId xmlns:a16="http://schemas.microsoft.com/office/drawing/2014/main" id="{00000000-0008-0000-2200-0000A306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0" name="Text Box 8">
          <a:extLst>
            <a:ext uri="{FF2B5EF4-FFF2-40B4-BE49-F238E27FC236}">
              <a16:creationId xmlns:a16="http://schemas.microsoft.com/office/drawing/2014/main" id="{00000000-0008-0000-2200-0000A4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01" name="Text Box 8">
          <a:extLst>
            <a:ext uri="{FF2B5EF4-FFF2-40B4-BE49-F238E27FC236}">
              <a16:creationId xmlns:a16="http://schemas.microsoft.com/office/drawing/2014/main" id="{00000000-0008-0000-2200-0000A5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2" name="Text Box 8">
          <a:extLst>
            <a:ext uri="{FF2B5EF4-FFF2-40B4-BE49-F238E27FC236}">
              <a16:creationId xmlns:a16="http://schemas.microsoft.com/office/drawing/2014/main" id="{00000000-0008-0000-2200-0000A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03" name="Text Box 8">
          <a:extLst>
            <a:ext uri="{FF2B5EF4-FFF2-40B4-BE49-F238E27FC236}">
              <a16:creationId xmlns:a16="http://schemas.microsoft.com/office/drawing/2014/main" id="{00000000-0008-0000-2200-0000A7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4" name="Text Box 8">
          <a:extLst>
            <a:ext uri="{FF2B5EF4-FFF2-40B4-BE49-F238E27FC236}">
              <a16:creationId xmlns:a16="http://schemas.microsoft.com/office/drawing/2014/main" id="{00000000-0008-0000-2200-0000A8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5" name="Text Box 8">
          <a:extLst>
            <a:ext uri="{FF2B5EF4-FFF2-40B4-BE49-F238E27FC236}">
              <a16:creationId xmlns:a16="http://schemas.microsoft.com/office/drawing/2014/main" id="{00000000-0008-0000-2200-0000A9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6" name="Text Box 8">
          <a:extLst>
            <a:ext uri="{FF2B5EF4-FFF2-40B4-BE49-F238E27FC236}">
              <a16:creationId xmlns:a16="http://schemas.microsoft.com/office/drawing/2014/main" id="{00000000-0008-0000-2200-0000AA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7" name="Text Box 8">
          <a:extLst>
            <a:ext uri="{FF2B5EF4-FFF2-40B4-BE49-F238E27FC236}">
              <a16:creationId xmlns:a16="http://schemas.microsoft.com/office/drawing/2014/main" id="{00000000-0008-0000-2200-0000AB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708" name="Text Box 8">
          <a:extLst>
            <a:ext uri="{FF2B5EF4-FFF2-40B4-BE49-F238E27FC236}">
              <a16:creationId xmlns:a16="http://schemas.microsoft.com/office/drawing/2014/main" id="{00000000-0008-0000-2200-0000AC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09" name="Text Box 8">
          <a:extLst>
            <a:ext uri="{FF2B5EF4-FFF2-40B4-BE49-F238E27FC236}">
              <a16:creationId xmlns:a16="http://schemas.microsoft.com/office/drawing/2014/main" id="{00000000-0008-0000-2200-0000AD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10" name="Text Box 8">
          <a:extLst>
            <a:ext uri="{FF2B5EF4-FFF2-40B4-BE49-F238E27FC236}">
              <a16:creationId xmlns:a16="http://schemas.microsoft.com/office/drawing/2014/main" id="{00000000-0008-0000-2200-0000AE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11" name="Text Box 8">
          <a:extLst>
            <a:ext uri="{FF2B5EF4-FFF2-40B4-BE49-F238E27FC236}">
              <a16:creationId xmlns:a16="http://schemas.microsoft.com/office/drawing/2014/main" id="{00000000-0008-0000-2200-0000AF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12" name="Text Box 8">
          <a:extLst>
            <a:ext uri="{FF2B5EF4-FFF2-40B4-BE49-F238E27FC236}">
              <a16:creationId xmlns:a16="http://schemas.microsoft.com/office/drawing/2014/main" id="{00000000-0008-0000-2200-0000B0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13" name="Text Box 8">
          <a:extLst>
            <a:ext uri="{FF2B5EF4-FFF2-40B4-BE49-F238E27FC236}">
              <a16:creationId xmlns:a16="http://schemas.microsoft.com/office/drawing/2014/main" id="{00000000-0008-0000-2200-0000B1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14" name="Text Box 8">
          <a:extLst>
            <a:ext uri="{FF2B5EF4-FFF2-40B4-BE49-F238E27FC236}">
              <a16:creationId xmlns:a16="http://schemas.microsoft.com/office/drawing/2014/main" id="{00000000-0008-0000-2200-0000B2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715" name="Text Box 8">
          <a:extLst>
            <a:ext uri="{FF2B5EF4-FFF2-40B4-BE49-F238E27FC236}">
              <a16:creationId xmlns:a16="http://schemas.microsoft.com/office/drawing/2014/main" id="{00000000-0008-0000-2200-0000B306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16" name="Text Box 8">
          <a:extLst>
            <a:ext uri="{FF2B5EF4-FFF2-40B4-BE49-F238E27FC236}">
              <a16:creationId xmlns:a16="http://schemas.microsoft.com/office/drawing/2014/main" id="{00000000-0008-0000-2200-0000B4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17" name="Text Box 8">
          <a:extLst>
            <a:ext uri="{FF2B5EF4-FFF2-40B4-BE49-F238E27FC236}">
              <a16:creationId xmlns:a16="http://schemas.microsoft.com/office/drawing/2014/main" id="{00000000-0008-0000-2200-0000B5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18" name="Text Box 8">
          <a:extLst>
            <a:ext uri="{FF2B5EF4-FFF2-40B4-BE49-F238E27FC236}">
              <a16:creationId xmlns:a16="http://schemas.microsoft.com/office/drawing/2014/main" id="{00000000-0008-0000-2200-0000B6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19" name="Text Box 1">
          <a:extLst>
            <a:ext uri="{FF2B5EF4-FFF2-40B4-BE49-F238E27FC236}">
              <a16:creationId xmlns:a16="http://schemas.microsoft.com/office/drawing/2014/main" id="{00000000-0008-0000-2200-0000B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0" name="Text Box 2">
          <a:extLst>
            <a:ext uri="{FF2B5EF4-FFF2-40B4-BE49-F238E27FC236}">
              <a16:creationId xmlns:a16="http://schemas.microsoft.com/office/drawing/2014/main" id="{00000000-0008-0000-2200-0000B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1" name="Text Box 3">
          <a:extLst>
            <a:ext uri="{FF2B5EF4-FFF2-40B4-BE49-F238E27FC236}">
              <a16:creationId xmlns:a16="http://schemas.microsoft.com/office/drawing/2014/main" id="{00000000-0008-0000-2200-0000B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2" name="Text Box 4">
          <a:extLst>
            <a:ext uri="{FF2B5EF4-FFF2-40B4-BE49-F238E27FC236}">
              <a16:creationId xmlns:a16="http://schemas.microsoft.com/office/drawing/2014/main" id="{00000000-0008-0000-2200-0000B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3" name="Text Box 5">
          <a:extLst>
            <a:ext uri="{FF2B5EF4-FFF2-40B4-BE49-F238E27FC236}">
              <a16:creationId xmlns:a16="http://schemas.microsoft.com/office/drawing/2014/main" id="{00000000-0008-0000-2200-0000B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4" name="Text Box 6">
          <a:extLst>
            <a:ext uri="{FF2B5EF4-FFF2-40B4-BE49-F238E27FC236}">
              <a16:creationId xmlns:a16="http://schemas.microsoft.com/office/drawing/2014/main" id="{00000000-0008-0000-2200-0000B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5" name="Text Box 8">
          <a:extLst>
            <a:ext uri="{FF2B5EF4-FFF2-40B4-BE49-F238E27FC236}">
              <a16:creationId xmlns:a16="http://schemas.microsoft.com/office/drawing/2014/main" id="{00000000-0008-0000-2200-0000B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6" name="Text Box 9">
          <a:extLst>
            <a:ext uri="{FF2B5EF4-FFF2-40B4-BE49-F238E27FC236}">
              <a16:creationId xmlns:a16="http://schemas.microsoft.com/office/drawing/2014/main" id="{00000000-0008-0000-2200-0000B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7" name="Text Box 10">
          <a:extLst>
            <a:ext uri="{FF2B5EF4-FFF2-40B4-BE49-F238E27FC236}">
              <a16:creationId xmlns:a16="http://schemas.microsoft.com/office/drawing/2014/main" id="{00000000-0008-0000-2200-0000B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8" name="Text Box 1">
          <a:extLst>
            <a:ext uri="{FF2B5EF4-FFF2-40B4-BE49-F238E27FC236}">
              <a16:creationId xmlns:a16="http://schemas.microsoft.com/office/drawing/2014/main" id="{00000000-0008-0000-2200-0000C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29" name="Text Box 2">
          <a:extLst>
            <a:ext uri="{FF2B5EF4-FFF2-40B4-BE49-F238E27FC236}">
              <a16:creationId xmlns:a16="http://schemas.microsoft.com/office/drawing/2014/main" id="{00000000-0008-0000-2200-0000C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730" name="Text Box 8">
          <a:extLst>
            <a:ext uri="{FF2B5EF4-FFF2-40B4-BE49-F238E27FC236}">
              <a16:creationId xmlns:a16="http://schemas.microsoft.com/office/drawing/2014/main" id="{00000000-0008-0000-2200-0000C206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31" name="Text Box 8">
          <a:extLst>
            <a:ext uri="{FF2B5EF4-FFF2-40B4-BE49-F238E27FC236}">
              <a16:creationId xmlns:a16="http://schemas.microsoft.com/office/drawing/2014/main" id="{00000000-0008-0000-2200-0000C3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732" name="Text Box 8">
          <a:extLst>
            <a:ext uri="{FF2B5EF4-FFF2-40B4-BE49-F238E27FC236}">
              <a16:creationId xmlns:a16="http://schemas.microsoft.com/office/drawing/2014/main" id="{00000000-0008-0000-2200-0000C4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33" name="Text Box 8">
          <a:extLst>
            <a:ext uri="{FF2B5EF4-FFF2-40B4-BE49-F238E27FC236}">
              <a16:creationId xmlns:a16="http://schemas.microsoft.com/office/drawing/2014/main" id="{00000000-0008-0000-2200-0000C5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4" name="Text Box 8">
          <a:extLst>
            <a:ext uri="{FF2B5EF4-FFF2-40B4-BE49-F238E27FC236}">
              <a16:creationId xmlns:a16="http://schemas.microsoft.com/office/drawing/2014/main" id="{00000000-0008-0000-2200-0000C6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5" name="Text Box 8">
          <a:extLst>
            <a:ext uri="{FF2B5EF4-FFF2-40B4-BE49-F238E27FC236}">
              <a16:creationId xmlns:a16="http://schemas.microsoft.com/office/drawing/2014/main" id="{00000000-0008-0000-2200-0000C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6" name="Text Box 1">
          <a:extLst>
            <a:ext uri="{FF2B5EF4-FFF2-40B4-BE49-F238E27FC236}">
              <a16:creationId xmlns:a16="http://schemas.microsoft.com/office/drawing/2014/main" id="{00000000-0008-0000-2200-0000C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7" name="Text Box 2">
          <a:extLst>
            <a:ext uri="{FF2B5EF4-FFF2-40B4-BE49-F238E27FC236}">
              <a16:creationId xmlns:a16="http://schemas.microsoft.com/office/drawing/2014/main" id="{00000000-0008-0000-2200-0000C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8" name="Text Box 3">
          <a:extLst>
            <a:ext uri="{FF2B5EF4-FFF2-40B4-BE49-F238E27FC236}">
              <a16:creationId xmlns:a16="http://schemas.microsoft.com/office/drawing/2014/main" id="{00000000-0008-0000-2200-0000C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39" name="Text Box 4">
          <a:extLst>
            <a:ext uri="{FF2B5EF4-FFF2-40B4-BE49-F238E27FC236}">
              <a16:creationId xmlns:a16="http://schemas.microsoft.com/office/drawing/2014/main" id="{00000000-0008-0000-2200-0000C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0" name="Text Box 5">
          <a:extLst>
            <a:ext uri="{FF2B5EF4-FFF2-40B4-BE49-F238E27FC236}">
              <a16:creationId xmlns:a16="http://schemas.microsoft.com/office/drawing/2014/main" id="{00000000-0008-0000-2200-0000C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1" name="Text Box 6">
          <a:extLst>
            <a:ext uri="{FF2B5EF4-FFF2-40B4-BE49-F238E27FC236}">
              <a16:creationId xmlns:a16="http://schemas.microsoft.com/office/drawing/2014/main" id="{00000000-0008-0000-2200-0000C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2" name="Text Box 8">
          <a:extLst>
            <a:ext uri="{FF2B5EF4-FFF2-40B4-BE49-F238E27FC236}">
              <a16:creationId xmlns:a16="http://schemas.microsoft.com/office/drawing/2014/main" id="{00000000-0008-0000-2200-0000C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3" name="Text Box 9">
          <a:extLst>
            <a:ext uri="{FF2B5EF4-FFF2-40B4-BE49-F238E27FC236}">
              <a16:creationId xmlns:a16="http://schemas.microsoft.com/office/drawing/2014/main" id="{00000000-0008-0000-2200-0000C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4" name="Text Box 10">
          <a:extLst>
            <a:ext uri="{FF2B5EF4-FFF2-40B4-BE49-F238E27FC236}">
              <a16:creationId xmlns:a16="http://schemas.microsoft.com/office/drawing/2014/main" id="{00000000-0008-0000-2200-0000D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5" name="Text Box 1">
          <a:extLst>
            <a:ext uri="{FF2B5EF4-FFF2-40B4-BE49-F238E27FC236}">
              <a16:creationId xmlns:a16="http://schemas.microsoft.com/office/drawing/2014/main" id="{00000000-0008-0000-2200-0000D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46" name="Text Box 2">
          <a:extLst>
            <a:ext uri="{FF2B5EF4-FFF2-40B4-BE49-F238E27FC236}">
              <a16:creationId xmlns:a16="http://schemas.microsoft.com/office/drawing/2014/main" id="{00000000-0008-0000-2200-0000D2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47" name="Text Box 8">
          <a:extLst>
            <a:ext uri="{FF2B5EF4-FFF2-40B4-BE49-F238E27FC236}">
              <a16:creationId xmlns:a16="http://schemas.microsoft.com/office/drawing/2014/main" id="{00000000-0008-0000-2200-0000D3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748" name="Text Box 8">
          <a:extLst>
            <a:ext uri="{FF2B5EF4-FFF2-40B4-BE49-F238E27FC236}">
              <a16:creationId xmlns:a16="http://schemas.microsoft.com/office/drawing/2014/main" id="{00000000-0008-0000-2200-0000D406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749" name="Text Box 8">
          <a:extLst>
            <a:ext uri="{FF2B5EF4-FFF2-40B4-BE49-F238E27FC236}">
              <a16:creationId xmlns:a16="http://schemas.microsoft.com/office/drawing/2014/main" id="{00000000-0008-0000-2200-0000D506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50" name="Text Box 8">
          <a:extLst>
            <a:ext uri="{FF2B5EF4-FFF2-40B4-BE49-F238E27FC236}">
              <a16:creationId xmlns:a16="http://schemas.microsoft.com/office/drawing/2014/main" id="{00000000-0008-0000-2200-0000D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1" name="Text Box 8">
          <a:extLst>
            <a:ext uri="{FF2B5EF4-FFF2-40B4-BE49-F238E27FC236}">
              <a16:creationId xmlns:a16="http://schemas.microsoft.com/office/drawing/2014/main" id="{00000000-0008-0000-2200-0000D7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2" name="Text Box 8">
          <a:extLst>
            <a:ext uri="{FF2B5EF4-FFF2-40B4-BE49-F238E27FC236}">
              <a16:creationId xmlns:a16="http://schemas.microsoft.com/office/drawing/2014/main" id="{00000000-0008-0000-2200-0000D8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3" name="Text Box 1">
          <a:extLst>
            <a:ext uri="{FF2B5EF4-FFF2-40B4-BE49-F238E27FC236}">
              <a16:creationId xmlns:a16="http://schemas.microsoft.com/office/drawing/2014/main" id="{00000000-0008-0000-2200-0000D9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4" name="Text Box 2">
          <a:extLst>
            <a:ext uri="{FF2B5EF4-FFF2-40B4-BE49-F238E27FC236}">
              <a16:creationId xmlns:a16="http://schemas.microsoft.com/office/drawing/2014/main" id="{00000000-0008-0000-2200-0000DA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5" name="Text Box 3">
          <a:extLst>
            <a:ext uri="{FF2B5EF4-FFF2-40B4-BE49-F238E27FC236}">
              <a16:creationId xmlns:a16="http://schemas.microsoft.com/office/drawing/2014/main" id="{00000000-0008-0000-2200-0000DB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6" name="Text Box 4">
          <a:extLst>
            <a:ext uri="{FF2B5EF4-FFF2-40B4-BE49-F238E27FC236}">
              <a16:creationId xmlns:a16="http://schemas.microsoft.com/office/drawing/2014/main" id="{00000000-0008-0000-2200-0000DC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7" name="Text Box 5">
          <a:extLst>
            <a:ext uri="{FF2B5EF4-FFF2-40B4-BE49-F238E27FC236}">
              <a16:creationId xmlns:a16="http://schemas.microsoft.com/office/drawing/2014/main" id="{00000000-0008-0000-2200-0000DD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8" name="Text Box 6">
          <a:extLst>
            <a:ext uri="{FF2B5EF4-FFF2-40B4-BE49-F238E27FC236}">
              <a16:creationId xmlns:a16="http://schemas.microsoft.com/office/drawing/2014/main" id="{00000000-0008-0000-2200-0000DE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59" name="Text Box 8">
          <a:extLst>
            <a:ext uri="{FF2B5EF4-FFF2-40B4-BE49-F238E27FC236}">
              <a16:creationId xmlns:a16="http://schemas.microsoft.com/office/drawing/2014/main" id="{00000000-0008-0000-2200-0000D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0" name="Text Box 9">
          <a:extLst>
            <a:ext uri="{FF2B5EF4-FFF2-40B4-BE49-F238E27FC236}">
              <a16:creationId xmlns:a16="http://schemas.microsoft.com/office/drawing/2014/main" id="{00000000-0008-0000-2200-0000E0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1" name="Text Box 10">
          <a:extLst>
            <a:ext uri="{FF2B5EF4-FFF2-40B4-BE49-F238E27FC236}">
              <a16:creationId xmlns:a16="http://schemas.microsoft.com/office/drawing/2014/main" id="{00000000-0008-0000-2200-0000E1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2" name="Text Box 1">
          <a:extLst>
            <a:ext uri="{FF2B5EF4-FFF2-40B4-BE49-F238E27FC236}">
              <a16:creationId xmlns:a16="http://schemas.microsoft.com/office/drawing/2014/main" id="{00000000-0008-0000-2200-0000E2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63" name="Text Box 2">
          <a:extLst>
            <a:ext uri="{FF2B5EF4-FFF2-40B4-BE49-F238E27FC236}">
              <a16:creationId xmlns:a16="http://schemas.microsoft.com/office/drawing/2014/main" id="{00000000-0008-0000-2200-0000E3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764" name="Text Box 8">
          <a:extLst>
            <a:ext uri="{FF2B5EF4-FFF2-40B4-BE49-F238E27FC236}">
              <a16:creationId xmlns:a16="http://schemas.microsoft.com/office/drawing/2014/main" id="{00000000-0008-0000-2200-0000E406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5" name="Text Box 8">
          <a:extLst>
            <a:ext uri="{FF2B5EF4-FFF2-40B4-BE49-F238E27FC236}">
              <a16:creationId xmlns:a16="http://schemas.microsoft.com/office/drawing/2014/main" id="{00000000-0008-0000-2200-0000E5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6" name="Text Box 8">
          <a:extLst>
            <a:ext uri="{FF2B5EF4-FFF2-40B4-BE49-F238E27FC236}">
              <a16:creationId xmlns:a16="http://schemas.microsoft.com/office/drawing/2014/main" id="{00000000-0008-0000-2200-0000E6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7" name="Text Box 8">
          <a:extLst>
            <a:ext uri="{FF2B5EF4-FFF2-40B4-BE49-F238E27FC236}">
              <a16:creationId xmlns:a16="http://schemas.microsoft.com/office/drawing/2014/main" id="{00000000-0008-0000-2200-0000E7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1768" name="Text Box 8">
          <a:extLst>
            <a:ext uri="{FF2B5EF4-FFF2-40B4-BE49-F238E27FC236}">
              <a16:creationId xmlns:a16="http://schemas.microsoft.com/office/drawing/2014/main" id="{00000000-0008-0000-2200-0000E8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769" name="Text Box 8">
          <a:extLst>
            <a:ext uri="{FF2B5EF4-FFF2-40B4-BE49-F238E27FC236}">
              <a16:creationId xmlns:a16="http://schemas.microsoft.com/office/drawing/2014/main" id="{00000000-0008-0000-2200-0000E906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28575</xdr:rowOff>
    </xdr:from>
    <xdr:ext cx="114300" cy="285750"/>
    <xdr:sp macro="" textlink="">
      <xdr:nvSpPr>
        <xdr:cNvPr id="1770" name="Text Box 8">
          <a:extLst>
            <a:ext uri="{FF2B5EF4-FFF2-40B4-BE49-F238E27FC236}">
              <a16:creationId xmlns:a16="http://schemas.microsoft.com/office/drawing/2014/main" id="{00000000-0008-0000-2200-0000EA060000}"/>
            </a:ext>
          </a:extLst>
        </xdr:cNvPr>
        <xdr:cNvSpPr txBox="1">
          <a:spLocks noChangeArrowheads="1"/>
        </xdr:cNvSpPr>
      </xdr:nvSpPr>
      <xdr:spPr bwMode="auto">
        <a:xfrm>
          <a:off x="624840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71" name="Text Box 8">
          <a:extLst>
            <a:ext uri="{FF2B5EF4-FFF2-40B4-BE49-F238E27FC236}">
              <a16:creationId xmlns:a16="http://schemas.microsoft.com/office/drawing/2014/main" id="{00000000-0008-0000-2200-0000EB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1772" name="Text Box 8">
          <a:extLst>
            <a:ext uri="{FF2B5EF4-FFF2-40B4-BE49-F238E27FC236}">
              <a16:creationId xmlns:a16="http://schemas.microsoft.com/office/drawing/2014/main" id="{00000000-0008-0000-2200-0000EC06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1773" name="Text Box 8">
          <a:extLst>
            <a:ext uri="{FF2B5EF4-FFF2-40B4-BE49-F238E27FC236}">
              <a16:creationId xmlns:a16="http://schemas.microsoft.com/office/drawing/2014/main" id="{00000000-0008-0000-2200-0000ED06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95250</xdr:rowOff>
    </xdr:from>
    <xdr:ext cx="114300" cy="285750"/>
    <xdr:sp macro="" textlink="">
      <xdr:nvSpPr>
        <xdr:cNvPr id="1774" name="Text Box 8">
          <a:extLst>
            <a:ext uri="{FF2B5EF4-FFF2-40B4-BE49-F238E27FC236}">
              <a16:creationId xmlns:a16="http://schemas.microsoft.com/office/drawing/2014/main" id="{00000000-0008-0000-2200-0000EE06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1775" name="Text Box 8">
          <a:extLst>
            <a:ext uri="{FF2B5EF4-FFF2-40B4-BE49-F238E27FC236}">
              <a16:creationId xmlns:a16="http://schemas.microsoft.com/office/drawing/2014/main" id="{00000000-0008-0000-2200-0000EF06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6" name="Text Box 1">
          <a:extLst>
            <a:ext uri="{FF2B5EF4-FFF2-40B4-BE49-F238E27FC236}">
              <a16:creationId xmlns:a16="http://schemas.microsoft.com/office/drawing/2014/main" id="{00000000-0008-0000-2200-0000F0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7" name="Text Box 2">
          <a:extLst>
            <a:ext uri="{FF2B5EF4-FFF2-40B4-BE49-F238E27FC236}">
              <a16:creationId xmlns:a16="http://schemas.microsoft.com/office/drawing/2014/main" id="{00000000-0008-0000-2200-0000F1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8" name="Text Box 3">
          <a:extLst>
            <a:ext uri="{FF2B5EF4-FFF2-40B4-BE49-F238E27FC236}">
              <a16:creationId xmlns:a16="http://schemas.microsoft.com/office/drawing/2014/main" id="{00000000-0008-0000-2200-0000F2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79" name="Text Box 4">
          <a:extLst>
            <a:ext uri="{FF2B5EF4-FFF2-40B4-BE49-F238E27FC236}">
              <a16:creationId xmlns:a16="http://schemas.microsoft.com/office/drawing/2014/main" id="{00000000-0008-0000-2200-0000F3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0" name="Text Box 5">
          <a:extLst>
            <a:ext uri="{FF2B5EF4-FFF2-40B4-BE49-F238E27FC236}">
              <a16:creationId xmlns:a16="http://schemas.microsoft.com/office/drawing/2014/main" id="{00000000-0008-0000-2200-0000F4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1" name="Text Box 6">
          <a:extLst>
            <a:ext uri="{FF2B5EF4-FFF2-40B4-BE49-F238E27FC236}">
              <a16:creationId xmlns:a16="http://schemas.microsoft.com/office/drawing/2014/main" id="{00000000-0008-0000-2200-0000F5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2" name="Text Box 8">
          <a:extLst>
            <a:ext uri="{FF2B5EF4-FFF2-40B4-BE49-F238E27FC236}">
              <a16:creationId xmlns:a16="http://schemas.microsoft.com/office/drawing/2014/main" id="{00000000-0008-0000-2200-0000F6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3" name="Text Box 9">
          <a:extLst>
            <a:ext uri="{FF2B5EF4-FFF2-40B4-BE49-F238E27FC236}">
              <a16:creationId xmlns:a16="http://schemas.microsoft.com/office/drawing/2014/main" id="{00000000-0008-0000-2200-0000F7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4" name="Text Box 10">
          <a:extLst>
            <a:ext uri="{FF2B5EF4-FFF2-40B4-BE49-F238E27FC236}">
              <a16:creationId xmlns:a16="http://schemas.microsoft.com/office/drawing/2014/main" id="{00000000-0008-0000-2200-0000F8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5" name="Text Box 1">
          <a:extLst>
            <a:ext uri="{FF2B5EF4-FFF2-40B4-BE49-F238E27FC236}">
              <a16:creationId xmlns:a16="http://schemas.microsoft.com/office/drawing/2014/main" id="{00000000-0008-0000-2200-0000F9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6" name="Text Box 2">
          <a:extLst>
            <a:ext uri="{FF2B5EF4-FFF2-40B4-BE49-F238E27FC236}">
              <a16:creationId xmlns:a16="http://schemas.microsoft.com/office/drawing/2014/main" id="{00000000-0008-0000-2200-0000FA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7" name="Text Box 8">
          <a:extLst>
            <a:ext uri="{FF2B5EF4-FFF2-40B4-BE49-F238E27FC236}">
              <a16:creationId xmlns:a16="http://schemas.microsoft.com/office/drawing/2014/main" id="{00000000-0008-0000-2200-0000FB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8" name="Text Box 8">
          <a:extLst>
            <a:ext uri="{FF2B5EF4-FFF2-40B4-BE49-F238E27FC236}">
              <a16:creationId xmlns:a16="http://schemas.microsoft.com/office/drawing/2014/main" id="{00000000-0008-0000-2200-0000FC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89" name="Text Box 1">
          <a:extLst>
            <a:ext uri="{FF2B5EF4-FFF2-40B4-BE49-F238E27FC236}">
              <a16:creationId xmlns:a16="http://schemas.microsoft.com/office/drawing/2014/main" id="{00000000-0008-0000-2200-0000FD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0" name="Text Box 2">
          <a:extLst>
            <a:ext uri="{FF2B5EF4-FFF2-40B4-BE49-F238E27FC236}">
              <a16:creationId xmlns:a16="http://schemas.microsoft.com/office/drawing/2014/main" id="{00000000-0008-0000-2200-0000FE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1" name="Text Box 3">
          <a:extLst>
            <a:ext uri="{FF2B5EF4-FFF2-40B4-BE49-F238E27FC236}">
              <a16:creationId xmlns:a16="http://schemas.microsoft.com/office/drawing/2014/main" id="{00000000-0008-0000-2200-0000FF06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2" name="Text Box 4">
          <a:extLst>
            <a:ext uri="{FF2B5EF4-FFF2-40B4-BE49-F238E27FC236}">
              <a16:creationId xmlns:a16="http://schemas.microsoft.com/office/drawing/2014/main" id="{00000000-0008-0000-2200-000000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3" name="Text Box 5">
          <a:extLst>
            <a:ext uri="{FF2B5EF4-FFF2-40B4-BE49-F238E27FC236}">
              <a16:creationId xmlns:a16="http://schemas.microsoft.com/office/drawing/2014/main" id="{00000000-0008-0000-2200-000001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4" name="Text Box 6">
          <a:extLst>
            <a:ext uri="{FF2B5EF4-FFF2-40B4-BE49-F238E27FC236}">
              <a16:creationId xmlns:a16="http://schemas.microsoft.com/office/drawing/2014/main" id="{00000000-0008-0000-2200-000002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5" name="Text Box 8">
          <a:extLst>
            <a:ext uri="{FF2B5EF4-FFF2-40B4-BE49-F238E27FC236}">
              <a16:creationId xmlns:a16="http://schemas.microsoft.com/office/drawing/2014/main" id="{00000000-0008-0000-2200-000003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6" name="Text Box 9">
          <a:extLst>
            <a:ext uri="{FF2B5EF4-FFF2-40B4-BE49-F238E27FC236}">
              <a16:creationId xmlns:a16="http://schemas.microsoft.com/office/drawing/2014/main" id="{00000000-0008-0000-2200-000004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7" name="Text Box 10">
          <a:extLst>
            <a:ext uri="{FF2B5EF4-FFF2-40B4-BE49-F238E27FC236}">
              <a16:creationId xmlns:a16="http://schemas.microsoft.com/office/drawing/2014/main" id="{00000000-0008-0000-2200-000005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8" name="Text Box 1">
          <a:extLst>
            <a:ext uri="{FF2B5EF4-FFF2-40B4-BE49-F238E27FC236}">
              <a16:creationId xmlns:a16="http://schemas.microsoft.com/office/drawing/2014/main" id="{00000000-0008-0000-2200-000006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799" name="Text Box 2">
          <a:extLst>
            <a:ext uri="{FF2B5EF4-FFF2-40B4-BE49-F238E27FC236}">
              <a16:creationId xmlns:a16="http://schemas.microsoft.com/office/drawing/2014/main" id="{00000000-0008-0000-2200-000007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0" name="Text Box 8">
          <a:extLst>
            <a:ext uri="{FF2B5EF4-FFF2-40B4-BE49-F238E27FC236}">
              <a16:creationId xmlns:a16="http://schemas.microsoft.com/office/drawing/2014/main" id="{00000000-0008-0000-2200-000008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1" name="Text Box 8">
          <a:extLst>
            <a:ext uri="{FF2B5EF4-FFF2-40B4-BE49-F238E27FC236}">
              <a16:creationId xmlns:a16="http://schemas.microsoft.com/office/drawing/2014/main" id="{00000000-0008-0000-2200-000009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2" name="Text Box 1">
          <a:extLst>
            <a:ext uri="{FF2B5EF4-FFF2-40B4-BE49-F238E27FC236}">
              <a16:creationId xmlns:a16="http://schemas.microsoft.com/office/drawing/2014/main" id="{00000000-0008-0000-2200-00000A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3" name="Text Box 2">
          <a:extLst>
            <a:ext uri="{FF2B5EF4-FFF2-40B4-BE49-F238E27FC236}">
              <a16:creationId xmlns:a16="http://schemas.microsoft.com/office/drawing/2014/main" id="{00000000-0008-0000-2200-00000B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4" name="Text Box 3">
          <a:extLst>
            <a:ext uri="{FF2B5EF4-FFF2-40B4-BE49-F238E27FC236}">
              <a16:creationId xmlns:a16="http://schemas.microsoft.com/office/drawing/2014/main" id="{00000000-0008-0000-2200-00000C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5" name="Text Box 4">
          <a:extLst>
            <a:ext uri="{FF2B5EF4-FFF2-40B4-BE49-F238E27FC236}">
              <a16:creationId xmlns:a16="http://schemas.microsoft.com/office/drawing/2014/main" id="{00000000-0008-0000-2200-00000D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6" name="Text Box 5">
          <a:extLst>
            <a:ext uri="{FF2B5EF4-FFF2-40B4-BE49-F238E27FC236}">
              <a16:creationId xmlns:a16="http://schemas.microsoft.com/office/drawing/2014/main" id="{00000000-0008-0000-2200-00000E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7" name="Text Box 6">
          <a:extLst>
            <a:ext uri="{FF2B5EF4-FFF2-40B4-BE49-F238E27FC236}">
              <a16:creationId xmlns:a16="http://schemas.microsoft.com/office/drawing/2014/main" id="{00000000-0008-0000-2200-00000F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8" name="Text Box 8">
          <a:extLst>
            <a:ext uri="{FF2B5EF4-FFF2-40B4-BE49-F238E27FC236}">
              <a16:creationId xmlns:a16="http://schemas.microsoft.com/office/drawing/2014/main" id="{00000000-0008-0000-2200-000010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09" name="Text Box 9">
          <a:extLst>
            <a:ext uri="{FF2B5EF4-FFF2-40B4-BE49-F238E27FC236}">
              <a16:creationId xmlns:a16="http://schemas.microsoft.com/office/drawing/2014/main" id="{00000000-0008-0000-2200-000011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0" name="Text Box 10">
          <a:extLst>
            <a:ext uri="{FF2B5EF4-FFF2-40B4-BE49-F238E27FC236}">
              <a16:creationId xmlns:a16="http://schemas.microsoft.com/office/drawing/2014/main" id="{00000000-0008-0000-2200-000012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1" name="Text Box 1">
          <a:extLst>
            <a:ext uri="{FF2B5EF4-FFF2-40B4-BE49-F238E27FC236}">
              <a16:creationId xmlns:a16="http://schemas.microsoft.com/office/drawing/2014/main" id="{00000000-0008-0000-2200-000013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2" name="Text Box 2">
          <a:extLst>
            <a:ext uri="{FF2B5EF4-FFF2-40B4-BE49-F238E27FC236}">
              <a16:creationId xmlns:a16="http://schemas.microsoft.com/office/drawing/2014/main" id="{00000000-0008-0000-2200-000014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1813" name="Text Box 8">
          <a:extLst>
            <a:ext uri="{FF2B5EF4-FFF2-40B4-BE49-F238E27FC236}">
              <a16:creationId xmlns:a16="http://schemas.microsoft.com/office/drawing/2014/main" id="{00000000-0008-0000-2200-00001507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1814" name="Text Box 8">
          <a:extLst>
            <a:ext uri="{FF2B5EF4-FFF2-40B4-BE49-F238E27FC236}">
              <a16:creationId xmlns:a16="http://schemas.microsoft.com/office/drawing/2014/main" id="{00000000-0008-0000-2200-00001607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5" name="Text Box 8">
          <a:extLst>
            <a:ext uri="{FF2B5EF4-FFF2-40B4-BE49-F238E27FC236}">
              <a16:creationId xmlns:a16="http://schemas.microsoft.com/office/drawing/2014/main" id="{00000000-0008-0000-2200-000017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6" name="Text Box 8">
          <a:extLst>
            <a:ext uri="{FF2B5EF4-FFF2-40B4-BE49-F238E27FC236}">
              <a16:creationId xmlns:a16="http://schemas.microsoft.com/office/drawing/2014/main" id="{00000000-0008-0000-2200-000018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817" name="Text Box 8">
          <a:extLst>
            <a:ext uri="{FF2B5EF4-FFF2-40B4-BE49-F238E27FC236}">
              <a16:creationId xmlns:a16="http://schemas.microsoft.com/office/drawing/2014/main" id="{00000000-0008-0000-2200-00001907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18" name="Text Box 8">
          <a:extLst>
            <a:ext uri="{FF2B5EF4-FFF2-40B4-BE49-F238E27FC236}">
              <a16:creationId xmlns:a16="http://schemas.microsoft.com/office/drawing/2014/main" id="{00000000-0008-0000-2200-00001A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1819" name="Text Box 8">
          <a:extLst>
            <a:ext uri="{FF2B5EF4-FFF2-40B4-BE49-F238E27FC236}">
              <a16:creationId xmlns:a16="http://schemas.microsoft.com/office/drawing/2014/main" id="{00000000-0008-0000-2200-00001B07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820" name="Text Box 8">
          <a:extLst>
            <a:ext uri="{FF2B5EF4-FFF2-40B4-BE49-F238E27FC236}">
              <a16:creationId xmlns:a16="http://schemas.microsoft.com/office/drawing/2014/main" id="{00000000-0008-0000-2200-00001C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1" name="Text Box 8">
          <a:extLst>
            <a:ext uri="{FF2B5EF4-FFF2-40B4-BE49-F238E27FC236}">
              <a16:creationId xmlns:a16="http://schemas.microsoft.com/office/drawing/2014/main" id="{00000000-0008-0000-2200-00001D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2" name="Text Box 8">
          <a:extLst>
            <a:ext uri="{FF2B5EF4-FFF2-40B4-BE49-F238E27FC236}">
              <a16:creationId xmlns:a16="http://schemas.microsoft.com/office/drawing/2014/main" id="{00000000-0008-0000-2200-00001E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3" name="Text Box 8">
          <a:extLst>
            <a:ext uri="{FF2B5EF4-FFF2-40B4-BE49-F238E27FC236}">
              <a16:creationId xmlns:a16="http://schemas.microsoft.com/office/drawing/2014/main" id="{00000000-0008-0000-2200-00001F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1824" name="Text Box 8">
          <a:extLst>
            <a:ext uri="{FF2B5EF4-FFF2-40B4-BE49-F238E27FC236}">
              <a16:creationId xmlns:a16="http://schemas.microsoft.com/office/drawing/2014/main" id="{00000000-0008-0000-2200-00002007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5" name="Text Box 1">
          <a:extLst>
            <a:ext uri="{FF2B5EF4-FFF2-40B4-BE49-F238E27FC236}">
              <a16:creationId xmlns:a16="http://schemas.microsoft.com/office/drawing/2014/main" id="{00000000-0008-0000-2200-000021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6" name="Text Box 2">
          <a:extLst>
            <a:ext uri="{FF2B5EF4-FFF2-40B4-BE49-F238E27FC236}">
              <a16:creationId xmlns:a16="http://schemas.microsoft.com/office/drawing/2014/main" id="{00000000-0008-0000-2200-000022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7" name="Text Box 3">
          <a:extLst>
            <a:ext uri="{FF2B5EF4-FFF2-40B4-BE49-F238E27FC236}">
              <a16:creationId xmlns:a16="http://schemas.microsoft.com/office/drawing/2014/main" id="{00000000-0008-0000-2200-000023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8" name="Text Box 4">
          <a:extLst>
            <a:ext uri="{FF2B5EF4-FFF2-40B4-BE49-F238E27FC236}">
              <a16:creationId xmlns:a16="http://schemas.microsoft.com/office/drawing/2014/main" id="{00000000-0008-0000-2200-000024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29" name="Text Box 5">
          <a:extLst>
            <a:ext uri="{FF2B5EF4-FFF2-40B4-BE49-F238E27FC236}">
              <a16:creationId xmlns:a16="http://schemas.microsoft.com/office/drawing/2014/main" id="{00000000-0008-0000-2200-000025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0" name="Text Box 6">
          <a:extLst>
            <a:ext uri="{FF2B5EF4-FFF2-40B4-BE49-F238E27FC236}">
              <a16:creationId xmlns:a16="http://schemas.microsoft.com/office/drawing/2014/main" id="{00000000-0008-0000-2200-000026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1" name="Text Box 8">
          <a:extLst>
            <a:ext uri="{FF2B5EF4-FFF2-40B4-BE49-F238E27FC236}">
              <a16:creationId xmlns:a16="http://schemas.microsoft.com/office/drawing/2014/main" id="{00000000-0008-0000-2200-000027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2" name="Text Box 9">
          <a:extLst>
            <a:ext uri="{FF2B5EF4-FFF2-40B4-BE49-F238E27FC236}">
              <a16:creationId xmlns:a16="http://schemas.microsoft.com/office/drawing/2014/main" id="{00000000-0008-0000-2200-000028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3" name="Text Box 10">
          <a:extLst>
            <a:ext uri="{FF2B5EF4-FFF2-40B4-BE49-F238E27FC236}">
              <a16:creationId xmlns:a16="http://schemas.microsoft.com/office/drawing/2014/main" id="{00000000-0008-0000-2200-000029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4" name="Text Box 1">
          <a:extLst>
            <a:ext uri="{FF2B5EF4-FFF2-40B4-BE49-F238E27FC236}">
              <a16:creationId xmlns:a16="http://schemas.microsoft.com/office/drawing/2014/main" id="{00000000-0008-0000-2200-00002A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1835" name="Text Box 2">
          <a:extLst>
            <a:ext uri="{FF2B5EF4-FFF2-40B4-BE49-F238E27FC236}">
              <a16:creationId xmlns:a16="http://schemas.microsoft.com/office/drawing/2014/main" id="{00000000-0008-0000-2200-00002B07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6" name="Text Box 1">
          <a:extLst>
            <a:ext uri="{FF2B5EF4-FFF2-40B4-BE49-F238E27FC236}">
              <a16:creationId xmlns:a16="http://schemas.microsoft.com/office/drawing/2014/main" id="{00000000-0008-0000-2200-00002C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7" name="Text Box 2">
          <a:extLst>
            <a:ext uri="{FF2B5EF4-FFF2-40B4-BE49-F238E27FC236}">
              <a16:creationId xmlns:a16="http://schemas.microsoft.com/office/drawing/2014/main" id="{00000000-0008-0000-2200-00002D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8" name="Text Box 3">
          <a:extLst>
            <a:ext uri="{FF2B5EF4-FFF2-40B4-BE49-F238E27FC236}">
              <a16:creationId xmlns:a16="http://schemas.microsoft.com/office/drawing/2014/main" id="{00000000-0008-0000-2200-00002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39" name="Text Box 4">
          <a:extLst>
            <a:ext uri="{FF2B5EF4-FFF2-40B4-BE49-F238E27FC236}">
              <a16:creationId xmlns:a16="http://schemas.microsoft.com/office/drawing/2014/main" id="{00000000-0008-0000-2200-00002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0" name="Text Box 5">
          <a:extLst>
            <a:ext uri="{FF2B5EF4-FFF2-40B4-BE49-F238E27FC236}">
              <a16:creationId xmlns:a16="http://schemas.microsoft.com/office/drawing/2014/main" id="{00000000-0008-0000-2200-000030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1" name="Text Box 6">
          <a:extLst>
            <a:ext uri="{FF2B5EF4-FFF2-40B4-BE49-F238E27FC236}">
              <a16:creationId xmlns:a16="http://schemas.microsoft.com/office/drawing/2014/main" id="{00000000-0008-0000-2200-000031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2" name="Text Box 8">
          <a:extLst>
            <a:ext uri="{FF2B5EF4-FFF2-40B4-BE49-F238E27FC236}">
              <a16:creationId xmlns:a16="http://schemas.microsoft.com/office/drawing/2014/main" id="{00000000-0008-0000-2200-000032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3" name="Text Box 9">
          <a:extLst>
            <a:ext uri="{FF2B5EF4-FFF2-40B4-BE49-F238E27FC236}">
              <a16:creationId xmlns:a16="http://schemas.microsoft.com/office/drawing/2014/main" id="{00000000-0008-0000-2200-000033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4" name="Text Box 10">
          <a:extLst>
            <a:ext uri="{FF2B5EF4-FFF2-40B4-BE49-F238E27FC236}">
              <a16:creationId xmlns:a16="http://schemas.microsoft.com/office/drawing/2014/main" id="{00000000-0008-0000-2200-000034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45" name="Text Box 11">
          <a:extLst>
            <a:ext uri="{FF2B5EF4-FFF2-40B4-BE49-F238E27FC236}">
              <a16:creationId xmlns:a16="http://schemas.microsoft.com/office/drawing/2014/main" id="{00000000-0008-0000-2200-00003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46" name="Text Box 12">
          <a:extLst>
            <a:ext uri="{FF2B5EF4-FFF2-40B4-BE49-F238E27FC236}">
              <a16:creationId xmlns:a16="http://schemas.microsoft.com/office/drawing/2014/main" id="{00000000-0008-0000-2200-00003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7" name="Text Box 1">
          <a:extLst>
            <a:ext uri="{FF2B5EF4-FFF2-40B4-BE49-F238E27FC236}">
              <a16:creationId xmlns:a16="http://schemas.microsoft.com/office/drawing/2014/main" id="{00000000-0008-0000-2200-000037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8" name="Text Box 2">
          <a:extLst>
            <a:ext uri="{FF2B5EF4-FFF2-40B4-BE49-F238E27FC236}">
              <a16:creationId xmlns:a16="http://schemas.microsoft.com/office/drawing/2014/main" id="{00000000-0008-0000-2200-000038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49" name="Text Box 1">
          <a:extLst>
            <a:ext uri="{FF2B5EF4-FFF2-40B4-BE49-F238E27FC236}">
              <a16:creationId xmlns:a16="http://schemas.microsoft.com/office/drawing/2014/main" id="{00000000-0008-0000-2200-000039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0" name="Text Box 2">
          <a:extLst>
            <a:ext uri="{FF2B5EF4-FFF2-40B4-BE49-F238E27FC236}">
              <a16:creationId xmlns:a16="http://schemas.microsoft.com/office/drawing/2014/main" id="{00000000-0008-0000-2200-00003A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1" name="Text Box 3">
          <a:extLst>
            <a:ext uri="{FF2B5EF4-FFF2-40B4-BE49-F238E27FC236}">
              <a16:creationId xmlns:a16="http://schemas.microsoft.com/office/drawing/2014/main" id="{00000000-0008-0000-2200-00003B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2" name="Text Box 4">
          <a:extLst>
            <a:ext uri="{FF2B5EF4-FFF2-40B4-BE49-F238E27FC236}">
              <a16:creationId xmlns:a16="http://schemas.microsoft.com/office/drawing/2014/main" id="{00000000-0008-0000-2200-00003C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3" name="Text Box 5">
          <a:extLst>
            <a:ext uri="{FF2B5EF4-FFF2-40B4-BE49-F238E27FC236}">
              <a16:creationId xmlns:a16="http://schemas.microsoft.com/office/drawing/2014/main" id="{00000000-0008-0000-2200-00003D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4" name="Text Box 6">
          <a:extLst>
            <a:ext uri="{FF2B5EF4-FFF2-40B4-BE49-F238E27FC236}">
              <a16:creationId xmlns:a16="http://schemas.microsoft.com/office/drawing/2014/main" id="{00000000-0008-0000-2200-00003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5" name="Text Box 8">
          <a:extLst>
            <a:ext uri="{FF2B5EF4-FFF2-40B4-BE49-F238E27FC236}">
              <a16:creationId xmlns:a16="http://schemas.microsoft.com/office/drawing/2014/main" id="{00000000-0008-0000-2200-00003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6" name="Text Box 9">
          <a:extLst>
            <a:ext uri="{FF2B5EF4-FFF2-40B4-BE49-F238E27FC236}">
              <a16:creationId xmlns:a16="http://schemas.microsoft.com/office/drawing/2014/main" id="{00000000-0008-0000-2200-000040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57" name="Text Box 10">
          <a:extLst>
            <a:ext uri="{FF2B5EF4-FFF2-40B4-BE49-F238E27FC236}">
              <a16:creationId xmlns:a16="http://schemas.microsoft.com/office/drawing/2014/main" id="{00000000-0008-0000-2200-000041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58" name="Text Box 11">
          <a:extLst>
            <a:ext uri="{FF2B5EF4-FFF2-40B4-BE49-F238E27FC236}">
              <a16:creationId xmlns:a16="http://schemas.microsoft.com/office/drawing/2014/main" id="{00000000-0008-0000-2200-000042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59" name="Text Box 12">
          <a:extLst>
            <a:ext uri="{FF2B5EF4-FFF2-40B4-BE49-F238E27FC236}">
              <a16:creationId xmlns:a16="http://schemas.microsoft.com/office/drawing/2014/main" id="{00000000-0008-0000-2200-000043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60" name="Text Box 1">
          <a:extLst>
            <a:ext uri="{FF2B5EF4-FFF2-40B4-BE49-F238E27FC236}">
              <a16:creationId xmlns:a16="http://schemas.microsoft.com/office/drawing/2014/main" id="{00000000-0008-0000-2200-000044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61" name="Text Box 2">
          <a:extLst>
            <a:ext uri="{FF2B5EF4-FFF2-40B4-BE49-F238E27FC236}">
              <a16:creationId xmlns:a16="http://schemas.microsoft.com/office/drawing/2014/main" id="{00000000-0008-0000-2200-000045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862" name="Text Box 8">
          <a:extLst>
            <a:ext uri="{FF2B5EF4-FFF2-40B4-BE49-F238E27FC236}">
              <a16:creationId xmlns:a16="http://schemas.microsoft.com/office/drawing/2014/main" id="{00000000-0008-0000-2200-00004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3" name="Text Box 13">
          <a:extLst>
            <a:ext uri="{FF2B5EF4-FFF2-40B4-BE49-F238E27FC236}">
              <a16:creationId xmlns:a16="http://schemas.microsoft.com/office/drawing/2014/main" id="{00000000-0008-0000-2200-000047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4" name="Text Box 14">
          <a:extLst>
            <a:ext uri="{FF2B5EF4-FFF2-40B4-BE49-F238E27FC236}">
              <a16:creationId xmlns:a16="http://schemas.microsoft.com/office/drawing/2014/main" id="{00000000-0008-0000-2200-000048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5" name="Text Box 13">
          <a:extLst>
            <a:ext uri="{FF2B5EF4-FFF2-40B4-BE49-F238E27FC236}">
              <a16:creationId xmlns:a16="http://schemas.microsoft.com/office/drawing/2014/main" id="{00000000-0008-0000-2200-000049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6" name="Text Box 14">
          <a:extLst>
            <a:ext uri="{FF2B5EF4-FFF2-40B4-BE49-F238E27FC236}">
              <a16:creationId xmlns:a16="http://schemas.microsoft.com/office/drawing/2014/main" id="{00000000-0008-0000-2200-00004A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67" name="Text Box 13">
          <a:extLst>
            <a:ext uri="{FF2B5EF4-FFF2-40B4-BE49-F238E27FC236}">
              <a16:creationId xmlns:a16="http://schemas.microsoft.com/office/drawing/2014/main" id="{00000000-0008-0000-2200-00004B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68" name="Text Box 14">
          <a:extLst>
            <a:ext uri="{FF2B5EF4-FFF2-40B4-BE49-F238E27FC236}">
              <a16:creationId xmlns:a16="http://schemas.microsoft.com/office/drawing/2014/main" id="{00000000-0008-0000-2200-00004C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69" name="Text Box 8">
          <a:extLst>
            <a:ext uri="{FF2B5EF4-FFF2-40B4-BE49-F238E27FC236}">
              <a16:creationId xmlns:a16="http://schemas.microsoft.com/office/drawing/2014/main" id="{00000000-0008-0000-2200-00004D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0" name="Text Box 8">
          <a:extLst>
            <a:ext uri="{FF2B5EF4-FFF2-40B4-BE49-F238E27FC236}">
              <a16:creationId xmlns:a16="http://schemas.microsoft.com/office/drawing/2014/main" id="{00000000-0008-0000-2200-00004E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71" name="Text Box 8">
          <a:extLst>
            <a:ext uri="{FF2B5EF4-FFF2-40B4-BE49-F238E27FC236}">
              <a16:creationId xmlns:a16="http://schemas.microsoft.com/office/drawing/2014/main" id="{00000000-0008-0000-2200-00004F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2" name="Text Box 8">
          <a:extLst>
            <a:ext uri="{FF2B5EF4-FFF2-40B4-BE49-F238E27FC236}">
              <a16:creationId xmlns:a16="http://schemas.microsoft.com/office/drawing/2014/main" id="{00000000-0008-0000-2200-000050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873" name="Text Box 8">
          <a:extLst>
            <a:ext uri="{FF2B5EF4-FFF2-40B4-BE49-F238E27FC236}">
              <a16:creationId xmlns:a16="http://schemas.microsoft.com/office/drawing/2014/main" id="{00000000-0008-0000-2200-00005107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874" name="Text Box 8">
          <a:extLst>
            <a:ext uri="{FF2B5EF4-FFF2-40B4-BE49-F238E27FC236}">
              <a16:creationId xmlns:a16="http://schemas.microsoft.com/office/drawing/2014/main" id="{00000000-0008-0000-2200-000052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5" name="Text Box 1">
          <a:extLst>
            <a:ext uri="{FF2B5EF4-FFF2-40B4-BE49-F238E27FC236}">
              <a16:creationId xmlns:a16="http://schemas.microsoft.com/office/drawing/2014/main" id="{00000000-0008-0000-2200-000053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6" name="Text Box 2">
          <a:extLst>
            <a:ext uri="{FF2B5EF4-FFF2-40B4-BE49-F238E27FC236}">
              <a16:creationId xmlns:a16="http://schemas.microsoft.com/office/drawing/2014/main" id="{00000000-0008-0000-2200-000054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7" name="Text Box 3">
          <a:extLst>
            <a:ext uri="{FF2B5EF4-FFF2-40B4-BE49-F238E27FC236}">
              <a16:creationId xmlns:a16="http://schemas.microsoft.com/office/drawing/2014/main" id="{00000000-0008-0000-2200-000055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8" name="Text Box 4">
          <a:extLst>
            <a:ext uri="{FF2B5EF4-FFF2-40B4-BE49-F238E27FC236}">
              <a16:creationId xmlns:a16="http://schemas.microsoft.com/office/drawing/2014/main" id="{00000000-0008-0000-2200-000056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79" name="Text Box 5">
          <a:extLst>
            <a:ext uri="{FF2B5EF4-FFF2-40B4-BE49-F238E27FC236}">
              <a16:creationId xmlns:a16="http://schemas.microsoft.com/office/drawing/2014/main" id="{00000000-0008-0000-2200-000057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0" name="Text Box 6">
          <a:extLst>
            <a:ext uri="{FF2B5EF4-FFF2-40B4-BE49-F238E27FC236}">
              <a16:creationId xmlns:a16="http://schemas.microsoft.com/office/drawing/2014/main" id="{00000000-0008-0000-2200-000058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1" name="Text Box 8">
          <a:extLst>
            <a:ext uri="{FF2B5EF4-FFF2-40B4-BE49-F238E27FC236}">
              <a16:creationId xmlns:a16="http://schemas.microsoft.com/office/drawing/2014/main" id="{00000000-0008-0000-2200-000059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2" name="Text Box 9">
          <a:extLst>
            <a:ext uri="{FF2B5EF4-FFF2-40B4-BE49-F238E27FC236}">
              <a16:creationId xmlns:a16="http://schemas.microsoft.com/office/drawing/2014/main" id="{00000000-0008-0000-2200-00005A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3" name="Text Box 10">
          <a:extLst>
            <a:ext uri="{FF2B5EF4-FFF2-40B4-BE49-F238E27FC236}">
              <a16:creationId xmlns:a16="http://schemas.microsoft.com/office/drawing/2014/main" id="{00000000-0008-0000-2200-00005B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884" name="Text Box 11">
          <a:extLst>
            <a:ext uri="{FF2B5EF4-FFF2-40B4-BE49-F238E27FC236}">
              <a16:creationId xmlns:a16="http://schemas.microsoft.com/office/drawing/2014/main" id="{00000000-0008-0000-2200-00005C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885" name="Text Box 12">
          <a:extLst>
            <a:ext uri="{FF2B5EF4-FFF2-40B4-BE49-F238E27FC236}">
              <a16:creationId xmlns:a16="http://schemas.microsoft.com/office/drawing/2014/main" id="{00000000-0008-0000-2200-00005D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86" name="Text Box 13">
          <a:extLst>
            <a:ext uri="{FF2B5EF4-FFF2-40B4-BE49-F238E27FC236}">
              <a16:creationId xmlns:a16="http://schemas.microsoft.com/office/drawing/2014/main" id="{00000000-0008-0000-2200-00005E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887" name="Text Box 14">
          <a:extLst>
            <a:ext uri="{FF2B5EF4-FFF2-40B4-BE49-F238E27FC236}">
              <a16:creationId xmlns:a16="http://schemas.microsoft.com/office/drawing/2014/main" id="{00000000-0008-0000-2200-00005F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8" name="Text Box 1">
          <a:extLst>
            <a:ext uri="{FF2B5EF4-FFF2-40B4-BE49-F238E27FC236}">
              <a16:creationId xmlns:a16="http://schemas.microsoft.com/office/drawing/2014/main" id="{00000000-0008-0000-2200-000060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44</xdr:row>
      <xdr:rowOff>0</xdr:rowOff>
    </xdr:from>
    <xdr:ext cx="114300" cy="285750"/>
    <xdr:sp macro="" textlink="">
      <xdr:nvSpPr>
        <xdr:cNvPr id="1889" name="Text Box 2">
          <a:extLst>
            <a:ext uri="{FF2B5EF4-FFF2-40B4-BE49-F238E27FC236}">
              <a16:creationId xmlns:a16="http://schemas.microsoft.com/office/drawing/2014/main" id="{00000000-0008-0000-2200-000061070000}"/>
            </a:ext>
          </a:extLst>
        </xdr:cNvPr>
        <xdr:cNvSpPr txBox="1">
          <a:spLocks noChangeArrowheads="1"/>
        </xdr:cNvSpPr>
      </xdr:nvSpPr>
      <xdr:spPr bwMode="auto">
        <a:xfrm>
          <a:off x="624840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19</xdr:row>
      <xdr:rowOff>0</xdr:rowOff>
    </xdr:from>
    <xdr:ext cx="114300" cy="285750"/>
    <xdr:sp macro="" textlink="">
      <xdr:nvSpPr>
        <xdr:cNvPr id="1890" name="Text Box 8">
          <a:extLst>
            <a:ext uri="{FF2B5EF4-FFF2-40B4-BE49-F238E27FC236}">
              <a16:creationId xmlns:a16="http://schemas.microsoft.com/office/drawing/2014/main" id="{00000000-0008-0000-2200-000062070000}"/>
            </a:ext>
          </a:extLst>
        </xdr:cNvPr>
        <xdr:cNvSpPr txBox="1">
          <a:spLocks noChangeArrowheads="1"/>
        </xdr:cNvSpPr>
      </xdr:nvSpPr>
      <xdr:spPr bwMode="auto">
        <a:xfrm>
          <a:off x="624840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30</xdr:row>
      <xdr:rowOff>0</xdr:rowOff>
    </xdr:from>
    <xdr:ext cx="114300" cy="285750"/>
    <xdr:sp macro="" textlink="">
      <xdr:nvSpPr>
        <xdr:cNvPr id="1891" name="Text Box 8">
          <a:extLst>
            <a:ext uri="{FF2B5EF4-FFF2-40B4-BE49-F238E27FC236}">
              <a16:creationId xmlns:a16="http://schemas.microsoft.com/office/drawing/2014/main" id="{00000000-0008-0000-2200-000063070000}"/>
            </a:ext>
          </a:extLst>
        </xdr:cNvPr>
        <xdr:cNvSpPr txBox="1">
          <a:spLocks noChangeArrowheads="1"/>
        </xdr:cNvSpPr>
      </xdr:nvSpPr>
      <xdr:spPr bwMode="auto">
        <a:xfrm>
          <a:off x="624840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892" name="Text Box 8">
          <a:extLst>
            <a:ext uri="{FF2B5EF4-FFF2-40B4-BE49-F238E27FC236}">
              <a16:creationId xmlns:a16="http://schemas.microsoft.com/office/drawing/2014/main" id="{00000000-0008-0000-2200-000064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893" name="Text Box 8">
          <a:extLst>
            <a:ext uri="{FF2B5EF4-FFF2-40B4-BE49-F238E27FC236}">
              <a16:creationId xmlns:a16="http://schemas.microsoft.com/office/drawing/2014/main" id="{00000000-0008-0000-2200-000065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894" name="Text Box 8">
          <a:extLst>
            <a:ext uri="{FF2B5EF4-FFF2-40B4-BE49-F238E27FC236}">
              <a16:creationId xmlns:a16="http://schemas.microsoft.com/office/drawing/2014/main" id="{00000000-0008-0000-2200-000066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5" name="Text Box 1">
          <a:extLst>
            <a:ext uri="{FF2B5EF4-FFF2-40B4-BE49-F238E27FC236}">
              <a16:creationId xmlns:a16="http://schemas.microsoft.com/office/drawing/2014/main" id="{00000000-0008-0000-2200-00006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6" name="Text Box 2">
          <a:extLst>
            <a:ext uri="{FF2B5EF4-FFF2-40B4-BE49-F238E27FC236}">
              <a16:creationId xmlns:a16="http://schemas.microsoft.com/office/drawing/2014/main" id="{00000000-0008-0000-2200-00006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7" name="Text Box 3">
          <a:extLst>
            <a:ext uri="{FF2B5EF4-FFF2-40B4-BE49-F238E27FC236}">
              <a16:creationId xmlns:a16="http://schemas.microsoft.com/office/drawing/2014/main" id="{00000000-0008-0000-2200-00006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8" name="Text Box 4">
          <a:extLst>
            <a:ext uri="{FF2B5EF4-FFF2-40B4-BE49-F238E27FC236}">
              <a16:creationId xmlns:a16="http://schemas.microsoft.com/office/drawing/2014/main" id="{00000000-0008-0000-2200-00006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899" name="Text Box 5">
          <a:extLst>
            <a:ext uri="{FF2B5EF4-FFF2-40B4-BE49-F238E27FC236}">
              <a16:creationId xmlns:a16="http://schemas.microsoft.com/office/drawing/2014/main" id="{00000000-0008-0000-2200-00006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0" name="Text Box 6">
          <a:extLst>
            <a:ext uri="{FF2B5EF4-FFF2-40B4-BE49-F238E27FC236}">
              <a16:creationId xmlns:a16="http://schemas.microsoft.com/office/drawing/2014/main" id="{00000000-0008-0000-2200-00006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1" name="Text Box 8">
          <a:extLst>
            <a:ext uri="{FF2B5EF4-FFF2-40B4-BE49-F238E27FC236}">
              <a16:creationId xmlns:a16="http://schemas.microsoft.com/office/drawing/2014/main" id="{00000000-0008-0000-2200-00006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2" name="Text Box 9">
          <a:extLst>
            <a:ext uri="{FF2B5EF4-FFF2-40B4-BE49-F238E27FC236}">
              <a16:creationId xmlns:a16="http://schemas.microsoft.com/office/drawing/2014/main" id="{00000000-0008-0000-2200-00006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3" name="Text Box 10">
          <a:extLst>
            <a:ext uri="{FF2B5EF4-FFF2-40B4-BE49-F238E27FC236}">
              <a16:creationId xmlns:a16="http://schemas.microsoft.com/office/drawing/2014/main" id="{00000000-0008-0000-2200-00006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4" name="Text Box 1">
          <a:extLst>
            <a:ext uri="{FF2B5EF4-FFF2-40B4-BE49-F238E27FC236}">
              <a16:creationId xmlns:a16="http://schemas.microsoft.com/office/drawing/2014/main" id="{00000000-0008-0000-2200-00007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05" name="Text Box 2">
          <a:extLst>
            <a:ext uri="{FF2B5EF4-FFF2-40B4-BE49-F238E27FC236}">
              <a16:creationId xmlns:a16="http://schemas.microsoft.com/office/drawing/2014/main" id="{00000000-0008-0000-2200-00007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32</xdr:row>
      <xdr:rowOff>0</xdr:rowOff>
    </xdr:from>
    <xdr:ext cx="114300" cy="285750"/>
    <xdr:sp macro="" textlink="">
      <xdr:nvSpPr>
        <xdr:cNvPr id="1906" name="Text Box 8">
          <a:extLst>
            <a:ext uri="{FF2B5EF4-FFF2-40B4-BE49-F238E27FC236}">
              <a16:creationId xmlns:a16="http://schemas.microsoft.com/office/drawing/2014/main" id="{00000000-0008-0000-2200-000072070000}"/>
            </a:ext>
          </a:extLst>
        </xdr:cNvPr>
        <xdr:cNvSpPr txBox="1">
          <a:spLocks noChangeArrowheads="1"/>
        </xdr:cNvSpPr>
      </xdr:nvSpPr>
      <xdr:spPr bwMode="auto">
        <a:xfrm>
          <a:off x="624840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7" name="Text Box 1">
          <a:extLst>
            <a:ext uri="{FF2B5EF4-FFF2-40B4-BE49-F238E27FC236}">
              <a16:creationId xmlns:a16="http://schemas.microsoft.com/office/drawing/2014/main" id="{00000000-0008-0000-2200-000073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8" name="Text Box 2">
          <a:extLst>
            <a:ext uri="{FF2B5EF4-FFF2-40B4-BE49-F238E27FC236}">
              <a16:creationId xmlns:a16="http://schemas.microsoft.com/office/drawing/2014/main" id="{00000000-0008-0000-2200-000074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09" name="Text Box 3">
          <a:extLst>
            <a:ext uri="{FF2B5EF4-FFF2-40B4-BE49-F238E27FC236}">
              <a16:creationId xmlns:a16="http://schemas.microsoft.com/office/drawing/2014/main" id="{00000000-0008-0000-2200-00007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0" name="Text Box 4">
          <a:extLst>
            <a:ext uri="{FF2B5EF4-FFF2-40B4-BE49-F238E27FC236}">
              <a16:creationId xmlns:a16="http://schemas.microsoft.com/office/drawing/2014/main" id="{00000000-0008-0000-2200-00007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1" name="Text Box 5">
          <a:extLst>
            <a:ext uri="{FF2B5EF4-FFF2-40B4-BE49-F238E27FC236}">
              <a16:creationId xmlns:a16="http://schemas.microsoft.com/office/drawing/2014/main" id="{00000000-0008-0000-2200-000077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2" name="Text Box 6">
          <a:extLst>
            <a:ext uri="{FF2B5EF4-FFF2-40B4-BE49-F238E27FC236}">
              <a16:creationId xmlns:a16="http://schemas.microsoft.com/office/drawing/2014/main" id="{00000000-0008-0000-2200-000078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3" name="Text Box 8">
          <a:extLst>
            <a:ext uri="{FF2B5EF4-FFF2-40B4-BE49-F238E27FC236}">
              <a16:creationId xmlns:a16="http://schemas.microsoft.com/office/drawing/2014/main" id="{00000000-0008-0000-2200-000079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4" name="Text Box 9">
          <a:extLst>
            <a:ext uri="{FF2B5EF4-FFF2-40B4-BE49-F238E27FC236}">
              <a16:creationId xmlns:a16="http://schemas.microsoft.com/office/drawing/2014/main" id="{00000000-0008-0000-2200-00007A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15" name="Text Box 10">
          <a:extLst>
            <a:ext uri="{FF2B5EF4-FFF2-40B4-BE49-F238E27FC236}">
              <a16:creationId xmlns:a16="http://schemas.microsoft.com/office/drawing/2014/main" id="{00000000-0008-0000-2200-00007B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16" name="Text Box 11">
          <a:extLst>
            <a:ext uri="{FF2B5EF4-FFF2-40B4-BE49-F238E27FC236}">
              <a16:creationId xmlns:a16="http://schemas.microsoft.com/office/drawing/2014/main" id="{00000000-0008-0000-2200-00007C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17" name="Text Box 12">
          <a:extLst>
            <a:ext uri="{FF2B5EF4-FFF2-40B4-BE49-F238E27FC236}">
              <a16:creationId xmlns:a16="http://schemas.microsoft.com/office/drawing/2014/main" id="{00000000-0008-0000-2200-00007D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18" name="Text Box 13">
          <a:extLst>
            <a:ext uri="{FF2B5EF4-FFF2-40B4-BE49-F238E27FC236}">
              <a16:creationId xmlns:a16="http://schemas.microsoft.com/office/drawing/2014/main" id="{00000000-0008-0000-2200-00007E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19" name="Text Box 14">
          <a:extLst>
            <a:ext uri="{FF2B5EF4-FFF2-40B4-BE49-F238E27FC236}">
              <a16:creationId xmlns:a16="http://schemas.microsoft.com/office/drawing/2014/main" id="{00000000-0008-0000-2200-00007F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20" name="Text Box 1">
          <a:extLst>
            <a:ext uri="{FF2B5EF4-FFF2-40B4-BE49-F238E27FC236}">
              <a16:creationId xmlns:a16="http://schemas.microsoft.com/office/drawing/2014/main" id="{00000000-0008-0000-2200-000080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21" name="Text Box 2">
          <a:extLst>
            <a:ext uri="{FF2B5EF4-FFF2-40B4-BE49-F238E27FC236}">
              <a16:creationId xmlns:a16="http://schemas.microsoft.com/office/drawing/2014/main" id="{00000000-0008-0000-2200-000081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922" name="Text Box 8">
          <a:extLst>
            <a:ext uri="{FF2B5EF4-FFF2-40B4-BE49-F238E27FC236}">
              <a16:creationId xmlns:a16="http://schemas.microsoft.com/office/drawing/2014/main" id="{00000000-0008-0000-2200-00008207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23" name="Text Box 8">
          <a:extLst>
            <a:ext uri="{FF2B5EF4-FFF2-40B4-BE49-F238E27FC236}">
              <a16:creationId xmlns:a16="http://schemas.microsoft.com/office/drawing/2014/main" id="{00000000-0008-0000-2200-000083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924" name="Text Box 8">
          <a:extLst>
            <a:ext uri="{FF2B5EF4-FFF2-40B4-BE49-F238E27FC236}">
              <a16:creationId xmlns:a16="http://schemas.microsoft.com/office/drawing/2014/main" id="{00000000-0008-0000-2200-000084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25" name="Text Box 8">
          <a:extLst>
            <a:ext uri="{FF2B5EF4-FFF2-40B4-BE49-F238E27FC236}">
              <a16:creationId xmlns:a16="http://schemas.microsoft.com/office/drawing/2014/main" id="{00000000-0008-0000-2200-000085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6" name="Text Box 8">
          <a:extLst>
            <a:ext uri="{FF2B5EF4-FFF2-40B4-BE49-F238E27FC236}">
              <a16:creationId xmlns:a16="http://schemas.microsoft.com/office/drawing/2014/main" id="{00000000-0008-0000-2200-000086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7" name="Text Box 8">
          <a:extLst>
            <a:ext uri="{FF2B5EF4-FFF2-40B4-BE49-F238E27FC236}">
              <a16:creationId xmlns:a16="http://schemas.microsoft.com/office/drawing/2014/main" id="{00000000-0008-0000-2200-00008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8" name="Text Box 1">
          <a:extLst>
            <a:ext uri="{FF2B5EF4-FFF2-40B4-BE49-F238E27FC236}">
              <a16:creationId xmlns:a16="http://schemas.microsoft.com/office/drawing/2014/main" id="{00000000-0008-0000-2200-00008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29" name="Text Box 2">
          <a:extLst>
            <a:ext uri="{FF2B5EF4-FFF2-40B4-BE49-F238E27FC236}">
              <a16:creationId xmlns:a16="http://schemas.microsoft.com/office/drawing/2014/main" id="{00000000-0008-0000-2200-00008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0" name="Text Box 3">
          <a:extLst>
            <a:ext uri="{FF2B5EF4-FFF2-40B4-BE49-F238E27FC236}">
              <a16:creationId xmlns:a16="http://schemas.microsoft.com/office/drawing/2014/main" id="{00000000-0008-0000-2200-00008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1" name="Text Box 4">
          <a:extLst>
            <a:ext uri="{FF2B5EF4-FFF2-40B4-BE49-F238E27FC236}">
              <a16:creationId xmlns:a16="http://schemas.microsoft.com/office/drawing/2014/main" id="{00000000-0008-0000-2200-00008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2" name="Text Box 5">
          <a:extLst>
            <a:ext uri="{FF2B5EF4-FFF2-40B4-BE49-F238E27FC236}">
              <a16:creationId xmlns:a16="http://schemas.microsoft.com/office/drawing/2014/main" id="{00000000-0008-0000-2200-00008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3" name="Text Box 6">
          <a:extLst>
            <a:ext uri="{FF2B5EF4-FFF2-40B4-BE49-F238E27FC236}">
              <a16:creationId xmlns:a16="http://schemas.microsoft.com/office/drawing/2014/main" id="{00000000-0008-0000-2200-00008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4" name="Text Box 8">
          <a:extLst>
            <a:ext uri="{FF2B5EF4-FFF2-40B4-BE49-F238E27FC236}">
              <a16:creationId xmlns:a16="http://schemas.microsoft.com/office/drawing/2014/main" id="{00000000-0008-0000-2200-00008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5" name="Text Box 9">
          <a:extLst>
            <a:ext uri="{FF2B5EF4-FFF2-40B4-BE49-F238E27FC236}">
              <a16:creationId xmlns:a16="http://schemas.microsoft.com/office/drawing/2014/main" id="{00000000-0008-0000-2200-00008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6" name="Text Box 10">
          <a:extLst>
            <a:ext uri="{FF2B5EF4-FFF2-40B4-BE49-F238E27FC236}">
              <a16:creationId xmlns:a16="http://schemas.microsoft.com/office/drawing/2014/main" id="{00000000-0008-0000-2200-00009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7" name="Text Box 1">
          <a:extLst>
            <a:ext uri="{FF2B5EF4-FFF2-40B4-BE49-F238E27FC236}">
              <a16:creationId xmlns:a16="http://schemas.microsoft.com/office/drawing/2014/main" id="{00000000-0008-0000-2200-00009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38" name="Text Box 2">
          <a:extLst>
            <a:ext uri="{FF2B5EF4-FFF2-40B4-BE49-F238E27FC236}">
              <a16:creationId xmlns:a16="http://schemas.microsoft.com/office/drawing/2014/main" id="{00000000-0008-0000-2200-000092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939" name="Text Box 8">
          <a:extLst>
            <a:ext uri="{FF2B5EF4-FFF2-40B4-BE49-F238E27FC236}">
              <a16:creationId xmlns:a16="http://schemas.microsoft.com/office/drawing/2014/main" id="{00000000-0008-0000-2200-000093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0" name="Text Box 1">
          <a:extLst>
            <a:ext uri="{FF2B5EF4-FFF2-40B4-BE49-F238E27FC236}">
              <a16:creationId xmlns:a16="http://schemas.microsoft.com/office/drawing/2014/main" id="{00000000-0008-0000-2200-000094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1" name="Text Box 2">
          <a:extLst>
            <a:ext uri="{FF2B5EF4-FFF2-40B4-BE49-F238E27FC236}">
              <a16:creationId xmlns:a16="http://schemas.microsoft.com/office/drawing/2014/main" id="{00000000-0008-0000-2200-000095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2" name="Text Box 3">
          <a:extLst>
            <a:ext uri="{FF2B5EF4-FFF2-40B4-BE49-F238E27FC236}">
              <a16:creationId xmlns:a16="http://schemas.microsoft.com/office/drawing/2014/main" id="{00000000-0008-0000-2200-000096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3" name="Text Box 4">
          <a:extLst>
            <a:ext uri="{FF2B5EF4-FFF2-40B4-BE49-F238E27FC236}">
              <a16:creationId xmlns:a16="http://schemas.microsoft.com/office/drawing/2014/main" id="{00000000-0008-0000-2200-000097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4" name="Text Box 5">
          <a:extLst>
            <a:ext uri="{FF2B5EF4-FFF2-40B4-BE49-F238E27FC236}">
              <a16:creationId xmlns:a16="http://schemas.microsoft.com/office/drawing/2014/main" id="{00000000-0008-0000-2200-000098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5" name="Text Box 6">
          <a:extLst>
            <a:ext uri="{FF2B5EF4-FFF2-40B4-BE49-F238E27FC236}">
              <a16:creationId xmlns:a16="http://schemas.microsoft.com/office/drawing/2014/main" id="{00000000-0008-0000-2200-000099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6" name="Text Box 8">
          <a:extLst>
            <a:ext uri="{FF2B5EF4-FFF2-40B4-BE49-F238E27FC236}">
              <a16:creationId xmlns:a16="http://schemas.microsoft.com/office/drawing/2014/main" id="{00000000-0008-0000-2200-00009A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7" name="Text Box 9">
          <a:extLst>
            <a:ext uri="{FF2B5EF4-FFF2-40B4-BE49-F238E27FC236}">
              <a16:creationId xmlns:a16="http://schemas.microsoft.com/office/drawing/2014/main" id="{00000000-0008-0000-2200-00009B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48" name="Text Box 10">
          <a:extLst>
            <a:ext uri="{FF2B5EF4-FFF2-40B4-BE49-F238E27FC236}">
              <a16:creationId xmlns:a16="http://schemas.microsoft.com/office/drawing/2014/main" id="{00000000-0008-0000-2200-00009C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49" name="Text Box 11">
          <a:extLst>
            <a:ext uri="{FF2B5EF4-FFF2-40B4-BE49-F238E27FC236}">
              <a16:creationId xmlns:a16="http://schemas.microsoft.com/office/drawing/2014/main" id="{00000000-0008-0000-2200-00009D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1950" name="Text Box 12">
          <a:extLst>
            <a:ext uri="{FF2B5EF4-FFF2-40B4-BE49-F238E27FC236}">
              <a16:creationId xmlns:a16="http://schemas.microsoft.com/office/drawing/2014/main" id="{00000000-0008-0000-2200-00009E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51" name="Text Box 13">
          <a:extLst>
            <a:ext uri="{FF2B5EF4-FFF2-40B4-BE49-F238E27FC236}">
              <a16:creationId xmlns:a16="http://schemas.microsoft.com/office/drawing/2014/main" id="{00000000-0008-0000-2200-00009F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1952" name="Text Box 14">
          <a:extLst>
            <a:ext uri="{FF2B5EF4-FFF2-40B4-BE49-F238E27FC236}">
              <a16:creationId xmlns:a16="http://schemas.microsoft.com/office/drawing/2014/main" id="{00000000-0008-0000-2200-0000A0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53" name="Text Box 1">
          <a:extLst>
            <a:ext uri="{FF2B5EF4-FFF2-40B4-BE49-F238E27FC236}">
              <a16:creationId xmlns:a16="http://schemas.microsoft.com/office/drawing/2014/main" id="{00000000-0008-0000-2200-0000A1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1954" name="Text Box 2">
          <a:extLst>
            <a:ext uri="{FF2B5EF4-FFF2-40B4-BE49-F238E27FC236}">
              <a16:creationId xmlns:a16="http://schemas.microsoft.com/office/drawing/2014/main" id="{00000000-0008-0000-2200-0000A207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20</xdr:row>
      <xdr:rowOff>0</xdr:rowOff>
    </xdr:from>
    <xdr:ext cx="114300" cy="285750"/>
    <xdr:sp macro="" textlink="">
      <xdr:nvSpPr>
        <xdr:cNvPr id="1955" name="Text Box 8">
          <a:extLst>
            <a:ext uri="{FF2B5EF4-FFF2-40B4-BE49-F238E27FC236}">
              <a16:creationId xmlns:a16="http://schemas.microsoft.com/office/drawing/2014/main" id="{00000000-0008-0000-2200-0000A3070000}"/>
            </a:ext>
          </a:extLst>
        </xdr:cNvPr>
        <xdr:cNvSpPr txBox="1">
          <a:spLocks noChangeArrowheads="1"/>
        </xdr:cNvSpPr>
      </xdr:nvSpPr>
      <xdr:spPr bwMode="auto">
        <a:xfrm>
          <a:off x="624840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1956" name="Text Box 8">
          <a:extLst>
            <a:ext uri="{FF2B5EF4-FFF2-40B4-BE49-F238E27FC236}">
              <a16:creationId xmlns:a16="http://schemas.microsoft.com/office/drawing/2014/main" id="{00000000-0008-0000-2200-0000A407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57" name="Text Box 8">
          <a:extLst>
            <a:ext uri="{FF2B5EF4-FFF2-40B4-BE49-F238E27FC236}">
              <a16:creationId xmlns:a16="http://schemas.microsoft.com/office/drawing/2014/main" id="{00000000-0008-0000-2200-0000A5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58" name="Text Box 8">
          <a:extLst>
            <a:ext uri="{FF2B5EF4-FFF2-40B4-BE49-F238E27FC236}">
              <a16:creationId xmlns:a16="http://schemas.microsoft.com/office/drawing/2014/main" id="{00000000-0008-0000-2200-0000A6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59" name="Text Box 8">
          <a:extLst>
            <a:ext uri="{FF2B5EF4-FFF2-40B4-BE49-F238E27FC236}">
              <a16:creationId xmlns:a16="http://schemas.microsoft.com/office/drawing/2014/main" id="{00000000-0008-0000-2200-0000A7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0" name="Text Box 1">
          <a:extLst>
            <a:ext uri="{FF2B5EF4-FFF2-40B4-BE49-F238E27FC236}">
              <a16:creationId xmlns:a16="http://schemas.microsoft.com/office/drawing/2014/main" id="{00000000-0008-0000-2200-0000A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1" name="Text Box 2">
          <a:extLst>
            <a:ext uri="{FF2B5EF4-FFF2-40B4-BE49-F238E27FC236}">
              <a16:creationId xmlns:a16="http://schemas.microsoft.com/office/drawing/2014/main" id="{00000000-0008-0000-2200-0000A9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2" name="Text Box 3">
          <a:extLst>
            <a:ext uri="{FF2B5EF4-FFF2-40B4-BE49-F238E27FC236}">
              <a16:creationId xmlns:a16="http://schemas.microsoft.com/office/drawing/2014/main" id="{00000000-0008-0000-2200-0000AA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3" name="Text Box 4">
          <a:extLst>
            <a:ext uri="{FF2B5EF4-FFF2-40B4-BE49-F238E27FC236}">
              <a16:creationId xmlns:a16="http://schemas.microsoft.com/office/drawing/2014/main" id="{00000000-0008-0000-2200-0000AB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4" name="Text Box 5">
          <a:extLst>
            <a:ext uri="{FF2B5EF4-FFF2-40B4-BE49-F238E27FC236}">
              <a16:creationId xmlns:a16="http://schemas.microsoft.com/office/drawing/2014/main" id="{00000000-0008-0000-2200-0000AC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5" name="Text Box 6">
          <a:extLst>
            <a:ext uri="{FF2B5EF4-FFF2-40B4-BE49-F238E27FC236}">
              <a16:creationId xmlns:a16="http://schemas.microsoft.com/office/drawing/2014/main" id="{00000000-0008-0000-2200-0000AD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6" name="Text Box 8">
          <a:extLst>
            <a:ext uri="{FF2B5EF4-FFF2-40B4-BE49-F238E27FC236}">
              <a16:creationId xmlns:a16="http://schemas.microsoft.com/office/drawing/2014/main" id="{00000000-0008-0000-2200-0000AE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7" name="Text Box 9">
          <a:extLst>
            <a:ext uri="{FF2B5EF4-FFF2-40B4-BE49-F238E27FC236}">
              <a16:creationId xmlns:a16="http://schemas.microsoft.com/office/drawing/2014/main" id="{00000000-0008-0000-2200-0000AF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8" name="Text Box 10">
          <a:extLst>
            <a:ext uri="{FF2B5EF4-FFF2-40B4-BE49-F238E27FC236}">
              <a16:creationId xmlns:a16="http://schemas.microsoft.com/office/drawing/2014/main" id="{00000000-0008-0000-2200-0000B0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69" name="Text Box 1">
          <a:extLst>
            <a:ext uri="{FF2B5EF4-FFF2-40B4-BE49-F238E27FC236}">
              <a16:creationId xmlns:a16="http://schemas.microsoft.com/office/drawing/2014/main" id="{00000000-0008-0000-2200-0000B1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70" name="Text Box 2">
          <a:extLst>
            <a:ext uri="{FF2B5EF4-FFF2-40B4-BE49-F238E27FC236}">
              <a16:creationId xmlns:a16="http://schemas.microsoft.com/office/drawing/2014/main" id="{00000000-0008-0000-2200-0000B2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33</xdr:row>
      <xdr:rowOff>0</xdr:rowOff>
    </xdr:from>
    <xdr:ext cx="114300" cy="285750"/>
    <xdr:sp macro="" textlink="">
      <xdr:nvSpPr>
        <xdr:cNvPr id="1971" name="Text Box 8">
          <a:extLst>
            <a:ext uri="{FF2B5EF4-FFF2-40B4-BE49-F238E27FC236}">
              <a16:creationId xmlns:a16="http://schemas.microsoft.com/office/drawing/2014/main" id="{00000000-0008-0000-2200-0000B3070000}"/>
            </a:ext>
          </a:extLst>
        </xdr:cNvPr>
        <xdr:cNvSpPr txBox="1">
          <a:spLocks noChangeArrowheads="1"/>
        </xdr:cNvSpPr>
      </xdr:nvSpPr>
      <xdr:spPr bwMode="auto">
        <a:xfrm>
          <a:off x="624840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972" name="Text Box 13">
          <a:extLst>
            <a:ext uri="{FF2B5EF4-FFF2-40B4-BE49-F238E27FC236}">
              <a16:creationId xmlns:a16="http://schemas.microsoft.com/office/drawing/2014/main" id="{00000000-0008-0000-2200-0000B4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1973" name="Text Box 14">
          <a:extLst>
            <a:ext uri="{FF2B5EF4-FFF2-40B4-BE49-F238E27FC236}">
              <a16:creationId xmlns:a16="http://schemas.microsoft.com/office/drawing/2014/main" id="{00000000-0008-0000-2200-0000B5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56</xdr:row>
      <xdr:rowOff>179917</xdr:rowOff>
    </xdr:from>
    <xdr:ext cx="114300" cy="285750"/>
    <xdr:sp macro="" textlink="">
      <xdr:nvSpPr>
        <xdr:cNvPr id="1974" name="Text Box 13">
          <a:extLst>
            <a:ext uri="{FF2B5EF4-FFF2-40B4-BE49-F238E27FC236}">
              <a16:creationId xmlns:a16="http://schemas.microsoft.com/office/drawing/2014/main" id="{00000000-0008-0000-2200-0000B6070000}"/>
            </a:ext>
          </a:extLst>
        </xdr:cNvPr>
        <xdr:cNvSpPr txBox="1">
          <a:spLocks noChangeArrowheads="1"/>
        </xdr:cNvSpPr>
      </xdr:nvSpPr>
      <xdr:spPr bwMode="auto">
        <a:xfrm>
          <a:off x="624840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52918</xdr:rowOff>
    </xdr:from>
    <xdr:ext cx="114300" cy="285750"/>
    <xdr:sp macro="" textlink="">
      <xdr:nvSpPr>
        <xdr:cNvPr id="1975" name="Text Box 10">
          <a:extLst>
            <a:ext uri="{FF2B5EF4-FFF2-40B4-BE49-F238E27FC236}">
              <a16:creationId xmlns:a16="http://schemas.microsoft.com/office/drawing/2014/main" id="{00000000-0008-0000-2200-0000B7070000}"/>
            </a:ext>
          </a:extLst>
        </xdr:cNvPr>
        <xdr:cNvSpPr txBox="1">
          <a:spLocks noChangeArrowheads="1"/>
        </xdr:cNvSpPr>
      </xdr:nvSpPr>
      <xdr:spPr bwMode="auto">
        <a:xfrm>
          <a:off x="624840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6" name="Text Box 8">
          <a:extLst>
            <a:ext uri="{FF2B5EF4-FFF2-40B4-BE49-F238E27FC236}">
              <a16:creationId xmlns:a16="http://schemas.microsoft.com/office/drawing/2014/main" id="{00000000-0008-0000-2200-0000B8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7" name="Text Box 8">
          <a:extLst>
            <a:ext uri="{FF2B5EF4-FFF2-40B4-BE49-F238E27FC236}">
              <a16:creationId xmlns:a16="http://schemas.microsoft.com/office/drawing/2014/main" id="{00000000-0008-0000-2200-0000B9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78" name="Text Box 8">
          <a:extLst>
            <a:ext uri="{FF2B5EF4-FFF2-40B4-BE49-F238E27FC236}">
              <a16:creationId xmlns:a16="http://schemas.microsoft.com/office/drawing/2014/main" id="{00000000-0008-0000-2200-0000BA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21</xdr:row>
      <xdr:rowOff>0</xdr:rowOff>
    </xdr:from>
    <xdr:ext cx="114300" cy="285750"/>
    <xdr:sp macro="" textlink="">
      <xdr:nvSpPr>
        <xdr:cNvPr id="1979" name="Text Box 8">
          <a:extLst>
            <a:ext uri="{FF2B5EF4-FFF2-40B4-BE49-F238E27FC236}">
              <a16:creationId xmlns:a16="http://schemas.microsoft.com/office/drawing/2014/main" id="{00000000-0008-0000-2200-0000BB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0" name="Text Box 8">
          <a:extLst>
            <a:ext uri="{FF2B5EF4-FFF2-40B4-BE49-F238E27FC236}">
              <a16:creationId xmlns:a16="http://schemas.microsoft.com/office/drawing/2014/main" id="{00000000-0008-0000-2200-0000BC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1" name="Text Box 8">
          <a:extLst>
            <a:ext uri="{FF2B5EF4-FFF2-40B4-BE49-F238E27FC236}">
              <a16:creationId xmlns:a16="http://schemas.microsoft.com/office/drawing/2014/main" id="{00000000-0008-0000-2200-0000BD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2" name="Text Box 8">
          <a:extLst>
            <a:ext uri="{FF2B5EF4-FFF2-40B4-BE49-F238E27FC236}">
              <a16:creationId xmlns:a16="http://schemas.microsoft.com/office/drawing/2014/main" id="{00000000-0008-0000-2200-0000BE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0</xdr:rowOff>
    </xdr:from>
    <xdr:ext cx="114300" cy="285750"/>
    <xdr:sp macro="" textlink="">
      <xdr:nvSpPr>
        <xdr:cNvPr id="1983" name="Text Box 8">
          <a:extLst>
            <a:ext uri="{FF2B5EF4-FFF2-40B4-BE49-F238E27FC236}">
              <a16:creationId xmlns:a16="http://schemas.microsoft.com/office/drawing/2014/main" id="{00000000-0008-0000-2200-0000BF070000}"/>
            </a:ext>
          </a:extLst>
        </xdr:cNvPr>
        <xdr:cNvSpPr txBox="1">
          <a:spLocks noChangeArrowheads="1"/>
        </xdr:cNvSpPr>
      </xdr:nvSpPr>
      <xdr:spPr bwMode="auto">
        <a:xfrm>
          <a:off x="624840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84" name="Text Box 8">
          <a:extLst>
            <a:ext uri="{FF2B5EF4-FFF2-40B4-BE49-F238E27FC236}">
              <a16:creationId xmlns:a16="http://schemas.microsoft.com/office/drawing/2014/main" id="{00000000-0008-0000-2200-0000C0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1985" name="Text Box 8">
          <a:extLst>
            <a:ext uri="{FF2B5EF4-FFF2-40B4-BE49-F238E27FC236}">
              <a16:creationId xmlns:a16="http://schemas.microsoft.com/office/drawing/2014/main" id="{00000000-0008-0000-2200-0000C1070000}"/>
            </a:ext>
          </a:extLst>
        </xdr:cNvPr>
        <xdr:cNvSpPr txBox="1">
          <a:spLocks noChangeArrowheads="1"/>
        </xdr:cNvSpPr>
      </xdr:nvSpPr>
      <xdr:spPr bwMode="auto">
        <a:xfrm>
          <a:off x="624840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986" name="Text Box 8">
          <a:extLst>
            <a:ext uri="{FF2B5EF4-FFF2-40B4-BE49-F238E27FC236}">
              <a16:creationId xmlns:a16="http://schemas.microsoft.com/office/drawing/2014/main" id="{00000000-0008-0000-2200-0000C207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1987" name="Text Box 8">
          <a:extLst>
            <a:ext uri="{FF2B5EF4-FFF2-40B4-BE49-F238E27FC236}">
              <a16:creationId xmlns:a16="http://schemas.microsoft.com/office/drawing/2014/main" id="{00000000-0008-0000-2200-0000C3070000}"/>
            </a:ext>
          </a:extLst>
        </xdr:cNvPr>
        <xdr:cNvSpPr txBox="1">
          <a:spLocks noChangeArrowheads="1"/>
        </xdr:cNvSpPr>
      </xdr:nvSpPr>
      <xdr:spPr bwMode="auto">
        <a:xfrm>
          <a:off x="624840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988" name="Text Box 8">
          <a:extLst>
            <a:ext uri="{FF2B5EF4-FFF2-40B4-BE49-F238E27FC236}">
              <a16:creationId xmlns:a16="http://schemas.microsoft.com/office/drawing/2014/main" id="{00000000-0008-0000-2200-0000C407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23</xdr:row>
      <xdr:rowOff>0</xdr:rowOff>
    </xdr:from>
    <xdr:ext cx="114300" cy="285750"/>
    <xdr:sp macro="" textlink="">
      <xdr:nvSpPr>
        <xdr:cNvPr id="1989" name="Text Box 8">
          <a:extLst>
            <a:ext uri="{FF2B5EF4-FFF2-40B4-BE49-F238E27FC236}">
              <a16:creationId xmlns:a16="http://schemas.microsoft.com/office/drawing/2014/main" id="{00000000-0008-0000-2200-0000C5070000}"/>
            </a:ext>
          </a:extLst>
        </xdr:cNvPr>
        <xdr:cNvSpPr txBox="1">
          <a:spLocks noChangeArrowheads="1"/>
        </xdr:cNvSpPr>
      </xdr:nvSpPr>
      <xdr:spPr bwMode="auto">
        <a:xfrm>
          <a:off x="624840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990" name="Text Box 8">
          <a:extLst>
            <a:ext uri="{FF2B5EF4-FFF2-40B4-BE49-F238E27FC236}">
              <a16:creationId xmlns:a16="http://schemas.microsoft.com/office/drawing/2014/main" id="{00000000-0008-0000-2200-0000C6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46</xdr:row>
      <xdr:rowOff>0</xdr:rowOff>
    </xdr:from>
    <xdr:ext cx="114300" cy="285750"/>
    <xdr:sp macro="" textlink="">
      <xdr:nvSpPr>
        <xdr:cNvPr id="1991" name="Text Box 8">
          <a:extLst>
            <a:ext uri="{FF2B5EF4-FFF2-40B4-BE49-F238E27FC236}">
              <a16:creationId xmlns:a16="http://schemas.microsoft.com/office/drawing/2014/main" id="{00000000-0008-0000-2200-0000C7070000}"/>
            </a:ext>
          </a:extLst>
        </xdr:cNvPr>
        <xdr:cNvSpPr txBox="1">
          <a:spLocks noChangeArrowheads="1"/>
        </xdr:cNvSpPr>
      </xdr:nvSpPr>
      <xdr:spPr bwMode="auto">
        <a:xfrm>
          <a:off x="624840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1992" name="Text Box 8">
          <a:extLst>
            <a:ext uri="{FF2B5EF4-FFF2-40B4-BE49-F238E27FC236}">
              <a16:creationId xmlns:a16="http://schemas.microsoft.com/office/drawing/2014/main" id="{00000000-0008-0000-2200-0000C8070000}"/>
            </a:ext>
          </a:extLst>
        </xdr:cNvPr>
        <xdr:cNvSpPr txBox="1">
          <a:spLocks noChangeArrowheads="1"/>
        </xdr:cNvSpPr>
      </xdr:nvSpPr>
      <xdr:spPr bwMode="auto">
        <a:xfrm>
          <a:off x="624840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3" name="Text Box 8">
          <a:extLst>
            <a:ext uri="{FF2B5EF4-FFF2-40B4-BE49-F238E27FC236}">
              <a16:creationId xmlns:a16="http://schemas.microsoft.com/office/drawing/2014/main" id="{00000000-0008-0000-2200-0000C9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94" name="Text Box 8">
          <a:extLst>
            <a:ext uri="{FF2B5EF4-FFF2-40B4-BE49-F238E27FC236}">
              <a16:creationId xmlns:a16="http://schemas.microsoft.com/office/drawing/2014/main" id="{00000000-0008-0000-2200-0000CA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5" name="Text Box 8">
          <a:extLst>
            <a:ext uri="{FF2B5EF4-FFF2-40B4-BE49-F238E27FC236}">
              <a16:creationId xmlns:a16="http://schemas.microsoft.com/office/drawing/2014/main" id="{00000000-0008-0000-2200-0000CB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1996" name="Text Box 8">
          <a:extLst>
            <a:ext uri="{FF2B5EF4-FFF2-40B4-BE49-F238E27FC236}">
              <a16:creationId xmlns:a16="http://schemas.microsoft.com/office/drawing/2014/main" id="{00000000-0008-0000-2200-0000CC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7" name="Text Box 8">
          <a:extLst>
            <a:ext uri="{FF2B5EF4-FFF2-40B4-BE49-F238E27FC236}">
              <a16:creationId xmlns:a16="http://schemas.microsoft.com/office/drawing/2014/main" id="{00000000-0008-0000-2200-0000CD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8" name="Text Box 8">
          <a:extLst>
            <a:ext uri="{FF2B5EF4-FFF2-40B4-BE49-F238E27FC236}">
              <a16:creationId xmlns:a16="http://schemas.microsoft.com/office/drawing/2014/main" id="{00000000-0008-0000-2200-0000CE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1999" name="Text Box 8">
          <a:extLst>
            <a:ext uri="{FF2B5EF4-FFF2-40B4-BE49-F238E27FC236}">
              <a16:creationId xmlns:a16="http://schemas.microsoft.com/office/drawing/2014/main" id="{00000000-0008-0000-2200-0000CF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0" name="Text Box 8">
          <a:extLst>
            <a:ext uri="{FF2B5EF4-FFF2-40B4-BE49-F238E27FC236}">
              <a16:creationId xmlns:a16="http://schemas.microsoft.com/office/drawing/2014/main" id="{00000000-0008-0000-2200-0000D0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2001" name="Text Box 8">
          <a:extLst>
            <a:ext uri="{FF2B5EF4-FFF2-40B4-BE49-F238E27FC236}">
              <a16:creationId xmlns:a16="http://schemas.microsoft.com/office/drawing/2014/main" id="{00000000-0008-0000-2200-0000D1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2" name="Text Box 8">
          <a:extLst>
            <a:ext uri="{FF2B5EF4-FFF2-40B4-BE49-F238E27FC236}">
              <a16:creationId xmlns:a16="http://schemas.microsoft.com/office/drawing/2014/main" id="{00000000-0008-0000-2200-0000D2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3" name="Text Box 8">
          <a:extLst>
            <a:ext uri="{FF2B5EF4-FFF2-40B4-BE49-F238E27FC236}">
              <a16:creationId xmlns:a16="http://schemas.microsoft.com/office/drawing/2014/main" id="{00000000-0008-0000-2200-0000D3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04" name="Text Box 8">
          <a:extLst>
            <a:ext uri="{FF2B5EF4-FFF2-40B4-BE49-F238E27FC236}">
              <a16:creationId xmlns:a16="http://schemas.microsoft.com/office/drawing/2014/main" id="{00000000-0008-0000-2200-0000D407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05" name="Text Box 8">
          <a:extLst>
            <a:ext uri="{FF2B5EF4-FFF2-40B4-BE49-F238E27FC236}">
              <a16:creationId xmlns:a16="http://schemas.microsoft.com/office/drawing/2014/main" id="{00000000-0008-0000-2200-0000D507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06" name="Text Box 8">
          <a:extLst>
            <a:ext uri="{FF2B5EF4-FFF2-40B4-BE49-F238E27FC236}">
              <a16:creationId xmlns:a16="http://schemas.microsoft.com/office/drawing/2014/main" id="{00000000-0008-0000-2200-0000D607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07" name="Text Box 8">
          <a:extLst>
            <a:ext uri="{FF2B5EF4-FFF2-40B4-BE49-F238E27FC236}">
              <a16:creationId xmlns:a16="http://schemas.microsoft.com/office/drawing/2014/main" id="{00000000-0008-0000-2200-0000D707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xdr:row>
      <xdr:rowOff>0</xdr:rowOff>
    </xdr:from>
    <xdr:ext cx="114300" cy="285750"/>
    <xdr:sp macro="" textlink="">
      <xdr:nvSpPr>
        <xdr:cNvPr id="2008" name="Text Box 8">
          <a:extLst>
            <a:ext uri="{FF2B5EF4-FFF2-40B4-BE49-F238E27FC236}">
              <a16:creationId xmlns:a16="http://schemas.microsoft.com/office/drawing/2014/main" id="{00000000-0008-0000-2200-0000D8070000}"/>
            </a:ext>
          </a:extLst>
        </xdr:cNvPr>
        <xdr:cNvSpPr txBox="1">
          <a:spLocks noChangeArrowheads="1"/>
        </xdr:cNvSpPr>
      </xdr:nvSpPr>
      <xdr:spPr bwMode="auto">
        <a:xfrm>
          <a:off x="624840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09" name="Text Box 8">
          <a:extLst>
            <a:ext uri="{FF2B5EF4-FFF2-40B4-BE49-F238E27FC236}">
              <a16:creationId xmlns:a16="http://schemas.microsoft.com/office/drawing/2014/main" id="{00000000-0008-0000-2200-0000D9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10" name="Text Box 8">
          <a:extLst>
            <a:ext uri="{FF2B5EF4-FFF2-40B4-BE49-F238E27FC236}">
              <a16:creationId xmlns:a16="http://schemas.microsoft.com/office/drawing/2014/main" id="{00000000-0008-0000-2200-0000DA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11" name="Text Box 8">
          <a:extLst>
            <a:ext uri="{FF2B5EF4-FFF2-40B4-BE49-F238E27FC236}">
              <a16:creationId xmlns:a16="http://schemas.microsoft.com/office/drawing/2014/main" id="{00000000-0008-0000-2200-0000DB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2" name="Text Box 1">
          <a:extLst>
            <a:ext uri="{FF2B5EF4-FFF2-40B4-BE49-F238E27FC236}">
              <a16:creationId xmlns:a16="http://schemas.microsoft.com/office/drawing/2014/main" id="{00000000-0008-0000-2200-0000D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3" name="Text Box 2">
          <a:extLst>
            <a:ext uri="{FF2B5EF4-FFF2-40B4-BE49-F238E27FC236}">
              <a16:creationId xmlns:a16="http://schemas.microsoft.com/office/drawing/2014/main" id="{00000000-0008-0000-2200-0000D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4" name="Text Box 3">
          <a:extLst>
            <a:ext uri="{FF2B5EF4-FFF2-40B4-BE49-F238E27FC236}">
              <a16:creationId xmlns:a16="http://schemas.microsoft.com/office/drawing/2014/main" id="{00000000-0008-0000-2200-0000D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5" name="Text Box 4">
          <a:extLst>
            <a:ext uri="{FF2B5EF4-FFF2-40B4-BE49-F238E27FC236}">
              <a16:creationId xmlns:a16="http://schemas.microsoft.com/office/drawing/2014/main" id="{00000000-0008-0000-2200-0000D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6" name="Text Box 5">
          <a:extLst>
            <a:ext uri="{FF2B5EF4-FFF2-40B4-BE49-F238E27FC236}">
              <a16:creationId xmlns:a16="http://schemas.microsoft.com/office/drawing/2014/main" id="{00000000-0008-0000-2200-0000E0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7" name="Text Box 6">
          <a:extLst>
            <a:ext uri="{FF2B5EF4-FFF2-40B4-BE49-F238E27FC236}">
              <a16:creationId xmlns:a16="http://schemas.microsoft.com/office/drawing/2014/main" id="{00000000-0008-0000-2200-0000E1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8" name="Text Box 8">
          <a:extLst>
            <a:ext uri="{FF2B5EF4-FFF2-40B4-BE49-F238E27FC236}">
              <a16:creationId xmlns:a16="http://schemas.microsoft.com/office/drawing/2014/main" id="{00000000-0008-0000-2200-0000E2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19" name="Text Box 9">
          <a:extLst>
            <a:ext uri="{FF2B5EF4-FFF2-40B4-BE49-F238E27FC236}">
              <a16:creationId xmlns:a16="http://schemas.microsoft.com/office/drawing/2014/main" id="{00000000-0008-0000-2200-0000E3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0" name="Text Box 10">
          <a:extLst>
            <a:ext uri="{FF2B5EF4-FFF2-40B4-BE49-F238E27FC236}">
              <a16:creationId xmlns:a16="http://schemas.microsoft.com/office/drawing/2014/main" id="{00000000-0008-0000-2200-0000E4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1" name="Text Box 1">
          <a:extLst>
            <a:ext uri="{FF2B5EF4-FFF2-40B4-BE49-F238E27FC236}">
              <a16:creationId xmlns:a16="http://schemas.microsoft.com/office/drawing/2014/main" id="{00000000-0008-0000-2200-0000E5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2" name="Text Box 2">
          <a:extLst>
            <a:ext uri="{FF2B5EF4-FFF2-40B4-BE49-F238E27FC236}">
              <a16:creationId xmlns:a16="http://schemas.microsoft.com/office/drawing/2014/main" id="{00000000-0008-0000-2200-0000E6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023" name="Text Box 8">
          <a:extLst>
            <a:ext uri="{FF2B5EF4-FFF2-40B4-BE49-F238E27FC236}">
              <a16:creationId xmlns:a16="http://schemas.microsoft.com/office/drawing/2014/main" id="{00000000-0008-0000-2200-0000E707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2024" name="Text Box 8">
          <a:extLst>
            <a:ext uri="{FF2B5EF4-FFF2-40B4-BE49-F238E27FC236}">
              <a16:creationId xmlns:a16="http://schemas.microsoft.com/office/drawing/2014/main" id="{00000000-0008-0000-2200-0000E8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025" name="Text Box 8">
          <a:extLst>
            <a:ext uri="{FF2B5EF4-FFF2-40B4-BE49-F238E27FC236}">
              <a16:creationId xmlns:a16="http://schemas.microsoft.com/office/drawing/2014/main" id="{00000000-0008-0000-2200-0000E9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26" name="Text Box 8">
          <a:extLst>
            <a:ext uri="{FF2B5EF4-FFF2-40B4-BE49-F238E27FC236}">
              <a16:creationId xmlns:a16="http://schemas.microsoft.com/office/drawing/2014/main" id="{00000000-0008-0000-2200-0000EA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7" name="Text Box 8">
          <a:extLst>
            <a:ext uri="{FF2B5EF4-FFF2-40B4-BE49-F238E27FC236}">
              <a16:creationId xmlns:a16="http://schemas.microsoft.com/office/drawing/2014/main" id="{00000000-0008-0000-2200-0000EB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8" name="Text Box 8">
          <a:extLst>
            <a:ext uri="{FF2B5EF4-FFF2-40B4-BE49-F238E27FC236}">
              <a16:creationId xmlns:a16="http://schemas.microsoft.com/office/drawing/2014/main" id="{00000000-0008-0000-2200-0000E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29" name="Text Box 1">
          <a:extLst>
            <a:ext uri="{FF2B5EF4-FFF2-40B4-BE49-F238E27FC236}">
              <a16:creationId xmlns:a16="http://schemas.microsoft.com/office/drawing/2014/main" id="{00000000-0008-0000-2200-0000E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0" name="Text Box 2">
          <a:extLst>
            <a:ext uri="{FF2B5EF4-FFF2-40B4-BE49-F238E27FC236}">
              <a16:creationId xmlns:a16="http://schemas.microsoft.com/office/drawing/2014/main" id="{00000000-0008-0000-2200-0000E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1" name="Text Box 3">
          <a:extLst>
            <a:ext uri="{FF2B5EF4-FFF2-40B4-BE49-F238E27FC236}">
              <a16:creationId xmlns:a16="http://schemas.microsoft.com/office/drawing/2014/main" id="{00000000-0008-0000-2200-0000E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2" name="Text Box 4">
          <a:extLst>
            <a:ext uri="{FF2B5EF4-FFF2-40B4-BE49-F238E27FC236}">
              <a16:creationId xmlns:a16="http://schemas.microsoft.com/office/drawing/2014/main" id="{00000000-0008-0000-2200-0000F0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3" name="Text Box 5">
          <a:extLst>
            <a:ext uri="{FF2B5EF4-FFF2-40B4-BE49-F238E27FC236}">
              <a16:creationId xmlns:a16="http://schemas.microsoft.com/office/drawing/2014/main" id="{00000000-0008-0000-2200-0000F1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4" name="Text Box 6">
          <a:extLst>
            <a:ext uri="{FF2B5EF4-FFF2-40B4-BE49-F238E27FC236}">
              <a16:creationId xmlns:a16="http://schemas.microsoft.com/office/drawing/2014/main" id="{00000000-0008-0000-2200-0000F2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5" name="Text Box 8">
          <a:extLst>
            <a:ext uri="{FF2B5EF4-FFF2-40B4-BE49-F238E27FC236}">
              <a16:creationId xmlns:a16="http://schemas.microsoft.com/office/drawing/2014/main" id="{00000000-0008-0000-2200-0000F3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6" name="Text Box 9">
          <a:extLst>
            <a:ext uri="{FF2B5EF4-FFF2-40B4-BE49-F238E27FC236}">
              <a16:creationId xmlns:a16="http://schemas.microsoft.com/office/drawing/2014/main" id="{00000000-0008-0000-2200-0000F4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7" name="Text Box 10">
          <a:extLst>
            <a:ext uri="{FF2B5EF4-FFF2-40B4-BE49-F238E27FC236}">
              <a16:creationId xmlns:a16="http://schemas.microsoft.com/office/drawing/2014/main" id="{00000000-0008-0000-2200-0000F5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8" name="Text Box 1">
          <a:extLst>
            <a:ext uri="{FF2B5EF4-FFF2-40B4-BE49-F238E27FC236}">
              <a16:creationId xmlns:a16="http://schemas.microsoft.com/office/drawing/2014/main" id="{00000000-0008-0000-2200-0000F6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39" name="Text Box 2">
          <a:extLst>
            <a:ext uri="{FF2B5EF4-FFF2-40B4-BE49-F238E27FC236}">
              <a16:creationId xmlns:a16="http://schemas.microsoft.com/office/drawing/2014/main" id="{00000000-0008-0000-2200-0000F7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40" name="Text Box 8">
          <a:extLst>
            <a:ext uri="{FF2B5EF4-FFF2-40B4-BE49-F238E27FC236}">
              <a16:creationId xmlns:a16="http://schemas.microsoft.com/office/drawing/2014/main" id="{00000000-0008-0000-2200-0000F807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2041" name="Text Box 8">
          <a:extLst>
            <a:ext uri="{FF2B5EF4-FFF2-40B4-BE49-F238E27FC236}">
              <a16:creationId xmlns:a16="http://schemas.microsoft.com/office/drawing/2014/main" id="{00000000-0008-0000-2200-0000F9070000}"/>
            </a:ext>
          </a:extLst>
        </xdr:cNvPr>
        <xdr:cNvSpPr txBox="1">
          <a:spLocks noChangeArrowheads="1"/>
        </xdr:cNvSpPr>
      </xdr:nvSpPr>
      <xdr:spPr bwMode="auto">
        <a:xfrm>
          <a:off x="624840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042" name="Text Box 8">
          <a:extLst>
            <a:ext uri="{FF2B5EF4-FFF2-40B4-BE49-F238E27FC236}">
              <a16:creationId xmlns:a16="http://schemas.microsoft.com/office/drawing/2014/main" id="{00000000-0008-0000-2200-0000FA07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43" name="Text Box 8">
          <a:extLst>
            <a:ext uri="{FF2B5EF4-FFF2-40B4-BE49-F238E27FC236}">
              <a16:creationId xmlns:a16="http://schemas.microsoft.com/office/drawing/2014/main" id="{00000000-0008-0000-2200-0000FB07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4" name="Text Box 8">
          <a:extLst>
            <a:ext uri="{FF2B5EF4-FFF2-40B4-BE49-F238E27FC236}">
              <a16:creationId xmlns:a16="http://schemas.microsoft.com/office/drawing/2014/main" id="{00000000-0008-0000-2200-0000FC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5" name="Text Box 8">
          <a:extLst>
            <a:ext uri="{FF2B5EF4-FFF2-40B4-BE49-F238E27FC236}">
              <a16:creationId xmlns:a16="http://schemas.microsoft.com/office/drawing/2014/main" id="{00000000-0008-0000-2200-0000FD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6" name="Text Box 1">
          <a:extLst>
            <a:ext uri="{FF2B5EF4-FFF2-40B4-BE49-F238E27FC236}">
              <a16:creationId xmlns:a16="http://schemas.microsoft.com/office/drawing/2014/main" id="{00000000-0008-0000-2200-0000FE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7" name="Text Box 2">
          <a:extLst>
            <a:ext uri="{FF2B5EF4-FFF2-40B4-BE49-F238E27FC236}">
              <a16:creationId xmlns:a16="http://schemas.microsoft.com/office/drawing/2014/main" id="{00000000-0008-0000-2200-0000FF07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8" name="Text Box 3">
          <a:extLst>
            <a:ext uri="{FF2B5EF4-FFF2-40B4-BE49-F238E27FC236}">
              <a16:creationId xmlns:a16="http://schemas.microsoft.com/office/drawing/2014/main" id="{00000000-0008-0000-2200-000000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49" name="Text Box 4">
          <a:extLst>
            <a:ext uri="{FF2B5EF4-FFF2-40B4-BE49-F238E27FC236}">
              <a16:creationId xmlns:a16="http://schemas.microsoft.com/office/drawing/2014/main" id="{00000000-0008-0000-2200-000001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0" name="Text Box 5">
          <a:extLst>
            <a:ext uri="{FF2B5EF4-FFF2-40B4-BE49-F238E27FC236}">
              <a16:creationId xmlns:a16="http://schemas.microsoft.com/office/drawing/2014/main" id="{00000000-0008-0000-2200-000002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1" name="Text Box 6">
          <a:extLst>
            <a:ext uri="{FF2B5EF4-FFF2-40B4-BE49-F238E27FC236}">
              <a16:creationId xmlns:a16="http://schemas.microsoft.com/office/drawing/2014/main" id="{00000000-0008-0000-2200-000003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2" name="Text Box 8">
          <a:extLst>
            <a:ext uri="{FF2B5EF4-FFF2-40B4-BE49-F238E27FC236}">
              <a16:creationId xmlns:a16="http://schemas.microsoft.com/office/drawing/2014/main" id="{00000000-0008-0000-2200-000004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3" name="Text Box 9">
          <a:extLst>
            <a:ext uri="{FF2B5EF4-FFF2-40B4-BE49-F238E27FC236}">
              <a16:creationId xmlns:a16="http://schemas.microsoft.com/office/drawing/2014/main" id="{00000000-0008-0000-2200-000005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4" name="Text Box 10">
          <a:extLst>
            <a:ext uri="{FF2B5EF4-FFF2-40B4-BE49-F238E27FC236}">
              <a16:creationId xmlns:a16="http://schemas.microsoft.com/office/drawing/2014/main" id="{00000000-0008-0000-2200-000006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5" name="Text Box 1">
          <a:extLst>
            <a:ext uri="{FF2B5EF4-FFF2-40B4-BE49-F238E27FC236}">
              <a16:creationId xmlns:a16="http://schemas.microsoft.com/office/drawing/2014/main" id="{00000000-0008-0000-2200-000007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56" name="Text Box 2">
          <a:extLst>
            <a:ext uri="{FF2B5EF4-FFF2-40B4-BE49-F238E27FC236}">
              <a16:creationId xmlns:a16="http://schemas.microsoft.com/office/drawing/2014/main" id="{00000000-0008-0000-2200-000008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2057" name="Text Box 8">
          <a:extLst>
            <a:ext uri="{FF2B5EF4-FFF2-40B4-BE49-F238E27FC236}">
              <a16:creationId xmlns:a16="http://schemas.microsoft.com/office/drawing/2014/main" id="{00000000-0008-0000-2200-000009080000}"/>
            </a:ext>
          </a:extLst>
        </xdr:cNvPr>
        <xdr:cNvSpPr txBox="1">
          <a:spLocks noChangeArrowheads="1"/>
        </xdr:cNvSpPr>
      </xdr:nvSpPr>
      <xdr:spPr bwMode="auto">
        <a:xfrm>
          <a:off x="624840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58" name="Text Box 8">
          <a:extLst>
            <a:ext uri="{FF2B5EF4-FFF2-40B4-BE49-F238E27FC236}">
              <a16:creationId xmlns:a16="http://schemas.microsoft.com/office/drawing/2014/main" id="{00000000-0008-0000-2200-00000A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59" name="Text Box 8">
          <a:extLst>
            <a:ext uri="{FF2B5EF4-FFF2-40B4-BE49-F238E27FC236}">
              <a16:creationId xmlns:a16="http://schemas.microsoft.com/office/drawing/2014/main" id="{00000000-0008-0000-2200-00000B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60" name="Text Box 8">
          <a:extLst>
            <a:ext uri="{FF2B5EF4-FFF2-40B4-BE49-F238E27FC236}">
              <a16:creationId xmlns:a16="http://schemas.microsoft.com/office/drawing/2014/main" id="{00000000-0008-0000-2200-00000C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10</xdr:col>
      <xdr:colOff>0</xdr:colOff>
      <xdr:row>38</xdr:row>
      <xdr:rowOff>0</xdr:rowOff>
    </xdr:from>
    <xdr:ext cx="114300" cy="285750"/>
    <xdr:sp macro="" textlink="">
      <xdr:nvSpPr>
        <xdr:cNvPr id="2061" name="Text Box 8">
          <a:extLst>
            <a:ext uri="{FF2B5EF4-FFF2-40B4-BE49-F238E27FC236}">
              <a16:creationId xmlns:a16="http://schemas.microsoft.com/office/drawing/2014/main" id="{00000000-0008-0000-2200-00000D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38</xdr:row>
      <xdr:rowOff>0</xdr:rowOff>
    </xdr:from>
    <xdr:ext cx="114300" cy="285750"/>
    <xdr:sp macro="" textlink="">
      <xdr:nvSpPr>
        <xdr:cNvPr id="2062" name="Text Box 8">
          <a:extLst>
            <a:ext uri="{FF2B5EF4-FFF2-40B4-BE49-F238E27FC236}">
              <a16:creationId xmlns:a16="http://schemas.microsoft.com/office/drawing/2014/main" id="{00000000-0008-0000-2200-00000E080000}"/>
            </a:ext>
          </a:extLst>
        </xdr:cNvPr>
        <xdr:cNvSpPr txBox="1">
          <a:spLocks noChangeArrowheads="1"/>
        </xdr:cNvSpPr>
      </xdr:nvSpPr>
      <xdr:spPr bwMode="auto">
        <a:xfrm>
          <a:off x="624840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63" name="Text Box 8">
          <a:extLst>
            <a:ext uri="{FF2B5EF4-FFF2-40B4-BE49-F238E27FC236}">
              <a16:creationId xmlns:a16="http://schemas.microsoft.com/office/drawing/2014/main" id="{00000000-0008-0000-2200-00000F08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39</xdr:row>
      <xdr:rowOff>0</xdr:rowOff>
    </xdr:from>
    <xdr:ext cx="114300" cy="285750"/>
    <xdr:sp macro="" textlink="">
      <xdr:nvSpPr>
        <xdr:cNvPr id="2064" name="Text Box 8">
          <a:extLst>
            <a:ext uri="{FF2B5EF4-FFF2-40B4-BE49-F238E27FC236}">
              <a16:creationId xmlns:a16="http://schemas.microsoft.com/office/drawing/2014/main" id="{00000000-0008-0000-2200-000010080000}"/>
            </a:ext>
          </a:extLst>
        </xdr:cNvPr>
        <xdr:cNvSpPr txBox="1">
          <a:spLocks noChangeArrowheads="1"/>
        </xdr:cNvSpPr>
      </xdr:nvSpPr>
      <xdr:spPr bwMode="auto">
        <a:xfrm>
          <a:off x="624840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40</xdr:row>
      <xdr:rowOff>0</xdr:rowOff>
    </xdr:from>
    <xdr:ext cx="114300" cy="285750"/>
    <xdr:sp macro="" textlink="">
      <xdr:nvSpPr>
        <xdr:cNvPr id="2065" name="Text Box 8">
          <a:extLst>
            <a:ext uri="{FF2B5EF4-FFF2-40B4-BE49-F238E27FC236}">
              <a16:creationId xmlns:a16="http://schemas.microsoft.com/office/drawing/2014/main" id="{00000000-0008-0000-2200-000011080000}"/>
            </a:ext>
          </a:extLst>
        </xdr:cNvPr>
        <xdr:cNvSpPr txBox="1">
          <a:spLocks noChangeArrowheads="1"/>
        </xdr:cNvSpPr>
      </xdr:nvSpPr>
      <xdr:spPr bwMode="auto">
        <a:xfrm>
          <a:off x="624840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42</xdr:row>
      <xdr:rowOff>95250</xdr:rowOff>
    </xdr:from>
    <xdr:ext cx="114300" cy="285750"/>
    <xdr:sp macro="" textlink="">
      <xdr:nvSpPr>
        <xdr:cNvPr id="2066" name="Text Box 8">
          <a:extLst>
            <a:ext uri="{FF2B5EF4-FFF2-40B4-BE49-F238E27FC236}">
              <a16:creationId xmlns:a16="http://schemas.microsoft.com/office/drawing/2014/main" id="{00000000-0008-0000-2200-000012080000}"/>
            </a:ext>
          </a:extLst>
        </xdr:cNvPr>
        <xdr:cNvSpPr txBox="1">
          <a:spLocks noChangeArrowheads="1"/>
        </xdr:cNvSpPr>
      </xdr:nvSpPr>
      <xdr:spPr bwMode="auto">
        <a:xfrm>
          <a:off x="624840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53</xdr:row>
      <xdr:rowOff>0</xdr:rowOff>
    </xdr:from>
    <xdr:ext cx="114300" cy="285750"/>
    <xdr:sp macro="" textlink="">
      <xdr:nvSpPr>
        <xdr:cNvPr id="2067" name="Text Box 8">
          <a:extLst>
            <a:ext uri="{FF2B5EF4-FFF2-40B4-BE49-F238E27FC236}">
              <a16:creationId xmlns:a16="http://schemas.microsoft.com/office/drawing/2014/main" id="{00000000-0008-0000-2200-000013080000}"/>
            </a:ext>
          </a:extLst>
        </xdr:cNvPr>
        <xdr:cNvSpPr txBox="1">
          <a:spLocks noChangeArrowheads="1"/>
        </xdr:cNvSpPr>
      </xdr:nvSpPr>
      <xdr:spPr bwMode="auto">
        <a:xfrm>
          <a:off x="624840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68" name="Text Box 1">
          <a:extLst>
            <a:ext uri="{FF2B5EF4-FFF2-40B4-BE49-F238E27FC236}">
              <a16:creationId xmlns:a16="http://schemas.microsoft.com/office/drawing/2014/main" id="{00000000-0008-0000-2200-00001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69" name="Text Box 2">
          <a:extLst>
            <a:ext uri="{FF2B5EF4-FFF2-40B4-BE49-F238E27FC236}">
              <a16:creationId xmlns:a16="http://schemas.microsoft.com/office/drawing/2014/main" id="{00000000-0008-0000-2200-00001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0" name="Text Box 3">
          <a:extLst>
            <a:ext uri="{FF2B5EF4-FFF2-40B4-BE49-F238E27FC236}">
              <a16:creationId xmlns:a16="http://schemas.microsoft.com/office/drawing/2014/main" id="{00000000-0008-0000-2200-00001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1" name="Text Box 4">
          <a:extLst>
            <a:ext uri="{FF2B5EF4-FFF2-40B4-BE49-F238E27FC236}">
              <a16:creationId xmlns:a16="http://schemas.microsoft.com/office/drawing/2014/main" id="{00000000-0008-0000-2200-00001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2" name="Text Box 5">
          <a:extLst>
            <a:ext uri="{FF2B5EF4-FFF2-40B4-BE49-F238E27FC236}">
              <a16:creationId xmlns:a16="http://schemas.microsoft.com/office/drawing/2014/main" id="{00000000-0008-0000-2200-00001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3" name="Text Box 6">
          <a:extLst>
            <a:ext uri="{FF2B5EF4-FFF2-40B4-BE49-F238E27FC236}">
              <a16:creationId xmlns:a16="http://schemas.microsoft.com/office/drawing/2014/main" id="{00000000-0008-0000-2200-00001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4" name="Text Box 8">
          <a:extLst>
            <a:ext uri="{FF2B5EF4-FFF2-40B4-BE49-F238E27FC236}">
              <a16:creationId xmlns:a16="http://schemas.microsoft.com/office/drawing/2014/main" id="{00000000-0008-0000-2200-00001A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5" name="Text Box 9">
          <a:extLst>
            <a:ext uri="{FF2B5EF4-FFF2-40B4-BE49-F238E27FC236}">
              <a16:creationId xmlns:a16="http://schemas.microsoft.com/office/drawing/2014/main" id="{00000000-0008-0000-2200-00001B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6" name="Text Box 10">
          <a:extLst>
            <a:ext uri="{FF2B5EF4-FFF2-40B4-BE49-F238E27FC236}">
              <a16:creationId xmlns:a16="http://schemas.microsoft.com/office/drawing/2014/main" id="{00000000-0008-0000-2200-00001C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7" name="Text Box 1">
          <a:extLst>
            <a:ext uri="{FF2B5EF4-FFF2-40B4-BE49-F238E27FC236}">
              <a16:creationId xmlns:a16="http://schemas.microsoft.com/office/drawing/2014/main" id="{00000000-0008-0000-2200-00001D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8" name="Text Box 2">
          <a:extLst>
            <a:ext uri="{FF2B5EF4-FFF2-40B4-BE49-F238E27FC236}">
              <a16:creationId xmlns:a16="http://schemas.microsoft.com/office/drawing/2014/main" id="{00000000-0008-0000-2200-00001E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79" name="Text Box 8">
          <a:extLst>
            <a:ext uri="{FF2B5EF4-FFF2-40B4-BE49-F238E27FC236}">
              <a16:creationId xmlns:a16="http://schemas.microsoft.com/office/drawing/2014/main" id="{00000000-0008-0000-2200-00001F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0" name="Text Box 8">
          <a:extLst>
            <a:ext uri="{FF2B5EF4-FFF2-40B4-BE49-F238E27FC236}">
              <a16:creationId xmlns:a16="http://schemas.microsoft.com/office/drawing/2014/main" id="{00000000-0008-0000-2200-000020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1" name="Text Box 1">
          <a:extLst>
            <a:ext uri="{FF2B5EF4-FFF2-40B4-BE49-F238E27FC236}">
              <a16:creationId xmlns:a16="http://schemas.microsoft.com/office/drawing/2014/main" id="{00000000-0008-0000-2200-000021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2" name="Text Box 2">
          <a:extLst>
            <a:ext uri="{FF2B5EF4-FFF2-40B4-BE49-F238E27FC236}">
              <a16:creationId xmlns:a16="http://schemas.microsoft.com/office/drawing/2014/main" id="{00000000-0008-0000-2200-000022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3" name="Text Box 3">
          <a:extLst>
            <a:ext uri="{FF2B5EF4-FFF2-40B4-BE49-F238E27FC236}">
              <a16:creationId xmlns:a16="http://schemas.microsoft.com/office/drawing/2014/main" id="{00000000-0008-0000-2200-000023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4" name="Text Box 4">
          <a:extLst>
            <a:ext uri="{FF2B5EF4-FFF2-40B4-BE49-F238E27FC236}">
              <a16:creationId xmlns:a16="http://schemas.microsoft.com/office/drawing/2014/main" id="{00000000-0008-0000-2200-00002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5" name="Text Box 5">
          <a:extLst>
            <a:ext uri="{FF2B5EF4-FFF2-40B4-BE49-F238E27FC236}">
              <a16:creationId xmlns:a16="http://schemas.microsoft.com/office/drawing/2014/main" id="{00000000-0008-0000-2200-00002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6" name="Text Box 6">
          <a:extLst>
            <a:ext uri="{FF2B5EF4-FFF2-40B4-BE49-F238E27FC236}">
              <a16:creationId xmlns:a16="http://schemas.microsoft.com/office/drawing/2014/main" id="{00000000-0008-0000-2200-00002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7" name="Text Box 8">
          <a:extLst>
            <a:ext uri="{FF2B5EF4-FFF2-40B4-BE49-F238E27FC236}">
              <a16:creationId xmlns:a16="http://schemas.microsoft.com/office/drawing/2014/main" id="{00000000-0008-0000-2200-00002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8" name="Text Box 9">
          <a:extLst>
            <a:ext uri="{FF2B5EF4-FFF2-40B4-BE49-F238E27FC236}">
              <a16:creationId xmlns:a16="http://schemas.microsoft.com/office/drawing/2014/main" id="{00000000-0008-0000-2200-00002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89" name="Text Box 10">
          <a:extLst>
            <a:ext uri="{FF2B5EF4-FFF2-40B4-BE49-F238E27FC236}">
              <a16:creationId xmlns:a16="http://schemas.microsoft.com/office/drawing/2014/main" id="{00000000-0008-0000-2200-00002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0" name="Text Box 1">
          <a:extLst>
            <a:ext uri="{FF2B5EF4-FFF2-40B4-BE49-F238E27FC236}">
              <a16:creationId xmlns:a16="http://schemas.microsoft.com/office/drawing/2014/main" id="{00000000-0008-0000-2200-00002A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1" name="Text Box 2">
          <a:extLst>
            <a:ext uri="{FF2B5EF4-FFF2-40B4-BE49-F238E27FC236}">
              <a16:creationId xmlns:a16="http://schemas.microsoft.com/office/drawing/2014/main" id="{00000000-0008-0000-2200-00002B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2" name="Text Box 8">
          <a:extLst>
            <a:ext uri="{FF2B5EF4-FFF2-40B4-BE49-F238E27FC236}">
              <a16:creationId xmlns:a16="http://schemas.microsoft.com/office/drawing/2014/main" id="{00000000-0008-0000-2200-00002C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3" name="Text Box 8">
          <a:extLst>
            <a:ext uri="{FF2B5EF4-FFF2-40B4-BE49-F238E27FC236}">
              <a16:creationId xmlns:a16="http://schemas.microsoft.com/office/drawing/2014/main" id="{00000000-0008-0000-2200-00002D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4" name="Text Box 1">
          <a:extLst>
            <a:ext uri="{FF2B5EF4-FFF2-40B4-BE49-F238E27FC236}">
              <a16:creationId xmlns:a16="http://schemas.microsoft.com/office/drawing/2014/main" id="{00000000-0008-0000-2200-00002E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5" name="Text Box 2">
          <a:extLst>
            <a:ext uri="{FF2B5EF4-FFF2-40B4-BE49-F238E27FC236}">
              <a16:creationId xmlns:a16="http://schemas.microsoft.com/office/drawing/2014/main" id="{00000000-0008-0000-2200-00002F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6" name="Text Box 3">
          <a:extLst>
            <a:ext uri="{FF2B5EF4-FFF2-40B4-BE49-F238E27FC236}">
              <a16:creationId xmlns:a16="http://schemas.microsoft.com/office/drawing/2014/main" id="{00000000-0008-0000-2200-000030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7" name="Text Box 4">
          <a:extLst>
            <a:ext uri="{FF2B5EF4-FFF2-40B4-BE49-F238E27FC236}">
              <a16:creationId xmlns:a16="http://schemas.microsoft.com/office/drawing/2014/main" id="{00000000-0008-0000-2200-000031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8" name="Text Box 5">
          <a:extLst>
            <a:ext uri="{FF2B5EF4-FFF2-40B4-BE49-F238E27FC236}">
              <a16:creationId xmlns:a16="http://schemas.microsoft.com/office/drawing/2014/main" id="{00000000-0008-0000-2200-000032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099" name="Text Box 6">
          <a:extLst>
            <a:ext uri="{FF2B5EF4-FFF2-40B4-BE49-F238E27FC236}">
              <a16:creationId xmlns:a16="http://schemas.microsoft.com/office/drawing/2014/main" id="{00000000-0008-0000-2200-000033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0" name="Text Box 8">
          <a:extLst>
            <a:ext uri="{FF2B5EF4-FFF2-40B4-BE49-F238E27FC236}">
              <a16:creationId xmlns:a16="http://schemas.microsoft.com/office/drawing/2014/main" id="{00000000-0008-0000-2200-000034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1" name="Text Box 9">
          <a:extLst>
            <a:ext uri="{FF2B5EF4-FFF2-40B4-BE49-F238E27FC236}">
              <a16:creationId xmlns:a16="http://schemas.microsoft.com/office/drawing/2014/main" id="{00000000-0008-0000-2200-000035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2" name="Text Box 10">
          <a:extLst>
            <a:ext uri="{FF2B5EF4-FFF2-40B4-BE49-F238E27FC236}">
              <a16:creationId xmlns:a16="http://schemas.microsoft.com/office/drawing/2014/main" id="{00000000-0008-0000-2200-000036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3" name="Text Box 1">
          <a:extLst>
            <a:ext uri="{FF2B5EF4-FFF2-40B4-BE49-F238E27FC236}">
              <a16:creationId xmlns:a16="http://schemas.microsoft.com/office/drawing/2014/main" id="{00000000-0008-0000-2200-000037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4" name="Text Box 2">
          <a:extLst>
            <a:ext uri="{FF2B5EF4-FFF2-40B4-BE49-F238E27FC236}">
              <a16:creationId xmlns:a16="http://schemas.microsoft.com/office/drawing/2014/main" id="{00000000-0008-0000-2200-000038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55</xdr:row>
      <xdr:rowOff>0</xdr:rowOff>
    </xdr:from>
    <xdr:ext cx="114300" cy="285750"/>
    <xdr:sp macro="" textlink="">
      <xdr:nvSpPr>
        <xdr:cNvPr id="2105" name="Text Box 8">
          <a:extLst>
            <a:ext uri="{FF2B5EF4-FFF2-40B4-BE49-F238E27FC236}">
              <a16:creationId xmlns:a16="http://schemas.microsoft.com/office/drawing/2014/main" id="{00000000-0008-0000-2200-000039080000}"/>
            </a:ext>
          </a:extLst>
        </xdr:cNvPr>
        <xdr:cNvSpPr txBox="1">
          <a:spLocks noChangeArrowheads="1"/>
        </xdr:cNvSpPr>
      </xdr:nvSpPr>
      <xdr:spPr bwMode="auto">
        <a:xfrm>
          <a:off x="624840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31</xdr:row>
      <xdr:rowOff>0</xdr:rowOff>
    </xdr:from>
    <xdr:ext cx="114300" cy="285750"/>
    <xdr:sp macro="" textlink="">
      <xdr:nvSpPr>
        <xdr:cNvPr id="2106" name="Text Box 8">
          <a:extLst>
            <a:ext uri="{FF2B5EF4-FFF2-40B4-BE49-F238E27FC236}">
              <a16:creationId xmlns:a16="http://schemas.microsoft.com/office/drawing/2014/main" id="{00000000-0008-0000-2200-00003A080000}"/>
            </a:ext>
          </a:extLst>
        </xdr:cNvPr>
        <xdr:cNvSpPr txBox="1">
          <a:spLocks noChangeArrowheads="1"/>
        </xdr:cNvSpPr>
      </xdr:nvSpPr>
      <xdr:spPr bwMode="auto">
        <a:xfrm>
          <a:off x="624840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07" name="Text Box 8">
          <a:extLst>
            <a:ext uri="{FF2B5EF4-FFF2-40B4-BE49-F238E27FC236}">
              <a16:creationId xmlns:a16="http://schemas.microsoft.com/office/drawing/2014/main" id="{00000000-0008-0000-2200-00003B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08" name="Text Box 8">
          <a:extLst>
            <a:ext uri="{FF2B5EF4-FFF2-40B4-BE49-F238E27FC236}">
              <a16:creationId xmlns:a16="http://schemas.microsoft.com/office/drawing/2014/main" id="{00000000-0008-0000-2200-00003C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109" name="Text Box 8">
          <a:extLst>
            <a:ext uri="{FF2B5EF4-FFF2-40B4-BE49-F238E27FC236}">
              <a16:creationId xmlns:a16="http://schemas.microsoft.com/office/drawing/2014/main" id="{00000000-0008-0000-2200-00003D08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10" name="Text Box 8">
          <a:extLst>
            <a:ext uri="{FF2B5EF4-FFF2-40B4-BE49-F238E27FC236}">
              <a16:creationId xmlns:a16="http://schemas.microsoft.com/office/drawing/2014/main" id="{00000000-0008-0000-2200-00003E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111" name="Text Box 8">
          <a:extLst>
            <a:ext uri="{FF2B5EF4-FFF2-40B4-BE49-F238E27FC236}">
              <a16:creationId xmlns:a16="http://schemas.microsoft.com/office/drawing/2014/main" id="{00000000-0008-0000-2200-00003F080000}"/>
            </a:ext>
          </a:extLst>
        </xdr:cNvPr>
        <xdr:cNvSpPr txBox="1">
          <a:spLocks noChangeArrowheads="1"/>
        </xdr:cNvSpPr>
      </xdr:nvSpPr>
      <xdr:spPr bwMode="auto">
        <a:xfrm>
          <a:off x="624840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12" name="Text Box 8">
          <a:extLst>
            <a:ext uri="{FF2B5EF4-FFF2-40B4-BE49-F238E27FC236}">
              <a16:creationId xmlns:a16="http://schemas.microsoft.com/office/drawing/2014/main" id="{00000000-0008-0000-2200-000040080000}"/>
            </a:ext>
          </a:extLst>
        </xdr:cNvPr>
        <xdr:cNvSpPr txBox="1">
          <a:spLocks noChangeArrowheads="1"/>
        </xdr:cNvSpPr>
      </xdr:nvSpPr>
      <xdr:spPr bwMode="auto">
        <a:xfrm>
          <a:off x="624840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3" name="Text Box 8">
          <a:extLst>
            <a:ext uri="{FF2B5EF4-FFF2-40B4-BE49-F238E27FC236}">
              <a16:creationId xmlns:a16="http://schemas.microsoft.com/office/drawing/2014/main" id="{00000000-0008-0000-2200-000041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4" name="Text Box 8">
          <a:extLst>
            <a:ext uri="{FF2B5EF4-FFF2-40B4-BE49-F238E27FC236}">
              <a16:creationId xmlns:a16="http://schemas.microsoft.com/office/drawing/2014/main" id="{00000000-0008-0000-2200-000042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5" name="Text Box 8">
          <a:extLst>
            <a:ext uri="{FF2B5EF4-FFF2-40B4-BE49-F238E27FC236}">
              <a16:creationId xmlns:a16="http://schemas.microsoft.com/office/drawing/2014/main" id="{00000000-0008-0000-2200-000043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114300" cy="285750"/>
    <xdr:sp macro="" textlink="">
      <xdr:nvSpPr>
        <xdr:cNvPr id="2116" name="Text Box 8">
          <a:extLst>
            <a:ext uri="{FF2B5EF4-FFF2-40B4-BE49-F238E27FC236}">
              <a16:creationId xmlns:a16="http://schemas.microsoft.com/office/drawing/2014/main" id="{00000000-0008-0000-2200-000044080000}"/>
            </a:ext>
          </a:extLst>
        </xdr:cNvPr>
        <xdr:cNvSpPr txBox="1">
          <a:spLocks noChangeArrowheads="1"/>
        </xdr:cNvSpPr>
      </xdr:nvSpPr>
      <xdr:spPr bwMode="auto">
        <a:xfrm>
          <a:off x="624840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7" name="Text Box 1">
          <a:extLst>
            <a:ext uri="{FF2B5EF4-FFF2-40B4-BE49-F238E27FC236}">
              <a16:creationId xmlns:a16="http://schemas.microsoft.com/office/drawing/2014/main" id="{00000000-0008-0000-2200-000045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8" name="Text Box 2">
          <a:extLst>
            <a:ext uri="{FF2B5EF4-FFF2-40B4-BE49-F238E27FC236}">
              <a16:creationId xmlns:a16="http://schemas.microsoft.com/office/drawing/2014/main" id="{00000000-0008-0000-2200-000046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19" name="Text Box 3">
          <a:extLst>
            <a:ext uri="{FF2B5EF4-FFF2-40B4-BE49-F238E27FC236}">
              <a16:creationId xmlns:a16="http://schemas.microsoft.com/office/drawing/2014/main" id="{00000000-0008-0000-2200-000047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0" name="Text Box 4">
          <a:extLst>
            <a:ext uri="{FF2B5EF4-FFF2-40B4-BE49-F238E27FC236}">
              <a16:creationId xmlns:a16="http://schemas.microsoft.com/office/drawing/2014/main" id="{00000000-0008-0000-2200-000048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1" name="Text Box 5">
          <a:extLst>
            <a:ext uri="{FF2B5EF4-FFF2-40B4-BE49-F238E27FC236}">
              <a16:creationId xmlns:a16="http://schemas.microsoft.com/office/drawing/2014/main" id="{00000000-0008-0000-2200-000049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2" name="Text Box 6">
          <a:extLst>
            <a:ext uri="{FF2B5EF4-FFF2-40B4-BE49-F238E27FC236}">
              <a16:creationId xmlns:a16="http://schemas.microsoft.com/office/drawing/2014/main" id="{00000000-0008-0000-2200-00004A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3" name="Text Box 8">
          <a:extLst>
            <a:ext uri="{FF2B5EF4-FFF2-40B4-BE49-F238E27FC236}">
              <a16:creationId xmlns:a16="http://schemas.microsoft.com/office/drawing/2014/main" id="{00000000-0008-0000-2200-00004B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4" name="Text Box 9">
          <a:extLst>
            <a:ext uri="{FF2B5EF4-FFF2-40B4-BE49-F238E27FC236}">
              <a16:creationId xmlns:a16="http://schemas.microsoft.com/office/drawing/2014/main" id="{00000000-0008-0000-2200-00004C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5" name="Text Box 10">
          <a:extLst>
            <a:ext uri="{FF2B5EF4-FFF2-40B4-BE49-F238E27FC236}">
              <a16:creationId xmlns:a16="http://schemas.microsoft.com/office/drawing/2014/main" id="{00000000-0008-0000-2200-00004D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6" name="Text Box 1">
          <a:extLst>
            <a:ext uri="{FF2B5EF4-FFF2-40B4-BE49-F238E27FC236}">
              <a16:creationId xmlns:a16="http://schemas.microsoft.com/office/drawing/2014/main" id="{00000000-0008-0000-2200-00004E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45</xdr:row>
      <xdr:rowOff>0</xdr:rowOff>
    </xdr:from>
    <xdr:ext cx="114300" cy="285750"/>
    <xdr:sp macro="" textlink="">
      <xdr:nvSpPr>
        <xdr:cNvPr id="2127" name="Text Box 2">
          <a:extLst>
            <a:ext uri="{FF2B5EF4-FFF2-40B4-BE49-F238E27FC236}">
              <a16:creationId xmlns:a16="http://schemas.microsoft.com/office/drawing/2014/main" id="{00000000-0008-0000-2200-00004F080000}"/>
            </a:ext>
          </a:extLst>
        </xdr:cNvPr>
        <xdr:cNvSpPr txBox="1">
          <a:spLocks noChangeArrowheads="1"/>
        </xdr:cNvSpPr>
      </xdr:nvSpPr>
      <xdr:spPr bwMode="auto">
        <a:xfrm>
          <a:off x="624840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28" name="Text Box 1">
          <a:extLst>
            <a:ext uri="{FF2B5EF4-FFF2-40B4-BE49-F238E27FC236}">
              <a16:creationId xmlns:a16="http://schemas.microsoft.com/office/drawing/2014/main" id="{00000000-0008-0000-2200-000050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29" name="Text Box 2">
          <a:extLst>
            <a:ext uri="{FF2B5EF4-FFF2-40B4-BE49-F238E27FC236}">
              <a16:creationId xmlns:a16="http://schemas.microsoft.com/office/drawing/2014/main" id="{00000000-0008-0000-2200-000051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0" name="Text Box 3">
          <a:extLst>
            <a:ext uri="{FF2B5EF4-FFF2-40B4-BE49-F238E27FC236}">
              <a16:creationId xmlns:a16="http://schemas.microsoft.com/office/drawing/2014/main" id="{00000000-0008-0000-2200-000052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1" name="Text Box 4">
          <a:extLst>
            <a:ext uri="{FF2B5EF4-FFF2-40B4-BE49-F238E27FC236}">
              <a16:creationId xmlns:a16="http://schemas.microsoft.com/office/drawing/2014/main" id="{00000000-0008-0000-2200-000053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2" name="Text Box 5">
          <a:extLst>
            <a:ext uri="{FF2B5EF4-FFF2-40B4-BE49-F238E27FC236}">
              <a16:creationId xmlns:a16="http://schemas.microsoft.com/office/drawing/2014/main" id="{00000000-0008-0000-2200-000054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3" name="Text Box 6">
          <a:extLst>
            <a:ext uri="{FF2B5EF4-FFF2-40B4-BE49-F238E27FC236}">
              <a16:creationId xmlns:a16="http://schemas.microsoft.com/office/drawing/2014/main" id="{00000000-0008-0000-2200-000055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4" name="Text Box 8">
          <a:extLst>
            <a:ext uri="{FF2B5EF4-FFF2-40B4-BE49-F238E27FC236}">
              <a16:creationId xmlns:a16="http://schemas.microsoft.com/office/drawing/2014/main" id="{00000000-0008-0000-2200-000056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5" name="Text Box 9">
          <a:extLst>
            <a:ext uri="{FF2B5EF4-FFF2-40B4-BE49-F238E27FC236}">
              <a16:creationId xmlns:a16="http://schemas.microsoft.com/office/drawing/2014/main" id="{00000000-0008-0000-2200-000057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6" name="Text Box 10">
          <a:extLst>
            <a:ext uri="{FF2B5EF4-FFF2-40B4-BE49-F238E27FC236}">
              <a16:creationId xmlns:a16="http://schemas.microsoft.com/office/drawing/2014/main" id="{00000000-0008-0000-2200-000058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37" name="Text Box 11">
          <a:extLst>
            <a:ext uri="{FF2B5EF4-FFF2-40B4-BE49-F238E27FC236}">
              <a16:creationId xmlns:a16="http://schemas.microsoft.com/office/drawing/2014/main" id="{00000000-0008-0000-2200-000059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38" name="Text Box 12">
          <a:extLst>
            <a:ext uri="{FF2B5EF4-FFF2-40B4-BE49-F238E27FC236}">
              <a16:creationId xmlns:a16="http://schemas.microsoft.com/office/drawing/2014/main" id="{00000000-0008-0000-2200-00005A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39" name="Text Box 1">
          <a:extLst>
            <a:ext uri="{FF2B5EF4-FFF2-40B4-BE49-F238E27FC236}">
              <a16:creationId xmlns:a16="http://schemas.microsoft.com/office/drawing/2014/main" id="{00000000-0008-0000-2200-00005B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0" name="Text Box 2">
          <a:extLst>
            <a:ext uri="{FF2B5EF4-FFF2-40B4-BE49-F238E27FC236}">
              <a16:creationId xmlns:a16="http://schemas.microsoft.com/office/drawing/2014/main" id="{00000000-0008-0000-2200-00005C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1" name="Text Box 1">
          <a:extLst>
            <a:ext uri="{FF2B5EF4-FFF2-40B4-BE49-F238E27FC236}">
              <a16:creationId xmlns:a16="http://schemas.microsoft.com/office/drawing/2014/main" id="{00000000-0008-0000-2200-00005D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2" name="Text Box 2">
          <a:extLst>
            <a:ext uri="{FF2B5EF4-FFF2-40B4-BE49-F238E27FC236}">
              <a16:creationId xmlns:a16="http://schemas.microsoft.com/office/drawing/2014/main" id="{00000000-0008-0000-2200-00005E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3" name="Text Box 3">
          <a:extLst>
            <a:ext uri="{FF2B5EF4-FFF2-40B4-BE49-F238E27FC236}">
              <a16:creationId xmlns:a16="http://schemas.microsoft.com/office/drawing/2014/main" id="{00000000-0008-0000-2200-00005F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4" name="Text Box 4">
          <a:extLst>
            <a:ext uri="{FF2B5EF4-FFF2-40B4-BE49-F238E27FC236}">
              <a16:creationId xmlns:a16="http://schemas.microsoft.com/office/drawing/2014/main" id="{00000000-0008-0000-2200-000060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5" name="Text Box 5">
          <a:extLst>
            <a:ext uri="{FF2B5EF4-FFF2-40B4-BE49-F238E27FC236}">
              <a16:creationId xmlns:a16="http://schemas.microsoft.com/office/drawing/2014/main" id="{00000000-0008-0000-2200-000061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6" name="Text Box 6">
          <a:extLst>
            <a:ext uri="{FF2B5EF4-FFF2-40B4-BE49-F238E27FC236}">
              <a16:creationId xmlns:a16="http://schemas.microsoft.com/office/drawing/2014/main" id="{00000000-0008-0000-2200-000062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7" name="Text Box 8">
          <a:extLst>
            <a:ext uri="{FF2B5EF4-FFF2-40B4-BE49-F238E27FC236}">
              <a16:creationId xmlns:a16="http://schemas.microsoft.com/office/drawing/2014/main" id="{00000000-0008-0000-2200-000063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8" name="Text Box 9">
          <a:extLst>
            <a:ext uri="{FF2B5EF4-FFF2-40B4-BE49-F238E27FC236}">
              <a16:creationId xmlns:a16="http://schemas.microsoft.com/office/drawing/2014/main" id="{00000000-0008-0000-2200-000064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49" name="Text Box 10">
          <a:extLst>
            <a:ext uri="{FF2B5EF4-FFF2-40B4-BE49-F238E27FC236}">
              <a16:creationId xmlns:a16="http://schemas.microsoft.com/office/drawing/2014/main" id="{00000000-0008-0000-2200-000065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0" name="Text Box 11">
          <a:extLst>
            <a:ext uri="{FF2B5EF4-FFF2-40B4-BE49-F238E27FC236}">
              <a16:creationId xmlns:a16="http://schemas.microsoft.com/office/drawing/2014/main" id="{00000000-0008-0000-2200-000066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1" name="Text Box 12">
          <a:extLst>
            <a:ext uri="{FF2B5EF4-FFF2-40B4-BE49-F238E27FC236}">
              <a16:creationId xmlns:a16="http://schemas.microsoft.com/office/drawing/2014/main" id="{00000000-0008-0000-2200-000067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52" name="Text Box 1">
          <a:extLst>
            <a:ext uri="{FF2B5EF4-FFF2-40B4-BE49-F238E27FC236}">
              <a16:creationId xmlns:a16="http://schemas.microsoft.com/office/drawing/2014/main" id="{00000000-0008-0000-2200-000068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2153" name="Text Box 2">
          <a:extLst>
            <a:ext uri="{FF2B5EF4-FFF2-40B4-BE49-F238E27FC236}">
              <a16:creationId xmlns:a16="http://schemas.microsoft.com/office/drawing/2014/main" id="{00000000-0008-0000-2200-000069080000}"/>
            </a:ext>
          </a:extLst>
        </xdr:cNvPr>
        <xdr:cNvSpPr txBox="1">
          <a:spLocks noChangeArrowheads="1"/>
        </xdr:cNvSpPr>
      </xdr:nvSpPr>
      <xdr:spPr bwMode="auto">
        <a:xfrm>
          <a:off x="624840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48</xdr:row>
      <xdr:rowOff>0</xdr:rowOff>
    </xdr:from>
    <xdr:ext cx="114300" cy="285750"/>
    <xdr:sp macro="" textlink="">
      <xdr:nvSpPr>
        <xdr:cNvPr id="2154" name="Text Box 8">
          <a:extLst>
            <a:ext uri="{FF2B5EF4-FFF2-40B4-BE49-F238E27FC236}">
              <a16:creationId xmlns:a16="http://schemas.microsoft.com/office/drawing/2014/main" id="{00000000-0008-0000-2200-00006A080000}"/>
            </a:ext>
          </a:extLst>
        </xdr:cNvPr>
        <xdr:cNvSpPr txBox="1">
          <a:spLocks noChangeArrowheads="1"/>
        </xdr:cNvSpPr>
      </xdr:nvSpPr>
      <xdr:spPr bwMode="auto">
        <a:xfrm>
          <a:off x="624840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5" name="Text Box 13">
          <a:extLst>
            <a:ext uri="{FF2B5EF4-FFF2-40B4-BE49-F238E27FC236}">
              <a16:creationId xmlns:a16="http://schemas.microsoft.com/office/drawing/2014/main" id="{00000000-0008-0000-2200-00006B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6" name="Text Box 14">
          <a:extLst>
            <a:ext uri="{FF2B5EF4-FFF2-40B4-BE49-F238E27FC236}">
              <a16:creationId xmlns:a16="http://schemas.microsoft.com/office/drawing/2014/main" id="{00000000-0008-0000-2200-00006C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7" name="Text Box 13">
          <a:extLst>
            <a:ext uri="{FF2B5EF4-FFF2-40B4-BE49-F238E27FC236}">
              <a16:creationId xmlns:a16="http://schemas.microsoft.com/office/drawing/2014/main" id="{00000000-0008-0000-2200-00006D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58" name="Text Box 14">
          <a:extLst>
            <a:ext uri="{FF2B5EF4-FFF2-40B4-BE49-F238E27FC236}">
              <a16:creationId xmlns:a16="http://schemas.microsoft.com/office/drawing/2014/main" id="{00000000-0008-0000-2200-00006E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59" name="Text Box 13">
          <a:extLst>
            <a:ext uri="{FF2B5EF4-FFF2-40B4-BE49-F238E27FC236}">
              <a16:creationId xmlns:a16="http://schemas.microsoft.com/office/drawing/2014/main" id="{00000000-0008-0000-2200-00006F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0" name="Text Box 14">
          <a:extLst>
            <a:ext uri="{FF2B5EF4-FFF2-40B4-BE49-F238E27FC236}">
              <a16:creationId xmlns:a16="http://schemas.microsoft.com/office/drawing/2014/main" id="{00000000-0008-0000-2200-000070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1" name="Text Box 8">
          <a:extLst>
            <a:ext uri="{FF2B5EF4-FFF2-40B4-BE49-F238E27FC236}">
              <a16:creationId xmlns:a16="http://schemas.microsoft.com/office/drawing/2014/main" id="{00000000-0008-0000-2200-000071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2" name="Text Box 8">
          <a:extLst>
            <a:ext uri="{FF2B5EF4-FFF2-40B4-BE49-F238E27FC236}">
              <a16:creationId xmlns:a16="http://schemas.microsoft.com/office/drawing/2014/main" id="{00000000-0008-0000-2200-000072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3" name="Text Box 8">
          <a:extLst>
            <a:ext uri="{FF2B5EF4-FFF2-40B4-BE49-F238E27FC236}">
              <a16:creationId xmlns:a16="http://schemas.microsoft.com/office/drawing/2014/main" id="{00000000-0008-0000-2200-000073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4" name="Text Box 8">
          <a:extLst>
            <a:ext uri="{FF2B5EF4-FFF2-40B4-BE49-F238E27FC236}">
              <a16:creationId xmlns:a16="http://schemas.microsoft.com/office/drawing/2014/main" id="{00000000-0008-0000-2200-000074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2165" name="Text Box 8">
          <a:extLst>
            <a:ext uri="{FF2B5EF4-FFF2-40B4-BE49-F238E27FC236}">
              <a16:creationId xmlns:a16="http://schemas.microsoft.com/office/drawing/2014/main" id="{00000000-0008-0000-2200-000075080000}"/>
            </a:ext>
          </a:extLst>
        </xdr:cNvPr>
        <xdr:cNvSpPr txBox="1">
          <a:spLocks noChangeArrowheads="1"/>
        </xdr:cNvSpPr>
      </xdr:nvSpPr>
      <xdr:spPr bwMode="auto">
        <a:xfrm>
          <a:off x="624840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2166" name="Text Box 8">
          <a:extLst>
            <a:ext uri="{FF2B5EF4-FFF2-40B4-BE49-F238E27FC236}">
              <a16:creationId xmlns:a16="http://schemas.microsoft.com/office/drawing/2014/main" id="{00000000-0008-0000-2200-000076080000}"/>
            </a:ext>
          </a:extLst>
        </xdr:cNvPr>
        <xdr:cNvSpPr txBox="1">
          <a:spLocks noChangeArrowheads="1"/>
        </xdr:cNvSpPr>
      </xdr:nvSpPr>
      <xdr:spPr bwMode="auto">
        <a:xfrm>
          <a:off x="624840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25</xdr:row>
      <xdr:rowOff>0</xdr:rowOff>
    </xdr:from>
    <xdr:ext cx="114300" cy="285750"/>
    <xdr:sp macro="" textlink="">
      <xdr:nvSpPr>
        <xdr:cNvPr id="2167" name="Text Box 8">
          <a:extLst>
            <a:ext uri="{FF2B5EF4-FFF2-40B4-BE49-F238E27FC236}">
              <a16:creationId xmlns:a16="http://schemas.microsoft.com/office/drawing/2014/main" id="{00000000-0008-0000-2200-00007708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25</xdr:row>
      <xdr:rowOff>0</xdr:rowOff>
    </xdr:from>
    <xdr:ext cx="114300" cy="285750"/>
    <xdr:sp macro="" textlink="">
      <xdr:nvSpPr>
        <xdr:cNvPr id="2168" name="Text Box 8">
          <a:extLst>
            <a:ext uri="{FF2B5EF4-FFF2-40B4-BE49-F238E27FC236}">
              <a16:creationId xmlns:a16="http://schemas.microsoft.com/office/drawing/2014/main" id="{00000000-0008-0000-2200-000078080000}"/>
            </a:ext>
          </a:extLst>
        </xdr:cNvPr>
        <xdr:cNvSpPr txBox="1">
          <a:spLocks noChangeArrowheads="1"/>
        </xdr:cNvSpPr>
      </xdr:nvSpPr>
      <xdr:spPr bwMode="auto">
        <a:xfrm>
          <a:off x="624840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26</xdr:row>
      <xdr:rowOff>0</xdr:rowOff>
    </xdr:from>
    <xdr:ext cx="114300" cy="285750"/>
    <xdr:sp macro="" textlink="">
      <xdr:nvSpPr>
        <xdr:cNvPr id="2169" name="Text Box 8">
          <a:extLst>
            <a:ext uri="{FF2B5EF4-FFF2-40B4-BE49-F238E27FC236}">
              <a16:creationId xmlns:a16="http://schemas.microsoft.com/office/drawing/2014/main" id="{00000000-0008-0000-2200-00007908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26</xdr:row>
      <xdr:rowOff>0</xdr:rowOff>
    </xdr:from>
    <xdr:ext cx="114300" cy="285750"/>
    <xdr:sp macro="" textlink="">
      <xdr:nvSpPr>
        <xdr:cNvPr id="2170" name="Text Box 8">
          <a:extLst>
            <a:ext uri="{FF2B5EF4-FFF2-40B4-BE49-F238E27FC236}">
              <a16:creationId xmlns:a16="http://schemas.microsoft.com/office/drawing/2014/main" id="{00000000-0008-0000-2200-00007A080000}"/>
            </a:ext>
          </a:extLst>
        </xdr:cNvPr>
        <xdr:cNvSpPr txBox="1">
          <a:spLocks noChangeArrowheads="1"/>
        </xdr:cNvSpPr>
      </xdr:nvSpPr>
      <xdr:spPr bwMode="auto">
        <a:xfrm>
          <a:off x="624840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1" name="Text Box 1">
          <a:extLst>
            <a:ext uri="{FF2B5EF4-FFF2-40B4-BE49-F238E27FC236}">
              <a16:creationId xmlns:a16="http://schemas.microsoft.com/office/drawing/2014/main" id="{00000000-0008-0000-2200-00007B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2" name="Text Box 2">
          <a:extLst>
            <a:ext uri="{FF2B5EF4-FFF2-40B4-BE49-F238E27FC236}">
              <a16:creationId xmlns:a16="http://schemas.microsoft.com/office/drawing/2014/main" id="{00000000-0008-0000-2200-00007C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3" name="Text Box 3">
          <a:extLst>
            <a:ext uri="{FF2B5EF4-FFF2-40B4-BE49-F238E27FC236}">
              <a16:creationId xmlns:a16="http://schemas.microsoft.com/office/drawing/2014/main" id="{00000000-0008-0000-2200-00007D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4" name="Text Box 4">
          <a:extLst>
            <a:ext uri="{FF2B5EF4-FFF2-40B4-BE49-F238E27FC236}">
              <a16:creationId xmlns:a16="http://schemas.microsoft.com/office/drawing/2014/main" id="{00000000-0008-0000-2200-00007E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5" name="Text Box 5">
          <a:extLst>
            <a:ext uri="{FF2B5EF4-FFF2-40B4-BE49-F238E27FC236}">
              <a16:creationId xmlns:a16="http://schemas.microsoft.com/office/drawing/2014/main" id="{00000000-0008-0000-2200-00007F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6" name="Text Box 6">
          <a:extLst>
            <a:ext uri="{FF2B5EF4-FFF2-40B4-BE49-F238E27FC236}">
              <a16:creationId xmlns:a16="http://schemas.microsoft.com/office/drawing/2014/main" id="{00000000-0008-0000-2200-000080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7" name="Text Box 8">
          <a:extLst>
            <a:ext uri="{FF2B5EF4-FFF2-40B4-BE49-F238E27FC236}">
              <a16:creationId xmlns:a16="http://schemas.microsoft.com/office/drawing/2014/main" id="{00000000-0008-0000-2200-000081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8" name="Text Box 9">
          <a:extLst>
            <a:ext uri="{FF2B5EF4-FFF2-40B4-BE49-F238E27FC236}">
              <a16:creationId xmlns:a16="http://schemas.microsoft.com/office/drawing/2014/main" id="{00000000-0008-0000-2200-000082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79" name="Text Box 10">
          <a:extLst>
            <a:ext uri="{FF2B5EF4-FFF2-40B4-BE49-F238E27FC236}">
              <a16:creationId xmlns:a16="http://schemas.microsoft.com/office/drawing/2014/main" id="{00000000-0008-0000-2200-000083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180" name="Text Box 11">
          <a:extLst>
            <a:ext uri="{FF2B5EF4-FFF2-40B4-BE49-F238E27FC236}">
              <a16:creationId xmlns:a16="http://schemas.microsoft.com/office/drawing/2014/main" id="{00000000-0008-0000-2200-000084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181" name="Text Box 12">
          <a:extLst>
            <a:ext uri="{FF2B5EF4-FFF2-40B4-BE49-F238E27FC236}">
              <a16:creationId xmlns:a16="http://schemas.microsoft.com/office/drawing/2014/main" id="{00000000-0008-0000-2200-000085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182" name="Text Box 13">
          <a:extLst>
            <a:ext uri="{FF2B5EF4-FFF2-40B4-BE49-F238E27FC236}">
              <a16:creationId xmlns:a16="http://schemas.microsoft.com/office/drawing/2014/main" id="{00000000-0008-0000-2200-00008608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183" name="Text Box 14">
          <a:extLst>
            <a:ext uri="{FF2B5EF4-FFF2-40B4-BE49-F238E27FC236}">
              <a16:creationId xmlns:a16="http://schemas.microsoft.com/office/drawing/2014/main" id="{00000000-0008-0000-2200-00008708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84" name="Text Box 1">
          <a:extLst>
            <a:ext uri="{FF2B5EF4-FFF2-40B4-BE49-F238E27FC236}">
              <a16:creationId xmlns:a16="http://schemas.microsoft.com/office/drawing/2014/main" id="{00000000-0008-0000-2200-000088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185" name="Text Box 2">
          <a:extLst>
            <a:ext uri="{FF2B5EF4-FFF2-40B4-BE49-F238E27FC236}">
              <a16:creationId xmlns:a16="http://schemas.microsoft.com/office/drawing/2014/main" id="{00000000-0008-0000-2200-00008908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19</xdr:row>
      <xdr:rowOff>0</xdr:rowOff>
    </xdr:from>
    <xdr:ext cx="114300" cy="285750"/>
    <xdr:sp macro="" textlink="">
      <xdr:nvSpPr>
        <xdr:cNvPr id="2186" name="Text Box 8">
          <a:extLst>
            <a:ext uri="{FF2B5EF4-FFF2-40B4-BE49-F238E27FC236}">
              <a16:creationId xmlns:a16="http://schemas.microsoft.com/office/drawing/2014/main" id="{00000000-0008-0000-2200-00008A080000}"/>
            </a:ext>
          </a:extLst>
        </xdr:cNvPr>
        <xdr:cNvSpPr txBox="1">
          <a:spLocks noChangeArrowheads="1"/>
        </xdr:cNvSpPr>
      </xdr:nvSpPr>
      <xdr:spPr bwMode="auto">
        <a:xfrm>
          <a:off x="68732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30</xdr:row>
      <xdr:rowOff>0</xdr:rowOff>
    </xdr:from>
    <xdr:ext cx="114300" cy="285750"/>
    <xdr:sp macro="" textlink="">
      <xdr:nvSpPr>
        <xdr:cNvPr id="2187" name="Text Box 8">
          <a:extLst>
            <a:ext uri="{FF2B5EF4-FFF2-40B4-BE49-F238E27FC236}">
              <a16:creationId xmlns:a16="http://schemas.microsoft.com/office/drawing/2014/main" id="{00000000-0008-0000-2200-00008B080000}"/>
            </a:ext>
          </a:extLst>
        </xdr:cNvPr>
        <xdr:cNvSpPr txBox="1">
          <a:spLocks noChangeArrowheads="1"/>
        </xdr:cNvSpPr>
      </xdr:nvSpPr>
      <xdr:spPr bwMode="auto">
        <a:xfrm>
          <a:off x="687324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188" name="Text Box 8">
          <a:extLst>
            <a:ext uri="{FF2B5EF4-FFF2-40B4-BE49-F238E27FC236}">
              <a16:creationId xmlns:a16="http://schemas.microsoft.com/office/drawing/2014/main" id="{00000000-0008-0000-2200-00008C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189" name="Text Box 8">
          <a:extLst>
            <a:ext uri="{FF2B5EF4-FFF2-40B4-BE49-F238E27FC236}">
              <a16:creationId xmlns:a16="http://schemas.microsoft.com/office/drawing/2014/main" id="{00000000-0008-0000-2200-00008D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190" name="Text Box 8">
          <a:extLst>
            <a:ext uri="{FF2B5EF4-FFF2-40B4-BE49-F238E27FC236}">
              <a16:creationId xmlns:a16="http://schemas.microsoft.com/office/drawing/2014/main" id="{00000000-0008-0000-2200-00008E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1" name="Text Box 1">
          <a:extLst>
            <a:ext uri="{FF2B5EF4-FFF2-40B4-BE49-F238E27FC236}">
              <a16:creationId xmlns:a16="http://schemas.microsoft.com/office/drawing/2014/main" id="{00000000-0008-0000-2200-00008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2" name="Text Box 2">
          <a:extLst>
            <a:ext uri="{FF2B5EF4-FFF2-40B4-BE49-F238E27FC236}">
              <a16:creationId xmlns:a16="http://schemas.microsoft.com/office/drawing/2014/main" id="{00000000-0008-0000-2200-00009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3" name="Text Box 3">
          <a:extLst>
            <a:ext uri="{FF2B5EF4-FFF2-40B4-BE49-F238E27FC236}">
              <a16:creationId xmlns:a16="http://schemas.microsoft.com/office/drawing/2014/main" id="{00000000-0008-0000-2200-00009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4" name="Text Box 4">
          <a:extLst>
            <a:ext uri="{FF2B5EF4-FFF2-40B4-BE49-F238E27FC236}">
              <a16:creationId xmlns:a16="http://schemas.microsoft.com/office/drawing/2014/main" id="{00000000-0008-0000-2200-00009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5" name="Text Box 5">
          <a:extLst>
            <a:ext uri="{FF2B5EF4-FFF2-40B4-BE49-F238E27FC236}">
              <a16:creationId xmlns:a16="http://schemas.microsoft.com/office/drawing/2014/main" id="{00000000-0008-0000-2200-00009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6" name="Text Box 6">
          <a:extLst>
            <a:ext uri="{FF2B5EF4-FFF2-40B4-BE49-F238E27FC236}">
              <a16:creationId xmlns:a16="http://schemas.microsoft.com/office/drawing/2014/main" id="{00000000-0008-0000-2200-00009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7" name="Text Box 8">
          <a:extLst>
            <a:ext uri="{FF2B5EF4-FFF2-40B4-BE49-F238E27FC236}">
              <a16:creationId xmlns:a16="http://schemas.microsoft.com/office/drawing/2014/main" id="{00000000-0008-0000-2200-00009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8" name="Text Box 9">
          <a:extLst>
            <a:ext uri="{FF2B5EF4-FFF2-40B4-BE49-F238E27FC236}">
              <a16:creationId xmlns:a16="http://schemas.microsoft.com/office/drawing/2014/main" id="{00000000-0008-0000-2200-00009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199" name="Text Box 10">
          <a:extLst>
            <a:ext uri="{FF2B5EF4-FFF2-40B4-BE49-F238E27FC236}">
              <a16:creationId xmlns:a16="http://schemas.microsoft.com/office/drawing/2014/main" id="{00000000-0008-0000-2200-00009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00" name="Text Box 1">
          <a:extLst>
            <a:ext uri="{FF2B5EF4-FFF2-40B4-BE49-F238E27FC236}">
              <a16:creationId xmlns:a16="http://schemas.microsoft.com/office/drawing/2014/main" id="{00000000-0008-0000-2200-00009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01" name="Text Box 2">
          <a:extLst>
            <a:ext uri="{FF2B5EF4-FFF2-40B4-BE49-F238E27FC236}">
              <a16:creationId xmlns:a16="http://schemas.microsoft.com/office/drawing/2014/main" id="{00000000-0008-0000-2200-00009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32</xdr:row>
      <xdr:rowOff>0</xdr:rowOff>
    </xdr:from>
    <xdr:ext cx="114300" cy="285750"/>
    <xdr:sp macro="" textlink="">
      <xdr:nvSpPr>
        <xdr:cNvPr id="2202" name="Text Box 8">
          <a:extLst>
            <a:ext uri="{FF2B5EF4-FFF2-40B4-BE49-F238E27FC236}">
              <a16:creationId xmlns:a16="http://schemas.microsoft.com/office/drawing/2014/main" id="{00000000-0008-0000-2200-00009A080000}"/>
            </a:ext>
          </a:extLst>
        </xdr:cNvPr>
        <xdr:cNvSpPr txBox="1">
          <a:spLocks noChangeArrowheads="1"/>
        </xdr:cNvSpPr>
      </xdr:nvSpPr>
      <xdr:spPr bwMode="auto">
        <a:xfrm>
          <a:off x="687324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3" name="Text Box 1">
          <a:extLst>
            <a:ext uri="{FF2B5EF4-FFF2-40B4-BE49-F238E27FC236}">
              <a16:creationId xmlns:a16="http://schemas.microsoft.com/office/drawing/2014/main" id="{00000000-0008-0000-2200-00009B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4" name="Text Box 2">
          <a:extLst>
            <a:ext uri="{FF2B5EF4-FFF2-40B4-BE49-F238E27FC236}">
              <a16:creationId xmlns:a16="http://schemas.microsoft.com/office/drawing/2014/main" id="{00000000-0008-0000-2200-00009C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5" name="Text Box 3">
          <a:extLst>
            <a:ext uri="{FF2B5EF4-FFF2-40B4-BE49-F238E27FC236}">
              <a16:creationId xmlns:a16="http://schemas.microsoft.com/office/drawing/2014/main" id="{00000000-0008-0000-2200-00009D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6" name="Text Box 4">
          <a:extLst>
            <a:ext uri="{FF2B5EF4-FFF2-40B4-BE49-F238E27FC236}">
              <a16:creationId xmlns:a16="http://schemas.microsoft.com/office/drawing/2014/main" id="{00000000-0008-0000-2200-00009E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7" name="Text Box 5">
          <a:extLst>
            <a:ext uri="{FF2B5EF4-FFF2-40B4-BE49-F238E27FC236}">
              <a16:creationId xmlns:a16="http://schemas.microsoft.com/office/drawing/2014/main" id="{00000000-0008-0000-2200-00009F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8" name="Text Box 6">
          <a:extLst>
            <a:ext uri="{FF2B5EF4-FFF2-40B4-BE49-F238E27FC236}">
              <a16:creationId xmlns:a16="http://schemas.microsoft.com/office/drawing/2014/main" id="{00000000-0008-0000-2200-0000A0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09" name="Text Box 8">
          <a:extLst>
            <a:ext uri="{FF2B5EF4-FFF2-40B4-BE49-F238E27FC236}">
              <a16:creationId xmlns:a16="http://schemas.microsoft.com/office/drawing/2014/main" id="{00000000-0008-0000-2200-0000A1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0" name="Text Box 9">
          <a:extLst>
            <a:ext uri="{FF2B5EF4-FFF2-40B4-BE49-F238E27FC236}">
              <a16:creationId xmlns:a16="http://schemas.microsoft.com/office/drawing/2014/main" id="{00000000-0008-0000-2200-0000A2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1" name="Text Box 10">
          <a:extLst>
            <a:ext uri="{FF2B5EF4-FFF2-40B4-BE49-F238E27FC236}">
              <a16:creationId xmlns:a16="http://schemas.microsoft.com/office/drawing/2014/main" id="{00000000-0008-0000-2200-0000A3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12" name="Text Box 11">
          <a:extLst>
            <a:ext uri="{FF2B5EF4-FFF2-40B4-BE49-F238E27FC236}">
              <a16:creationId xmlns:a16="http://schemas.microsoft.com/office/drawing/2014/main" id="{00000000-0008-0000-2200-0000A4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13" name="Text Box 12">
          <a:extLst>
            <a:ext uri="{FF2B5EF4-FFF2-40B4-BE49-F238E27FC236}">
              <a16:creationId xmlns:a16="http://schemas.microsoft.com/office/drawing/2014/main" id="{00000000-0008-0000-2200-0000A5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14" name="Text Box 13">
          <a:extLst>
            <a:ext uri="{FF2B5EF4-FFF2-40B4-BE49-F238E27FC236}">
              <a16:creationId xmlns:a16="http://schemas.microsoft.com/office/drawing/2014/main" id="{00000000-0008-0000-2200-0000A6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15" name="Text Box 14">
          <a:extLst>
            <a:ext uri="{FF2B5EF4-FFF2-40B4-BE49-F238E27FC236}">
              <a16:creationId xmlns:a16="http://schemas.microsoft.com/office/drawing/2014/main" id="{00000000-0008-0000-2200-0000A7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6" name="Text Box 1">
          <a:extLst>
            <a:ext uri="{FF2B5EF4-FFF2-40B4-BE49-F238E27FC236}">
              <a16:creationId xmlns:a16="http://schemas.microsoft.com/office/drawing/2014/main" id="{00000000-0008-0000-2200-0000A8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17" name="Text Box 2">
          <a:extLst>
            <a:ext uri="{FF2B5EF4-FFF2-40B4-BE49-F238E27FC236}">
              <a16:creationId xmlns:a16="http://schemas.microsoft.com/office/drawing/2014/main" id="{00000000-0008-0000-2200-0000A9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218" name="Text Box 8">
          <a:extLst>
            <a:ext uri="{FF2B5EF4-FFF2-40B4-BE49-F238E27FC236}">
              <a16:creationId xmlns:a16="http://schemas.microsoft.com/office/drawing/2014/main" id="{00000000-0008-0000-2200-0000AA08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19" name="Text Box 8">
          <a:extLst>
            <a:ext uri="{FF2B5EF4-FFF2-40B4-BE49-F238E27FC236}">
              <a16:creationId xmlns:a16="http://schemas.microsoft.com/office/drawing/2014/main" id="{00000000-0008-0000-2200-0000AB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220" name="Text Box 8">
          <a:extLst>
            <a:ext uri="{FF2B5EF4-FFF2-40B4-BE49-F238E27FC236}">
              <a16:creationId xmlns:a16="http://schemas.microsoft.com/office/drawing/2014/main" id="{00000000-0008-0000-2200-0000AC08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21" name="Text Box 8">
          <a:extLst>
            <a:ext uri="{FF2B5EF4-FFF2-40B4-BE49-F238E27FC236}">
              <a16:creationId xmlns:a16="http://schemas.microsoft.com/office/drawing/2014/main" id="{00000000-0008-0000-2200-0000AD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2" name="Text Box 8">
          <a:extLst>
            <a:ext uri="{FF2B5EF4-FFF2-40B4-BE49-F238E27FC236}">
              <a16:creationId xmlns:a16="http://schemas.microsoft.com/office/drawing/2014/main" id="{00000000-0008-0000-2200-0000AE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3" name="Text Box 8">
          <a:extLst>
            <a:ext uri="{FF2B5EF4-FFF2-40B4-BE49-F238E27FC236}">
              <a16:creationId xmlns:a16="http://schemas.microsoft.com/office/drawing/2014/main" id="{00000000-0008-0000-2200-0000A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4" name="Text Box 1">
          <a:extLst>
            <a:ext uri="{FF2B5EF4-FFF2-40B4-BE49-F238E27FC236}">
              <a16:creationId xmlns:a16="http://schemas.microsoft.com/office/drawing/2014/main" id="{00000000-0008-0000-2200-0000B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5" name="Text Box 2">
          <a:extLst>
            <a:ext uri="{FF2B5EF4-FFF2-40B4-BE49-F238E27FC236}">
              <a16:creationId xmlns:a16="http://schemas.microsoft.com/office/drawing/2014/main" id="{00000000-0008-0000-2200-0000B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6" name="Text Box 3">
          <a:extLst>
            <a:ext uri="{FF2B5EF4-FFF2-40B4-BE49-F238E27FC236}">
              <a16:creationId xmlns:a16="http://schemas.microsoft.com/office/drawing/2014/main" id="{00000000-0008-0000-2200-0000B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7" name="Text Box 4">
          <a:extLst>
            <a:ext uri="{FF2B5EF4-FFF2-40B4-BE49-F238E27FC236}">
              <a16:creationId xmlns:a16="http://schemas.microsoft.com/office/drawing/2014/main" id="{00000000-0008-0000-2200-0000B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8" name="Text Box 5">
          <a:extLst>
            <a:ext uri="{FF2B5EF4-FFF2-40B4-BE49-F238E27FC236}">
              <a16:creationId xmlns:a16="http://schemas.microsoft.com/office/drawing/2014/main" id="{00000000-0008-0000-2200-0000B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29" name="Text Box 6">
          <a:extLst>
            <a:ext uri="{FF2B5EF4-FFF2-40B4-BE49-F238E27FC236}">
              <a16:creationId xmlns:a16="http://schemas.microsoft.com/office/drawing/2014/main" id="{00000000-0008-0000-2200-0000B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0" name="Text Box 8">
          <a:extLst>
            <a:ext uri="{FF2B5EF4-FFF2-40B4-BE49-F238E27FC236}">
              <a16:creationId xmlns:a16="http://schemas.microsoft.com/office/drawing/2014/main" id="{00000000-0008-0000-2200-0000B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1" name="Text Box 9">
          <a:extLst>
            <a:ext uri="{FF2B5EF4-FFF2-40B4-BE49-F238E27FC236}">
              <a16:creationId xmlns:a16="http://schemas.microsoft.com/office/drawing/2014/main" id="{00000000-0008-0000-2200-0000B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2" name="Text Box 10">
          <a:extLst>
            <a:ext uri="{FF2B5EF4-FFF2-40B4-BE49-F238E27FC236}">
              <a16:creationId xmlns:a16="http://schemas.microsoft.com/office/drawing/2014/main" id="{00000000-0008-0000-2200-0000B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3" name="Text Box 1">
          <a:extLst>
            <a:ext uri="{FF2B5EF4-FFF2-40B4-BE49-F238E27FC236}">
              <a16:creationId xmlns:a16="http://schemas.microsoft.com/office/drawing/2014/main" id="{00000000-0008-0000-2200-0000B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34" name="Text Box 2">
          <a:extLst>
            <a:ext uri="{FF2B5EF4-FFF2-40B4-BE49-F238E27FC236}">
              <a16:creationId xmlns:a16="http://schemas.microsoft.com/office/drawing/2014/main" id="{00000000-0008-0000-2200-0000BA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235" name="Text Box 8">
          <a:extLst>
            <a:ext uri="{FF2B5EF4-FFF2-40B4-BE49-F238E27FC236}">
              <a16:creationId xmlns:a16="http://schemas.microsoft.com/office/drawing/2014/main" id="{00000000-0008-0000-2200-0000BB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6" name="Text Box 1">
          <a:extLst>
            <a:ext uri="{FF2B5EF4-FFF2-40B4-BE49-F238E27FC236}">
              <a16:creationId xmlns:a16="http://schemas.microsoft.com/office/drawing/2014/main" id="{00000000-0008-0000-2200-0000BC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7" name="Text Box 2">
          <a:extLst>
            <a:ext uri="{FF2B5EF4-FFF2-40B4-BE49-F238E27FC236}">
              <a16:creationId xmlns:a16="http://schemas.microsoft.com/office/drawing/2014/main" id="{00000000-0008-0000-2200-0000BD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8" name="Text Box 3">
          <a:extLst>
            <a:ext uri="{FF2B5EF4-FFF2-40B4-BE49-F238E27FC236}">
              <a16:creationId xmlns:a16="http://schemas.microsoft.com/office/drawing/2014/main" id="{00000000-0008-0000-2200-0000BE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39" name="Text Box 4">
          <a:extLst>
            <a:ext uri="{FF2B5EF4-FFF2-40B4-BE49-F238E27FC236}">
              <a16:creationId xmlns:a16="http://schemas.microsoft.com/office/drawing/2014/main" id="{00000000-0008-0000-2200-0000BF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0" name="Text Box 5">
          <a:extLst>
            <a:ext uri="{FF2B5EF4-FFF2-40B4-BE49-F238E27FC236}">
              <a16:creationId xmlns:a16="http://schemas.microsoft.com/office/drawing/2014/main" id="{00000000-0008-0000-2200-0000C0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1" name="Text Box 6">
          <a:extLst>
            <a:ext uri="{FF2B5EF4-FFF2-40B4-BE49-F238E27FC236}">
              <a16:creationId xmlns:a16="http://schemas.microsoft.com/office/drawing/2014/main" id="{00000000-0008-0000-2200-0000C1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2" name="Text Box 8">
          <a:extLst>
            <a:ext uri="{FF2B5EF4-FFF2-40B4-BE49-F238E27FC236}">
              <a16:creationId xmlns:a16="http://schemas.microsoft.com/office/drawing/2014/main" id="{00000000-0008-0000-2200-0000C2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3" name="Text Box 9">
          <a:extLst>
            <a:ext uri="{FF2B5EF4-FFF2-40B4-BE49-F238E27FC236}">
              <a16:creationId xmlns:a16="http://schemas.microsoft.com/office/drawing/2014/main" id="{00000000-0008-0000-2200-0000C3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4" name="Text Box 10">
          <a:extLst>
            <a:ext uri="{FF2B5EF4-FFF2-40B4-BE49-F238E27FC236}">
              <a16:creationId xmlns:a16="http://schemas.microsoft.com/office/drawing/2014/main" id="{00000000-0008-0000-2200-0000C4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45" name="Text Box 11">
          <a:extLst>
            <a:ext uri="{FF2B5EF4-FFF2-40B4-BE49-F238E27FC236}">
              <a16:creationId xmlns:a16="http://schemas.microsoft.com/office/drawing/2014/main" id="{00000000-0008-0000-2200-0000C5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246" name="Text Box 12">
          <a:extLst>
            <a:ext uri="{FF2B5EF4-FFF2-40B4-BE49-F238E27FC236}">
              <a16:creationId xmlns:a16="http://schemas.microsoft.com/office/drawing/2014/main" id="{00000000-0008-0000-2200-0000C608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47" name="Text Box 13">
          <a:extLst>
            <a:ext uri="{FF2B5EF4-FFF2-40B4-BE49-F238E27FC236}">
              <a16:creationId xmlns:a16="http://schemas.microsoft.com/office/drawing/2014/main" id="{00000000-0008-0000-2200-0000C7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248" name="Text Box 14">
          <a:extLst>
            <a:ext uri="{FF2B5EF4-FFF2-40B4-BE49-F238E27FC236}">
              <a16:creationId xmlns:a16="http://schemas.microsoft.com/office/drawing/2014/main" id="{00000000-0008-0000-2200-0000C808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49" name="Text Box 1">
          <a:extLst>
            <a:ext uri="{FF2B5EF4-FFF2-40B4-BE49-F238E27FC236}">
              <a16:creationId xmlns:a16="http://schemas.microsoft.com/office/drawing/2014/main" id="{00000000-0008-0000-2200-0000C9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250" name="Text Box 2">
          <a:extLst>
            <a:ext uri="{FF2B5EF4-FFF2-40B4-BE49-F238E27FC236}">
              <a16:creationId xmlns:a16="http://schemas.microsoft.com/office/drawing/2014/main" id="{00000000-0008-0000-2200-0000CA08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251" name="Text Box 8">
          <a:extLst>
            <a:ext uri="{FF2B5EF4-FFF2-40B4-BE49-F238E27FC236}">
              <a16:creationId xmlns:a16="http://schemas.microsoft.com/office/drawing/2014/main" id="{00000000-0008-0000-2200-0000CB08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252" name="Text Box 8">
          <a:extLst>
            <a:ext uri="{FF2B5EF4-FFF2-40B4-BE49-F238E27FC236}">
              <a16:creationId xmlns:a16="http://schemas.microsoft.com/office/drawing/2014/main" id="{00000000-0008-0000-2200-0000CC08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53" name="Text Box 8">
          <a:extLst>
            <a:ext uri="{FF2B5EF4-FFF2-40B4-BE49-F238E27FC236}">
              <a16:creationId xmlns:a16="http://schemas.microsoft.com/office/drawing/2014/main" id="{00000000-0008-0000-2200-0000CD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4" name="Text Box 8">
          <a:extLst>
            <a:ext uri="{FF2B5EF4-FFF2-40B4-BE49-F238E27FC236}">
              <a16:creationId xmlns:a16="http://schemas.microsoft.com/office/drawing/2014/main" id="{00000000-0008-0000-2200-0000CE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5" name="Text Box 8">
          <a:extLst>
            <a:ext uri="{FF2B5EF4-FFF2-40B4-BE49-F238E27FC236}">
              <a16:creationId xmlns:a16="http://schemas.microsoft.com/office/drawing/2014/main" id="{00000000-0008-0000-2200-0000CF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6" name="Text Box 1">
          <a:extLst>
            <a:ext uri="{FF2B5EF4-FFF2-40B4-BE49-F238E27FC236}">
              <a16:creationId xmlns:a16="http://schemas.microsoft.com/office/drawing/2014/main" id="{00000000-0008-0000-2200-0000D0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7" name="Text Box 2">
          <a:extLst>
            <a:ext uri="{FF2B5EF4-FFF2-40B4-BE49-F238E27FC236}">
              <a16:creationId xmlns:a16="http://schemas.microsoft.com/office/drawing/2014/main" id="{00000000-0008-0000-2200-0000D1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8" name="Text Box 3">
          <a:extLst>
            <a:ext uri="{FF2B5EF4-FFF2-40B4-BE49-F238E27FC236}">
              <a16:creationId xmlns:a16="http://schemas.microsoft.com/office/drawing/2014/main" id="{00000000-0008-0000-2200-0000D2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59" name="Text Box 4">
          <a:extLst>
            <a:ext uri="{FF2B5EF4-FFF2-40B4-BE49-F238E27FC236}">
              <a16:creationId xmlns:a16="http://schemas.microsoft.com/office/drawing/2014/main" id="{00000000-0008-0000-2200-0000D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0" name="Text Box 5">
          <a:extLst>
            <a:ext uri="{FF2B5EF4-FFF2-40B4-BE49-F238E27FC236}">
              <a16:creationId xmlns:a16="http://schemas.microsoft.com/office/drawing/2014/main" id="{00000000-0008-0000-2200-0000D4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1" name="Text Box 6">
          <a:extLst>
            <a:ext uri="{FF2B5EF4-FFF2-40B4-BE49-F238E27FC236}">
              <a16:creationId xmlns:a16="http://schemas.microsoft.com/office/drawing/2014/main" id="{00000000-0008-0000-2200-0000D5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2" name="Text Box 8">
          <a:extLst>
            <a:ext uri="{FF2B5EF4-FFF2-40B4-BE49-F238E27FC236}">
              <a16:creationId xmlns:a16="http://schemas.microsoft.com/office/drawing/2014/main" id="{00000000-0008-0000-2200-0000D6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3" name="Text Box 9">
          <a:extLst>
            <a:ext uri="{FF2B5EF4-FFF2-40B4-BE49-F238E27FC236}">
              <a16:creationId xmlns:a16="http://schemas.microsoft.com/office/drawing/2014/main" id="{00000000-0008-0000-2200-0000D7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4" name="Text Box 10">
          <a:extLst>
            <a:ext uri="{FF2B5EF4-FFF2-40B4-BE49-F238E27FC236}">
              <a16:creationId xmlns:a16="http://schemas.microsoft.com/office/drawing/2014/main" id="{00000000-0008-0000-2200-0000D8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5" name="Text Box 1">
          <a:extLst>
            <a:ext uri="{FF2B5EF4-FFF2-40B4-BE49-F238E27FC236}">
              <a16:creationId xmlns:a16="http://schemas.microsoft.com/office/drawing/2014/main" id="{00000000-0008-0000-2200-0000D9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66" name="Text Box 2">
          <a:extLst>
            <a:ext uri="{FF2B5EF4-FFF2-40B4-BE49-F238E27FC236}">
              <a16:creationId xmlns:a16="http://schemas.microsoft.com/office/drawing/2014/main" id="{00000000-0008-0000-2200-0000DA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267" name="Text Box 8">
          <a:extLst>
            <a:ext uri="{FF2B5EF4-FFF2-40B4-BE49-F238E27FC236}">
              <a16:creationId xmlns:a16="http://schemas.microsoft.com/office/drawing/2014/main" id="{00000000-0008-0000-2200-0000DB08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268" name="Text Box 13">
          <a:extLst>
            <a:ext uri="{FF2B5EF4-FFF2-40B4-BE49-F238E27FC236}">
              <a16:creationId xmlns:a16="http://schemas.microsoft.com/office/drawing/2014/main" id="{00000000-0008-0000-2200-0000DC08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269" name="Text Box 14">
          <a:extLst>
            <a:ext uri="{FF2B5EF4-FFF2-40B4-BE49-F238E27FC236}">
              <a16:creationId xmlns:a16="http://schemas.microsoft.com/office/drawing/2014/main" id="{00000000-0008-0000-2200-0000DD08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56</xdr:row>
      <xdr:rowOff>179917</xdr:rowOff>
    </xdr:from>
    <xdr:ext cx="114300" cy="285750"/>
    <xdr:sp macro="" textlink="">
      <xdr:nvSpPr>
        <xdr:cNvPr id="2270" name="Text Box 13">
          <a:extLst>
            <a:ext uri="{FF2B5EF4-FFF2-40B4-BE49-F238E27FC236}">
              <a16:creationId xmlns:a16="http://schemas.microsoft.com/office/drawing/2014/main" id="{00000000-0008-0000-2200-0000DE080000}"/>
            </a:ext>
          </a:extLst>
        </xdr:cNvPr>
        <xdr:cNvSpPr txBox="1">
          <a:spLocks noChangeArrowheads="1"/>
        </xdr:cNvSpPr>
      </xdr:nvSpPr>
      <xdr:spPr bwMode="auto">
        <a:xfrm>
          <a:off x="687324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52918</xdr:rowOff>
    </xdr:from>
    <xdr:ext cx="114300" cy="285750"/>
    <xdr:sp macro="" textlink="">
      <xdr:nvSpPr>
        <xdr:cNvPr id="2271" name="Text Box 10">
          <a:extLst>
            <a:ext uri="{FF2B5EF4-FFF2-40B4-BE49-F238E27FC236}">
              <a16:creationId xmlns:a16="http://schemas.microsoft.com/office/drawing/2014/main" id="{00000000-0008-0000-2200-0000DF080000}"/>
            </a:ext>
          </a:extLst>
        </xdr:cNvPr>
        <xdr:cNvSpPr txBox="1">
          <a:spLocks noChangeArrowheads="1"/>
        </xdr:cNvSpPr>
      </xdr:nvSpPr>
      <xdr:spPr bwMode="auto">
        <a:xfrm>
          <a:off x="687324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2" name="Text Box 8">
          <a:extLst>
            <a:ext uri="{FF2B5EF4-FFF2-40B4-BE49-F238E27FC236}">
              <a16:creationId xmlns:a16="http://schemas.microsoft.com/office/drawing/2014/main" id="{00000000-0008-0000-2200-0000E0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3" name="Text Box 8">
          <a:extLst>
            <a:ext uri="{FF2B5EF4-FFF2-40B4-BE49-F238E27FC236}">
              <a16:creationId xmlns:a16="http://schemas.microsoft.com/office/drawing/2014/main" id="{00000000-0008-0000-2200-0000E1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74" name="Text Box 8">
          <a:extLst>
            <a:ext uri="{FF2B5EF4-FFF2-40B4-BE49-F238E27FC236}">
              <a16:creationId xmlns:a16="http://schemas.microsoft.com/office/drawing/2014/main" id="{00000000-0008-0000-2200-0000E2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21</xdr:row>
      <xdr:rowOff>0</xdr:rowOff>
    </xdr:from>
    <xdr:ext cx="114300" cy="285750"/>
    <xdr:sp macro="" textlink="">
      <xdr:nvSpPr>
        <xdr:cNvPr id="2275" name="Text Box 8">
          <a:extLst>
            <a:ext uri="{FF2B5EF4-FFF2-40B4-BE49-F238E27FC236}">
              <a16:creationId xmlns:a16="http://schemas.microsoft.com/office/drawing/2014/main" id="{00000000-0008-0000-2200-0000E3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6" name="Text Box 8">
          <a:extLst>
            <a:ext uri="{FF2B5EF4-FFF2-40B4-BE49-F238E27FC236}">
              <a16:creationId xmlns:a16="http://schemas.microsoft.com/office/drawing/2014/main" id="{00000000-0008-0000-2200-0000E4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7" name="Text Box 8">
          <a:extLst>
            <a:ext uri="{FF2B5EF4-FFF2-40B4-BE49-F238E27FC236}">
              <a16:creationId xmlns:a16="http://schemas.microsoft.com/office/drawing/2014/main" id="{00000000-0008-0000-2200-0000E5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8" name="Text Box 8">
          <a:extLst>
            <a:ext uri="{FF2B5EF4-FFF2-40B4-BE49-F238E27FC236}">
              <a16:creationId xmlns:a16="http://schemas.microsoft.com/office/drawing/2014/main" id="{00000000-0008-0000-2200-0000E6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279" name="Text Box 8">
          <a:extLst>
            <a:ext uri="{FF2B5EF4-FFF2-40B4-BE49-F238E27FC236}">
              <a16:creationId xmlns:a16="http://schemas.microsoft.com/office/drawing/2014/main" id="{00000000-0008-0000-2200-0000E708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80" name="Text Box 8">
          <a:extLst>
            <a:ext uri="{FF2B5EF4-FFF2-40B4-BE49-F238E27FC236}">
              <a16:creationId xmlns:a16="http://schemas.microsoft.com/office/drawing/2014/main" id="{00000000-0008-0000-2200-0000E8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281" name="Text Box 8">
          <a:extLst>
            <a:ext uri="{FF2B5EF4-FFF2-40B4-BE49-F238E27FC236}">
              <a16:creationId xmlns:a16="http://schemas.microsoft.com/office/drawing/2014/main" id="{00000000-0008-0000-2200-0000E908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282" name="Text Box 8">
          <a:extLst>
            <a:ext uri="{FF2B5EF4-FFF2-40B4-BE49-F238E27FC236}">
              <a16:creationId xmlns:a16="http://schemas.microsoft.com/office/drawing/2014/main" id="{00000000-0008-0000-2200-0000EA08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283" name="Text Box 8">
          <a:extLst>
            <a:ext uri="{FF2B5EF4-FFF2-40B4-BE49-F238E27FC236}">
              <a16:creationId xmlns:a16="http://schemas.microsoft.com/office/drawing/2014/main" id="{00000000-0008-0000-2200-0000EB08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284" name="Text Box 8">
          <a:extLst>
            <a:ext uri="{FF2B5EF4-FFF2-40B4-BE49-F238E27FC236}">
              <a16:creationId xmlns:a16="http://schemas.microsoft.com/office/drawing/2014/main" id="{00000000-0008-0000-2200-0000EC08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285" name="Text Box 8">
          <a:extLst>
            <a:ext uri="{FF2B5EF4-FFF2-40B4-BE49-F238E27FC236}">
              <a16:creationId xmlns:a16="http://schemas.microsoft.com/office/drawing/2014/main" id="{00000000-0008-0000-2200-0000ED08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54</xdr:row>
      <xdr:rowOff>0</xdr:rowOff>
    </xdr:from>
    <xdr:ext cx="114300" cy="285750"/>
    <xdr:sp macro="" textlink="">
      <xdr:nvSpPr>
        <xdr:cNvPr id="2286" name="Text Box 8">
          <a:extLst>
            <a:ext uri="{FF2B5EF4-FFF2-40B4-BE49-F238E27FC236}">
              <a16:creationId xmlns:a16="http://schemas.microsoft.com/office/drawing/2014/main" id="{00000000-0008-0000-2200-0000EE080000}"/>
            </a:ext>
          </a:extLst>
        </xdr:cNvPr>
        <xdr:cNvSpPr txBox="1">
          <a:spLocks noChangeArrowheads="1"/>
        </xdr:cNvSpPr>
      </xdr:nvSpPr>
      <xdr:spPr bwMode="auto">
        <a:xfrm>
          <a:off x="687324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169334</xdr:rowOff>
    </xdr:from>
    <xdr:ext cx="114300" cy="285750"/>
    <xdr:sp macro="" textlink="">
      <xdr:nvSpPr>
        <xdr:cNvPr id="2287" name="Text Box 8">
          <a:extLst>
            <a:ext uri="{FF2B5EF4-FFF2-40B4-BE49-F238E27FC236}">
              <a16:creationId xmlns:a16="http://schemas.microsoft.com/office/drawing/2014/main" id="{00000000-0008-0000-2200-0000EF080000}"/>
            </a:ext>
          </a:extLst>
        </xdr:cNvPr>
        <xdr:cNvSpPr txBox="1">
          <a:spLocks noChangeArrowheads="1"/>
        </xdr:cNvSpPr>
      </xdr:nvSpPr>
      <xdr:spPr bwMode="auto">
        <a:xfrm>
          <a:off x="687324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152400</xdr:rowOff>
    </xdr:from>
    <xdr:ext cx="114300" cy="285750"/>
    <xdr:sp macro="" textlink="">
      <xdr:nvSpPr>
        <xdr:cNvPr id="2288" name="Text Box 8">
          <a:extLst>
            <a:ext uri="{FF2B5EF4-FFF2-40B4-BE49-F238E27FC236}">
              <a16:creationId xmlns:a16="http://schemas.microsoft.com/office/drawing/2014/main" id="{00000000-0008-0000-2200-0000F0080000}"/>
            </a:ext>
          </a:extLst>
        </xdr:cNvPr>
        <xdr:cNvSpPr txBox="1">
          <a:spLocks noChangeArrowheads="1"/>
        </xdr:cNvSpPr>
      </xdr:nvSpPr>
      <xdr:spPr bwMode="auto">
        <a:xfrm>
          <a:off x="687324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289" name="Text Box 8">
          <a:extLst>
            <a:ext uri="{FF2B5EF4-FFF2-40B4-BE49-F238E27FC236}">
              <a16:creationId xmlns:a16="http://schemas.microsoft.com/office/drawing/2014/main" id="{00000000-0008-0000-2200-0000F1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290" name="Text Box 8">
          <a:extLst>
            <a:ext uri="{FF2B5EF4-FFF2-40B4-BE49-F238E27FC236}">
              <a16:creationId xmlns:a16="http://schemas.microsoft.com/office/drawing/2014/main" id="{00000000-0008-0000-2200-0000F208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291" name="Text Box 8">
          <a:extLst>
            <a:ext uri="{FF2B5EF4-FFF2-40B4-BE49-F238E27FC236}">
              <a16:creationId xmlns:a16="http://schemas.microsoft.com/office/drawing/2014/main" id="{00000000-0008-0000-2200-0000F308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2" name="Text Box 8">
          <a:extLst>
            <a:ext uri="{FF2B5EF4-FFF2-40B4-BE49-F238E27FC236}">
              <a16:creationId xmlns:a16="http://schemas.microsoft.com/office/drawing/2014/main" id="{00000000-0008-0000-2200-0000F4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93" name="Text Box 8">
          <a:extLst>
            <a:ext uri="{FF2B5EF4-FFF2-40B4-BE49-F238E27FC236}">
              <a16:creationId xmlns:a16="http://schemas.microsoft.com/office/drawing/2014/main" id="{00000000-0008-0000-2200-0000F5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4" name="Text Box 8">
          <a:extLst>
            <a:ext uri="{FF2B5EF4-FFF2-40B4-BE49-F238E27FC236}">
              <a16:creationId xmlns:a16="http://schemas.microsoft.com/office/drawing/2014/main" id="{00000000-0008-0000-2200-0000F6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295" name="Text Box 8">
          <a:extLst>
            <a:ext uri="{FF2B5EF4-FFF2-40B4-BE49-F238E27FC236}">
              <a16:creationId xmlns:a16="http://schemas.microsoft.com/office/drawing/2014/main" id="{00000000-0008-0000-2200-0000F708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6" name="Text Box 8">
          <a:extLst>
            <a:ext uri="{FF2B5EF4-FFF2-40B4-BE49-F238E27FC236}">
              <a16:creationId xmlns:a16="http://schemas.microsoft.com/office/drawing/2014/main" id="{00000000-0008-0000-2200-0000F8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7" name="Text Box 8">
          <a:extLst>
            <a:ext uri="{FF2B5EF4-FFF2-40B4-BE49-F238E27FC236}">
              <a16:creationId xmlns:a16="http://schemas.microsoft.com/office/drawing/2014/main" id="{00000000-0008-0000-2200-0000F9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8" name="Text Box 8">
          <a:extLst>
            <a:ext uri="{FF2B5EF4-FFF2-40B4-BE49-F238E27FC236}">
              <a16:creationId xmlns:a16="http://schemas.microsoft.com/office/drawing/2014/main" id="{00000000-0008-0000-2200-0000FA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299" name="Text Box 8">
          <a:extLst>
            <a:ext uri="{FF2B5EF4-FFF2-40B4-BE49-F238E27FC236}">
              <a16:creationId xmlns:a16="http://schemas.microsoft.com/office/drawing/2014/main" id="{00000000-0008-0000-2200-0000FB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300" name="Text Box 8">
          <a:extLst>
            <a:ext uri="{FF2B5EF4-FFF2-40B4-BE49-F238E27FC236}">
              <a16:creationId xmlns:a16="http://schemas.microsoft.com/office/drawing/2014/main" id="{00000000-0008-0000-2200-0000FC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1" name="Text Box 8">
          <a:extLst>
            <a:ext uri="{FF2B5EF4-FFF2-40B4-BE49-F238E27FC236}">
              <a16:creationId xmlns:a16="http://schemas.microsoft.com/office/drawing/2014/main" id="{00000000-0008-0000-2200-0000FD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2" name="Text Box 8">
          <a:extLst>
            <a:ext uri="{FF2B5EF4-FFF2-40B4-BE49-F238E27FC236}">
              <a16:creationId xmlns:a16="http://schemas.microsoft.com/office/drawing/2014/main" id="{00000000-0008-0000-2200-0000FE08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03" name="Text Box 8">
          <a:extLst>
            <a:ext uri="{FF2B5EF4-FFF2-40B4-BE49-F238E27FC236}">
              <a16:creationId xmlns:a16="http://schemas.microsoft.com/office/drawing/2014/main" id="{00000000-0008-0000-2200-0000FF08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04" name="Text Box 8">
          <a:extLst>
            <a:ext uri="{FF2B5EF4-FFF2-40B4-BE49-F238E27FC236}">
              <a16:creationId xmlns:a16="http://schemas.microsoft.com/office/drawing/2014/main" id="{00000000-0008-0000-2200-000000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05" name="Text Box 8">
          <a:extLst>
            <a:ext uri="{FF2B5EF4-FFF2-40B4-BE49-F238E27FC236}">
              <a16:creationId xmlns:a16="http://schemas.microsoft.com/office/drawing/2014/main" id="{00000000-0008-0000-2200-000001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06" name="Text Box 8">
          <a:extLst>
            <a:ext uri="{FF2B5EF4-FFF2-40B4-BE49-F238E27FC236}">
              <a16:creationId xmlns:a16="http://schemas.microsoft.com/office/drawing/2014/main" id="{00000000-0008-0000-2200-000002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307" name="Text Box 8">
          <a:extLst>
            <a:ext uri="{FF2B5EF4-FFF2-40B4-BE49-F238E27FC236}">
              <a16:creationId xmlns:a16="http://schemas.microsoft.com/office/drawing/2014/main" id="{00000000-0008-0000-2200-000003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08" name="Text Box 8">
          <a:extLst>
            <a:ext uri="{FF2B5EF4-FFF2-40B4-BE49-F238E27FC236}">
              <a16:creationId xmlns:a16="http://schemas.microsoft.com/office/drawing/2014/main" id="{00000000-0008-0000-2200-000004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09" name="Text Box 8">
          <a:extLst>
            <a:ext uri="{FF2B5EF4-FFF2-40B4-BE49-F238E27FC236}">
              <a16:creationId xmlns:a16="http://schemas.microsoft.com/office/drawing/2014/main" id="{00000000-0008-0000-2200-000005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10" name="Text Box 8">
          <a:extLst>
            <a:ext uri="{FF2B5EF4-FFF2-40B4-BE49-F238E27FC236}">
              <a16:creationId xmlns:a16="http://schemas.microsoft.com/office/drawing/2014/main" id="{00000000-0008-0000-2200-000006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1" name="Text Box 1">
          <a:extLst>
            <a:ext uri="{FF2B5EF4-FFF2-40B4-BE49-F238E27FC236}">
              <a16:creationId xmlns:a16="http://schemas.microsoft.com/office/drawing/2014/main" id="{00000000-0008-0000-2200-00000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2" name="Text Box 2">
          <a:extLst>
            <a:ext uri="{FF2B5EF4-FFF2-40B4-BE49-F238E27FC236}">
              <a16:creationId xmlns:a16="http://schemas.microsoft.com/office/drawing/2014/main" id="{00000000-0008-0000-2200-00000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3" name="Text Box 3">
          <a:extLst>
            <a:ext uri="{FF2B5EF4-FFF2-40B4-BE49-F238E27FC236}">
              <a16:creationId xmlns:a16="http://schemas.microsoft.com/office/drawing/2014/main" id="{00000000-0008-0000-2200-00000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4" name="Text Box 4">
          <a:extLst>
            <a:ext uri="{FF2B5EF4-FFF2-40B4-BE49-F238E27FC236}">
              <a16:creationId xmlns:a16="http://schemas.microsoft.com/office/drawing/2014/main" id="{00000000-0008-0000-2200-00000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5" name="Text Box 5">
          <a:extLst>
            <a:ext uri="{FF2B5EF4-FFF2-40B4-BE49-F238E27FC236}">
              <a16:creationId xmlns:a16="http://schemas.microsoft.com/office/drawing/2014/main" id="{00000000-0008-0000-2200-00000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6" name="Text Box 6">
          <a:extLst>
            <a:ext uri="{FF2B5EF4-FFF2-40B4-BE49-F238E27FC236}">
              <a16:creationId xmlns:a16="http://schemas.microsoft.com/office/drawing/2014/main" id="{00000000-0008-0000-2200-00000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7" name="Text Box 8">
          <a:extLst>
            <a:ext uri="{FF2B5EF4-FFF2-40B4-BE49-F238E27FC236}">
              <a16:creationId xmlns:a16="http://schemas.microsoft.com/office/drawing/2014/main" id="{00000000-0008-0000-2200-00000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8" name="Text Box 9">
          <a:extLst>
            <a:ext uri="{FF2B5EF4-FFF2-40B4-BE49-F238E27FC236}">
              <a16:creationId xmlns:a16="http://schemas.microsoft.com/office/drawing/2014/main" id="{00000000-0008-0000-2200-00000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19" name="Text Box 10">
          <a:extLst>
            <a:ext uri="{FF2B5EF4-FFF2-40B4-BE49-F238E27FC236}">
              <a16:creationId xmlns:a16="http://schemas.microsoft.com/office/drawing/2014/main" id="{00000000-0008-0000-2200-00000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0" name="Text Box 1">
          <a:extLst>
            <a:ext uri="{FF2B5EF4-FFF2-40B4-BE49-F238E27FC236}">
              <a16:creationId xmlns:a16="http://schemas.microsoft.com/office/drawing/2014/main" id="{00000000-0008-0000-2200-00001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1" name="Text Box 2">
          <a:extLst>
            <a:ext uri="{FF2B5EF4-FFF2-40B4-BE49-F238E27FC236}">
              <a16:creationId xmlns:a16="http://schemas.microsoft.com/office/drawing/2014/main" id="{00000000-0008-0000-2200-00001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322" name="Text Box 8">
          <a:extLst>
            <a:ext uri="{FF2B5EF4-FFF2-40B4-BE49-F238E27FC236}">
              <a16:creationId xmlns:a16="http://schemas.microsoft.com/office/drawing/2014/main" id="{00000000-0008-0000-2200-000012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323" name="Text Box 8">
          <a:extLst>
            <a:ext uri="{FF2B5EF4-FFF2-40B4-BE49-F238E27FC236}">
              <a16:creationId xmlns:a16="http://schemas.microsoft.com/office/drawing/2014/main" id="{00000000-0008-0000-2200-000013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324" name="Text Box 8">
          <a:extLst>
            <a:ext uri="{FF2B5EF4-FFF2-40B4-BE49-F238E27FC236}">
              <a16:creationId xmlns:a16="http://schemas.microsoft.com/office/drawing/2014/main" id="{00000000-0008-0000-2200-000014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25" name="Text Box 8">
          <a:extLst>
            <a:ext uri="{FF2B5EF4-FFF2-40B4-BE49-F238E27FC236}">
              <a16:creationId xmlns:a16="http://schemas.microsoft.com/office/drawing/2014/main" id="{00000000-0008-0000-2200-000015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6" name="Text Box 8">
          <a:extLst>
            <a:ext uri="{FF2B5EF4-FFF2-40B4-BE49-F238E27FC236}">
              <a16:creationId xmlns:a16="http://schemas.microsoft.com/office/drawing/2014/main" id="{00000000-0008-0000-2200-000016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7" name="Text Box 8">
          <a:extLst>
            <a:ext uri="{FF2B5EF4-FFF2-40B4-BE49-F238E27FC236}">
              <a16:creationId xmlns:a16="http://schemas.microsoft.com/office/drawing/2014/main" id="{00000000-0008-0000-2200-00001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8" name="Text Box 1">
          <a:extLst>
            <a:ext uri="{FF2B5EF4-FFF2-40B4-BE49-F238E27FC236}">
              <a16:creationId xmlns:a16="http://schemas.microsoft.com/office/drawing/2014/main" id="{00000000-0008-0000-2200-00001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29" name="Text Box 2">
          <a:extLst>
            <a:ext uri="{FF2B5EF4-FFF2-40B4-BE49-F238E27FC236}">
              <a16:creationId xmlns:a16="http://schemas.microsoft.com/office/drawing/2014/main" id="{00000000-0008-0000-2200-00001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0" name="Text Box 3">
          <a:extLst>
            <a:ext uri="{FF2B5EF4-FFF2-40B4-BE49-F238E27FC236}">
              <a16:creationId xmlns:a16="http://schemas.microsoft.com/office/drawing/2014/main" id="{00000000-0008-0000-2200-00001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1" name="Text Box 4">
          <a:extLst>
            <a:ext uri="{FF2B5EF4-FFF2-40B4-BE49-F238E27FC236}">
              <a16:creationId xmlns:a16="http://schemas.microsoft.com/office/drawing/2014/main" id="{00000000-0008-0000-2200-00001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2" name="Text Box 5">
          <a:extLst>
            <a:ext uri="{FF2B5EF4-FFF2-40B4-BE49-F238E27FC236}">
              <a16:creationId xmlns:a16="http://schemas.microsoft.com/office/drawing/2014/main" id="{00000000-0008-0000-2200-00001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3" name="Text Box 6">
          <a:extLst>
            <a:ext uri="{FF2B5EF4-FFF2-40B4-BE49-F238E27FC236}">
              <a16:creationId xmlns:a16="http://schemas.microsoft.com/office/drawing/2014/main" id="{00000000-0008-0000-2200-00001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4" name="Text Box 8">
          <a:extLst>
            <a:ext uri="{FF2B5EF4-FFF2-40B4-BE49-F238E27FC236}">
              <a16:creationId xmlns:a16="http://schemas.microsoft.com/office/drawing/2014/main" id="{00000000-0008-0000-2200-00001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5" name="Text Box 9">
          <a:extLst>
            <a:ext uri="{FF2B5EF4-FFF2-40B4-BE49-F238E27FC236}">
              <a16:creationId xmlns:a16="http://schemas.microsoft.com/office/drawing/2014/main" id="{00000000-0008-0000-2200-00001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6" name="Text Box 10">
          <a:extLst>
            <a:ext uri="{FF2B5EF4-FFF2-40B4-BE49-F238E27FC236}">
              <a16:creationId xmlns:a16="http://schemas.microsoft.com/office/drawing/2014/main" id="{00000000-0008-0000-2200-00002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7" name="Text Box 1">
          <a:extLst>
            <a:ext uri="{FF2B5EF4-FFF2-40B4-BE49-F238E27FC236}">
              <a16:creationId xmlns:a16="http://schemas.microsoft.com/office/drawing/2014/main" id="{00000000-0008-0000-2200-00002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38" name="Text Box 2">
          <a:extLst>
            <a:ext uri="{FF2B5EF4-FFF2-40B4-BE49-F238E27FC236}">
              <a16:creationId xmlns:a16="http://schemas.microsoft.com/office/drawing/2014/main" id="{00000000-0008-0000-2200-000022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39" name="Text Box 8">
          <a:extLst>
            <a:ext uri="{FF2B5EF4-FFF2-40B4-BE49-F238E27FC236}">
              <a16:creationId xmlns:a16="http://schemas.microsoft.com/office/drawing/2014/main" id="{00000000-0008-0000-2200-000023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340" name="Text Box 8">
          <a:extLst>
            <a:ext uri="{FF2B5EF4-FFF2-40B4-BE49-F238E27FC236}">
              <a16:creationId xmlns:a16="http://schemas.microsoft.com/office/drawing/2014/main" id="{00000000-0008-0000-2200-000024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341" name="Text Box 8">
          <a:extLst>
            <a:ext uri="{FF2B5EF4-FFF2-40B4-BE49-F238E27FC236}">
              <a16:creationId xmlns:a16="http://schemas.microsoft.com/office/drawing/2014/main" id="{00000000-0008-0000-2200-000025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42" name="Text Box 8">
          <a:extLst>
            <a:ext uri="{FF2B5EF4-FFF2-40B4-BE49-F238E27FC236}">
              <a16:creationId xmlns:a16="http://schemas.microsoft.com/office/drawing/2014/main" id="{00000000-0008-0000-2200-000026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3" name="Text Box 8">
          <a:extLst>
            <a:ext uri="{FF2B5EF4-FFF2-40B4-BE49-F238E27FC236}">
              <a16:creationId xmlns:a16="http://schemas.microsoft.com/office/drawing/2014/main" id="{00000000-0008-0000-2200-000027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4" name="Text Box 8">
          <a:extLst>
            <a:ext uri="{FF2B5EF4-FFF2-40B4-BE49-F238E27FC236}">
              <a16:creationId xmlns:a16="http://schemas.microsoft.com/office/drawing/2014/main" id="{00000000-0008-0000-2200-000028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5" name="Text Box 1">
          <a:extLst>
            <a:ext uri="{FF2B5EF4-FFF2-40B4-BE49-F238E27FC236}">
              <a16:creationId xmlns:a16="http://schemas.microsoft.com/office/drawing/2014/main" id="{00000000-0008-0000-2200-000029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6" name="Text Box 2">
          <a:extLst>
            <a:ext uri="{FF2B5EF4-FFF2-40B4-BE49-F238E27FC236}">
              <a16:creationId xmlns:a16="http://schemas.microsoft.com/office/drawing/2014/main" id="{00000000-0008-0000-2200-00002A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7" name="Text Box 3">
          <a:extLst>
            <a:ext uri="{FF2B5EF4-FFF2-40B4-BE49-F238E27FC236}">
              <a16:creationId xmlns:a16="http://schemas.microsoft.com/office/drawing/2014/main" id="{00000000-0008-0000-2200-00002B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8" name="Text Box 4">
          <a:extLst>
            <a:ext uri="{FF2B5EF4-FFF2-40B4-BE49-F238E27FC236}">
              <a16:creationId xmlns:a16="http://schemas.microsoft.com/office/drawing/2014/main" id="{00000000-0008-0000-2200-00002C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49" name="Text Box 5">
          <a:extLst>
            <a:ext uri="{FF2B5EF4-FFF2-40B4-BE49-F238E27FC236}">
              <a16:creationId xmlns:a16="http://schemas.microsoft.com/office/drawing/2014/main" id="{00000000-0008-0000-2200-00002D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0" name="Text Box 6">
          <a:extLst>
            <a:ext uri="{FF2B5EF4-FFF2-40B4-BE49-F238E27FC236}">
              <a16:creationId xmlns:a16="http://schemas.microsoft.com/office/drawing/2014/main" id="{00000000-0008-0000-2200-00002E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1" name="Text Box 8">
          <a:extLst>
            <a:ext uri="{FF2B5EF4-FFF2-40B4-BE49-F238E27FC236}">
              <a16:creationId xmlns:a16="http://schemas.microsoft.com/office/drawing/2014/main" id="{00000000-0008-0000-2200-00002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2" name="Text Box 9">
          <a:extLst>
            <a:ext uri="{FF2B5EF4-FFF2-40B4-BE49-F238E27FC236}">
              <a16:creationId xmlns:a16="http://schemas.microsoft.com/office/drawing/2014/main" id="{00000000-0008-0000-2200-000030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3" name="Text Box 10">
          <a:extLst>
            <a:ext uri="{FF2B5EF4-FFF2-40B4-BE49-F238E27FC236}">
              <a16:creationId xmlns:a16="http://schemas.microsoft.com/office/drawing/2014/main" id="{00000000-0008-0000-2200-000031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4" name="Text Box 1">
          <a:extLst>
            <a:ext uri="{FF2B5EF4-FFF2-40B4-BE49-F238E27FC236}">
              <a16:creationId xmlns:a16="http://schemas.microsoft.com/office/drawing/2014/main" id="{00000000-0008-0000-2200-000032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55" name="Text Box 2">
          <a:extLst>
            <a:ext uri="{FF2B5EF4-FFF2-40B4-BE49-F238E27FC236}">
              <a16:creationId xmlns:a16="http://schemas.microsoft.com/office/drawing/2014/main" id="{00000000-0008-0000-2200-000033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356" name="Text Box 8">
          <a:extLst>
            <a:ext uri="{FF2B5EF4-FFF2-40B4-BE49-F238E27FC236}">
              <a16:creationId xmlns:a16="http://schemas.microsoft.com/office/drawing/2014/main" id="{00000000-0008-0000-2200-000034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7" name="Text Box 8">
          <a:extLst>
            <a:ext uri="{FF2B5EF4-FFF2-40B4-BE49-F238E27FC236}">
              <a16:creationId xmlns:a16="http://schemas.microsoft.com/office/drawing/2014/main" id="{00000000-0008-0000-2200-000035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8" name="Text Box 8">
          <a:extLst>
            <a:ext uri="{FF2B5EF4-FFF2-40B4-BE49-F238E27FC236}">
              <a16:creationId xmlns:a16="http://schemas.microsoft.com/office/drawing/2014/main" id="{00000000-0008-0000-2200-000036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59" name="Text Box 8">
          <a:extLst>
            <a:ext uri="{FF2B5EF4-FFF2-40B4-BE49-F238E27FC236}">
              <a16:creationId xmlns:a16="http://schemas.microsoft.com/office/drawing/2014/main" id="{00000000-0008-0000-2200-000037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360" name="Text Box 8">
          <a:extLst>
            <a:ext uri="{FF2B5EF4-FFF2-40B4-BE49-F238E27FC236}">
              <a16:creationId xmlns:a16="http://schemas.microsoft.com/office/drawing/2014/main" id="{00000000-0008-0000-2200-000038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361" name="Text Box 8">
          <a:extLst>
            <a:ext uri="{FF2B5EF4-FFF2-40B4-BE49-F238E27FC236}">
              <a16:creationId xmlns:a16="http://schemas.microsoft.com/office/drawing/2014/main" id="{00000000-0008-0000-2200-00003909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28575</xdr:rowOff>
    </xdr:from>
    <xdr:ext cx="114300" cy="285750"/>
    <xdr:sp macro="" textlink="">
      <xdr:nvSpPr>
        <xdr:cNvPr id="2362" name="Text Box 8">
          <a:extLst>
            <a:ext uri="{FF2B5EF4-FFF2-40B4-BE49-F238E27FC236}">
              <a16:creationId xmlns:a16="http://schemas.microsoft.com/office/drawing/2014/main" id="{00000000-0008-0000-2200-00003A090000}"/>
            </a:ext>
          </a:extLst>
        </xdr:cNvPr>
        <xdr:cNvSpPr txBox="1">
          <a:spLocks noChangeArrowheads="1"/>
        </xdr:cNvSpPr>
      </xdr:nvSpPr>
      <xdr:spPr bwMode="auto">
        <a:xfrm>
          <a:off x="687324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63" name="Text Box 8">
          <a:extLst>
            <a:ext uri="{FF2B5EF4-FFF2-40B4-BE49-F238E27FC236}">
              <a16:creationId xmlns:a16="http://schemas.microsoft.com/office/drawing/2014/main" id="{00000000-0008-0000-2200-00003B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364" name="Text Box 8">
          <a:extLst>
            <a:ext uri="{FF2B5EF4-FFF2-40B4-BE49-F238E27FC236}">
              <a16:creationId xmlns:a16="http://schemas.microsoft.com/office/drawing/2014/main" id="{00000000-0008-0000-2200-00003C09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365" name="Text Box 8">
          <a:extLst>
            <a:ext uri="{FF2B5EF4-FFF2-40B4-BE49-F238E27FC236}">
              <a16:creationId xmlns:a16="http://schemas.microsoft.com/office/drawing/2014/main" id="{00000000-0008-0000-2200-00003D09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95250</xdr:rowOff>
    </xdr:from>
    <xdr:ext cx="114300" cy="285750"/>
    <xdr:sp macro="" textlink="">
      <xdr:nvSpPr>
        <xdr:cNvPr id="2366" name="Text Box 8">
          <a:extLst>
            <a:ext uri="{FF2B5EF4-FFF2-40B4-BE49-F238E27FC236}">
              <a16:creationId xmlns:a16="http://schemas.microsoft.com/office/drawing/2014/main" id="{00000000-0008-0000-2200-00003E090000}"/>
            </a:ext>
          </a:extLst>
        </xdr:cNvPr>
        <xdr:cNvSpPr txBox="1">
          <a:spLocks noChangeArrowheads="1"/>
        </xdr:cNvSpPr>
      </xdr:nvSpPr>
      <xdr:spPr bwMode="auto">
        <a:xfrm>
          <a:off x="687324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367" name="Text Box 8">
          <a:extLst>
            <a:ext uri="{FF2B5EF4-FFF2-40B4-BE49-F238E27FC236}">
              <a16:creationId xmlns:a16="http://schemas.microsoft.com/office/drawing/2014/main" id="{00000000-0008-0000-2200-00003F09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68" name="Text Box 1">
          <a:extLst>
            <a:ext uri="{FF2B5EF4-FFF2-40B4-BE49-F238E27FC236}">
              <a16:creationId xmlns:a16="http://schemas.microsoft.com/office/drawing/2014/main" id="{00000000-0008-0000-2200-00004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69" name="Text Box 2">
          <a:extLst>
            <a:ext uri="{FF2B5EF4-FFF2-40B4-BE49-F238E27FC236}">
              <a16:creationId xmlns:a16="http://schemas.microsoft.com/office/drawing/2014/main" id="{00000000-0008-0000-2200-00004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0" name="Text Box 3">
          <a:extLst>
            <a:ext uri="{FF2B5EF4-FFF2-40B4-BE49-F238E27FC236}">
              <a16:creationId xmlns:a16="http://schemas.microsoft.com/office/drawing/2014/main" id="{00000000-0008-0000-2200-00004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1" name="Text Box 4">
          <a:extLst>
            <a:ext uri="{FF2B5EF4-FFF2-40B4-BE49-F238E27FC236}">
              <a16:creationId xmlns:a16="http://schemas.microsoft.com/office/drawing/2014/main" id="{00000000-0008-0000-2200-00004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2" name="Text Box 5">
          <a:extLst>
            <a:ext uri="{FF2B5EF4-FFF2-40B4-BE49-F238E27FC236}">
              <a16:creationId xmlns:a16="http://schemas.microsoft.com/office/drawing/2014/main" id="{00000000-0008-0000-2200-00004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3" name="Text Box 6">
          <a:extLst>
            <a:ext uri="{FF2B5EF4-FFF2-40B4-BE49-F238E27FC236}">
              <a16:creationId xmlns:a16="http://schemas.microsoft.com/office/drawing/2014/main" id="{00000000-0008-0000-2200-00004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4" name="Text Box 8">
          <a:extLst>
            <a:ext uri="{FF2B5EF4-FFF2-40B4-BE49-F238E27FC236}">
              <a16:creationId xmlns:a16="http://schemas.microsoft.com/office/drawing/2014/main" id="{00000000-0008-0000-2200-000046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5" name="Text Box 9">
          <a:extLst>
            <a:ext uri="{FF2B5EF4-FFF2-40B4-BE49-F238E27FC236}">
              <a16:creationId xmlns:a16="http://schemas.microsoft.com/office/drawing/2014/main" id="{00000000-0008-0000-2200-000047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6" name="Text Box 10">
          <a:extLst>
            <a:ext uri="{FF2B5EF4-FFF2-40B4-BE49-F238E27FC236}">
              <a16:creationId xmlns:a16="http://schemas.microsoft.com/office/drawing/2014/main" id="{00000000-0008-0000-2200-000048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7" name="Text Box 1">
          <a:extLst>
            <a:ext uri="{FF2B5EF4-FFF2-40B4-BE49-F238E27FC236}">
              <a16:creationId xmlns:a16="http://schemas.microsoft.com/office/drawing/2014/main" id="{00000000-0008-0000-2200-000049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8" name="Text Box 2">
          <a:extLst>
            <a:ext uri="{FF2B5EF4-FFF2-40B4-BE49-F238E27FC236}">
              <a16:creationId xmlns:a16="http://schemas.microsoft.com/office/drawing/2014/main" id="{00000000-0008-0000-2200-00004A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79" name="Text Box 8">
          <a:extLst>
            <a:ext uri="{FF2B5EF4-FFF2-40B4-BE49-F238E27FC236}">
              <a16:creationId xmlns:a16="http://schemas.microsoft.com/office/drawing/2014/main" id="{00000000-0008-0000-2200-00004B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0" name="Text Box 8">
          <a:extLst>
            <a:ext uri="{FF2B5EF4-FFF2-40B4-BE49-F238E27FC236}">
              <a16:creationId xmlns:a16="http://schemas.microsoft.com/office/drawing/2014/main" id="{00000000-0008-0000-2200-00004C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1" name="Text Box 1">
          <a:extLst>
            <a:ext uri="{FF2B5EF4-FFF2-40B4-BE49-F238E27FC236}">
              <a16:creationId xmlns:a16="http://schemas.microsoft.com/office/drawing/2014/main" id="{00000000-0008-0000-2200-00004D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2" name="Text Box 2">
          <a:extLst>
            <a:ext uri="{FF2B5EF4-FFF2-40B4-BE49-F238E27FC236}">
              <a16:creationId xmlns:a16="http://schemas.microsoft.com/office/drawing/2014/main" id="{00000000-0008-0000-2200-00004E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3" name="Text Box 3">
          <a:extLst>
            <a:ext uri="{FF2B5EF4-FFF2-40B4-BE49-F238E27FC236}">
              <a16:creationId xmlns:a16="http://schemas.microsoft.com/office/drawing/2014/main" id="{00000000-0008-0000-2200-00004F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4" name="Text Box 4">
          <a:extLst>
            <a:ext uri="{FF2B5EF4-FFF2-40B4-BE49-F238E27FC236}">
              <a16:creationId xmlns:a16="http://schemas.microsoft.com/office/drawing/2014/main" id="{00000000-0008-0000-2200-00005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5" name="Text Box 5">
          <a:extLst>
            <a:ext uri="{FF2B5EF4-FFF2-40B4-BE49-F238E27FC236}">
              <a16:creationId xmlns:a16="http://schemas.microsoft.com/office/drawing/2014/main" id="{00000000-0008-0000-2200-00005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6" name="Text Box 6">
          <a:extLst>
            <a:ext uri="{FF2B5EF4-FFF2-40B4-BE49-F238E27FC236}">
              <a16:creationId xmlns:a16="http://schemas.microsoft.com/office/drawing/2014/main" id="{00000000-0008-0000-2200-00005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7" name="Text Box 8">
          <a:extLst>
            <a:ext uri="{FF2B5EF4-FFF2-40B4-BE49-F238E27FC236}">
              <a16:creationId xmlns:a16="http://schemas.microsoft.com/office/drawing/2014/main" id="{00000000-0008-0000-2200-00005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8" name="Text Box 9">
          <a:extLst>
            <a:ext uri="{FF2B5EF4-FFF2-40B4-BE49-F238E27FC236}">
              <a16:creationId xmlns:a16="http://schemas.microsoft.com/office/drawing/2014/main" id="{00000000-0008-0000-2200-00005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89" name="Text Box 10">
          <a:extLst>
            <a:ext uri="{FF2B5EF4-FFF2-40B4-BE49-F238E27FC236}">
              <a16:creationId xmlns:a16="http://schemas.microsoft.com/office/drawing/2014/main" id="{00000000-0008-0000-2200-00005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0" name="Text Box 1">
          <a:extLst>
            <a:ext uri="{FF2B5EF4-FFF2-40B4-BE49-F238E27FC236}">
              <a16:creationId xmlns:a16="http://schemas.microsoft.com/office/drawing/2014/main" id="{00000000-0008-0000-2200-000056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1" name="Text Box 2">
          <a:extLst>
            <a:ext uri="{FF2B5EF4-FFF2-40B4-BE49-F238E27FC236}">
              <a16:creationId xmlns:a16="http://schemas.microsoft.com/office/drawing/2014/main" id="{00000000-0008-0000-2200-000057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2" name="Text Box 8">
          <a:extLst>
            <a:ext uri="{FF2B5EF4-FFF2-40B4-BE49-F238E27FC236}">
              <a16:creationId xmlns:a16="http://schemas.microsoft.com/office/drawing/2014/main" id="{00000000-0008-0000-2200-000058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3" name="Text Box 8">
          <a:extLst>
            <a:ext uri="{FF2B5EF4-FFF2-40B4-BE49-F238E27FC236}">
              <a16:creationId xmlns:a16="http://schemas.microsoft.com/office/drawing/2014/main" id="{00000000-0008-0000-2200-000059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4" name="Text Box 1">
          <a:extLst>
            <a:ext uri="{FF2B5EF4-FFF2-40B4-BE49-F238E27FC236}">
              <a16:creationId xmlns:a16="http://schemas.microsoft.com/office/drawing/2014/main" id="{00000000-0008-0000-2200-00005A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5" name="Text Box 2">
          <a:extLst>
            <a:ext uri="{FF2B5EF4-FFF2-40B4-BE49-F238E27FC236}">
              <a16:creationId xmlns:a16="http://schemas.microsoft.com/office/drawing/2014/main" id="{00000000-0008-0000-2200-00005B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6" name="Text Box 3">
          <a:extLst>
            <a:ext uri="{FF2B5EF4-FFF2-40B4-BE49-F238E27FC236}">
              <a16:creationId xmlns:a16="http://schemas.microsoft.com/office/drawing/2014/main" id="{00000000-0008-0000-2200-00005C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7" name="Text Box 4">
          <a:extLst>
            <a:ext uri="{FF2B5EF4-FFF2-40B4-BE49-F238E27FC236}">
              <a16:creationId xmlns:a16="http://schemas.microsoft.com/office/drawing/2014/main" id="{00000000-0008-0000-2200-00005D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8" name="Text Box 5">
          <a:extLst>
            <a:ext uri="{FF2B5EF4-FFF2-40B4-BE49-F238E27FC236}">
              <a16:creationId xmlns:a16="http://schemas.microsoft.com/office/drawing/2014/main" id="{00000000-0008-0000-2200-00005E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399" name="Text Box 6">
          <a:extLst>
            <a:ext uri="{FF2B5EF4-FFF2-40B4-BE49-F238E27FC236}">
              <a16:creationId xmlns:a16="http://schemas.microsoft.com/office/drawing/2014/main" id="{00000000-0008-0000-2200-00005F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0" name="Text Box 8">
          <a:extLst>
            <a:ext uri="{FF2B5EF4-FFF2-40B4-BE49-F238E27FC236}">
              <a16:creationId xmlns:a16="http://schemas.microsoft.com/office/drawing/2014/main" id="{00000000-0008-0000-2200-000060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1" name="Text Box 9">
          <a:extLst>
            <a:ext uri="{FF2B5EF4-FFF2-40B4-BE49-F238E27FC236}">
              <a16:creationId xmlns:a16="http://schemas.microsoft.com/office/drawing/2014/main" id="{00000000-0008-0000-2200-000061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2" name="Text Box 10">
          <a:extLst>
            <a:ext uri="{FF2B5EF4-FFF2-40B4-BE49-F238E27FC236}">
              <a16:creationId xmlns:a16="http://schemas.microsoft.com/office/drawing/2014/main" id="{00000000-0008-0000-2200-000062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3" name="Text Box 1">
          <a:extLst>
            <a:ext uri="{FF2B5EF4-FFF2-40B4-BE49-F238E27FC236}">
              <a16:creationId xmlns:a16="http://schemas.microsoft.com/office/drawing/2014/main" id="{00000000-0008-0000-2200-000063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4" name="Text Box 2">
          <a:extLst>
            <a:ext uri="{FF2B5EF4-FFF2-40B4-BE49-F238E27FC236}">
              <a16:creationId xmlns:a16="http://schemas.microsoft.com/office/drawing/2014/main" id="{00000000-0008-0000-2200-000064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405" name="Text Box 8">
          <a:extLst>
            <a:ext uri="{FF2B5EF4-FFF2-40B4-BE49-F238E27FC236}">
              <a16:creationId xmlns:a16="http://schemas.microsoft.com/office/drawing/2014/main" id="{00000000-0008-0000-2200-00006509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31</xdr:row>
      <xdr:rowOff>0</xdr:rowOff>
    </xdr:from>
    <xdr:ext cx="114300" cy="285750"/>
    <xdr:sp macro="" textlink="">
      <xdr:nvSpPr>
        <xdr:cNvPr id="2406" name="Text Box 8">
          <a:extLst>
            <a:ext uri="{FF2B5EF4-FFF2-40B4-BE49-F238E27FC236}">
              <a16:creationId xmlns:a16="http://schemas.microsoft.com/office/drawing/2014/main" id="{00000000-0008-0000-2200-000066090000}"/>
            </a:ext>
          </a:extLst>
        </xdr:cNvPr>
        <xdr:cNvSpPr txBox="1">
          <a:spLocks noChangeArrowheads="1"/>
        </xdr:cNvSpPr>
      </xdr:nvSpPr>
      <xdr:spPr bwMode="auto">
        <a:xfrm>
          <a:off x="687324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07" name="Text Box 8">
          <a:extLst>
            <a:ext uri="{FF2B5EF4-FFF2-40B4-BE49-F238E27FC236}">
              <a16:creationId xmlns:a16="http://schemas.microsoft.com/office/drawing/2014/main" id="{00000000-0008-0000-2200-000067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08" name="Text Box 8">
          <a:extLst>
            <a:ext uri="{FF2B5EF4-FFF2-40B4-BE49-F238E27FC236}">
              <a16:creationId xmlns:a16="http://schemas.microsoft.com/office/drawing/2014/main" id="{00000000-0008-0000-2200-000068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409" name="Text Box 8">
          <a:extLst>
            <a:ext uri="{FF2B5EF4-FFF2-40B4-BE49-F238E27FC236}">
              <a16:creationId xmlns:a16="http://schemas.microsoft.com/office/drawing/2014/main" id="{00000000-0008-0000-2200-00006909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10" name="Text Box 8">
          <a:extLst>
            <a:ext uri="{FF2B5EF4-FFF2-40B4-BE49-F238E27FC236}">
              <a16:creationId xmlns:a16="http://schemas.microsoft.com/office/drawing/2014/main" id="{00000000-0008-0000-2200-00006A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411" name="Text Box 8">
          <a:extLst>
            <a:ext uri="{FF2B5EF4-FFF2-40B4-BE49-F238E27FC236}">
              <a16:creationId xmlns:a16="http://schemas.microsoft.com/office/drawing/2014/main" id="{00000000-0008-0000-2200-00006B09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412" name="Text Box 8">
          <a:extLst>
            <a:ext uri="{FF2B5EF4-FFF2-40B4-BE49-F238E27FC236}">
              <a16:creationId xmlns:a16="http://schemas.microsoft.com/office/drawing/2014/main" id="{00000000-0008-0000-2200-00006C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3" name="Text Box 8">
          <a:extLst>
            <a:ext uri="{FF2B5EF4-FFF2-40B4-BE49-F238E27FC236}">
              <a16:creationId xmlns:a16="http://schemas.microsoft.com/office/drawing/2014/main" id="{00000000-0008-0000-2200-00006D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4" name="Text Box 8">
          <a:extLst>
            <a:ext uri="{FF2B5EF4-FFF2-40B4-BE49-F238E27FC236}">
              <a16:creationId xmlns:a16="http://schemas.microsoft.com/office/drawing/2014/main" id="{00000000-0008-0000-2200-00006E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5" name="Text Box 8">
          <a:extLst>
            <a:ext uri="{FF2B5EF4-FFF2-40B4-BE49-F238E27FC236}">
              <a16:creationId xmlns:a16="http://schemas.microsoft.com/office/drawing/2014/main" id="{00000000-0008-0000-2200-00006F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416" name="Text Box 8">
          <a:extLst>
            <a:ext uri="{FF2B5EF4-FFF2-40B4-BE49-F238E27FC236}">
              <a16:creationId xmlns:a16="http://schemas.microsoft.com/office/drawing/2014/main" id="{00000000-0008-0000-2200-00007009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7" name="Text Box 1">
          <a:extLst>
            <a:ext uri="{FF2B5EF4-FFF2-40B4-BE49-F238E27FC236}">
              <a16:creationId xmlns:a16="http://schemas.microsoft.com/office/drawing/2014/main" id="{00000000-0008-0000-2200-000071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8" name="Text Box 2">
          <a:extLst>
            <a:ext uri="{FF2B5EF4-FFF2-40B4-BE49-F238E27FC236}">
              <a16:creationId xmlns:a16="http://schemas.microsoft.com/office/drawing/2014/main" id="{00000000-0008-0000-2200-000072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19" name="Text Box 3">
          <a:extLst>
            <a:ext uri="{FF2B5EF4-FFF2-40B4-BE49-F238E27FC236}">
              <a16:creationId xmlns:a16="http://schemas.microsoft.com/office/drawing/2014/main" id="{00000000-0008-0000-2200-000073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0" name="Text Box 4">
          <a:extLst>
            <a:ext uri="{FF2B5EF4-FFF2-40B4-BE49-F238E27FC236}">
              <a16:creationId xmlns:a16="http://schemas.microsoft.com/office/drawing/2014/main" id="{00000000-0008-0000-2200-000074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1" name="Text Box 5">
          <a:extLst>
            <a:ext uri="{FF2B5EF4-FFF2-40B4-BE49-F238E27FC236}">
              <a16:creationId xmlns:a16="http://schemas.microsoft.com/office/drawing/2014/main" id="{00000000-0008-0000-2200-000075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2" name="Text Box 6">
          <a:extLst>
            <a:ext uri="{FF2B5EF4-FFF2-40B4-BE49-F238E27FC236}">
              <a16:creationId xmlns:a16="http://schemas.microsoft.com/office/drawing/2014/main" id="{00000000-0008-0000-2200-000076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3" name="Text Box 8">
          <a:extLst>
            <a:ext uri="{FF2B5EF4-FFF2-40B4-BE49-F238E27FC236}">
              <a16:creationId xmlns:a16="http://schemas.microsoft.com/office/drawing/2014/main" id="{00000000-0008-0000-2200-000077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4" name="Text Box 9">
          <a:extLst>
            <a:ext uri="{FF2B5EF4-FFF2-40B4-BE49-F238E27FC236}">
              <a16:creationId xmlns:a16="http://schemas.microsoft.com/office/drawing/2014/main" id="{00000000-0008-0000-2200-000078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5" name="Text Box 10">
          <a:extLst>
            <a:ext uri="{FF2B5EF4-FFF2-40B4-BE49-F238E27FC236}">
              <a16:creationId xmlns:a16="http://schemas.microsoft.com/office/drawing/2014/main" id="{00000000-0008-0000-2200-000079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6" name="Text Box 1">
          <a:extLst>
            <a:ext uri="{FF2B5EF4-FFF2-40B4-BE49-F238E27FC236}">
              <a16:creationId xmlns:a16="http://schemas.microsoft.com/office/drawing/2014/main" id="{00000000-0008-0000-2200-00007A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427" name="Text Box 2">
          <a:extLst>
            <a:ext uri="{FF2B5EF4-FFF2-40B4-BE49-F238E27FC236}">
              <a16:creationId xmlns:a16="http://schemas.microsoft.com/office/drawing/2014/main" id="{00000000-0008-0000-2200-00007B09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28" name="Text Box 1">
          <a:extLst>
            <a:ext uri="{FF2B5EF4-FFF2-40B4-BE49-F238E27FC236}">
              <a16:creationId xmlns:a16="http://schemas.microsoft.com/office/drawing/2014/main" id="{00000000-0008-0000-2200-00007C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29" name="Text Box 2">
          <a:extLst>
            <a:ext uri="{FF2B5EF4-FFF2-40B4-BE49-F238E27FC236}">
              <a16:creationId xmlns:a16="http://schemas.microsoft.com/office/drawing/2014/main" id="{00000000-0008-0000-2200-00007D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0" name="Text Box 3">
          <a:extLst>
            <a:ext uri="{FF2B5EF4-FFF2-40B4-BE49-F238E27FC236}">
              <a16:creationId xmlns:a16="http://schemas.microsoft.com/office/drawing/2014/main" id="{00000000-0008-0000-2200-00007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1" name="Text Box 4">
          <a:extLst>
            <a:ext uri="{FF2B5EF4-FFF2-40B4-BE49-F238E27FC236}">
              <a16:creationId xmlns:a16="http://schemas.microsoft.com/office/drawing/2014/main" id="{00000000-0008-0000-2200-00007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2" name="Text Box 5">
          <a:extLst>
            <a:ext uri="{FF2B5EF4-FFF2-40B4-BE49-F238E27FC236}">
              <a16:creationId xmlns:a16="http://schemas.microsoft.com/office/drawing/2014/main" id="{00000000-0008-0000-2200-000080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3" name="Text Box 6">
          <a:extLst>
            <a:ext uri="{FF2B5EF4-FFF2-40B4-BE49-F238E27FC236}">
              <a16:creationId xmlns:a16="http://schemas.microsoft.com/office/drawing/2014/main" id="{00000000-0008-0000-2200-000081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4" name="Text Box 8">
          <a:extLst>
            <a:ext uri="{FF2B5EF4-FFF2-40B4-BE49-F238E27FC236}">
              <a16:creationId xmlns:a16="http://schemas.microsoft.com/office/drawing/2014/main" id="{00000000-0008-0000-2200-000082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5" name="Text Box 9">
          <a:extLst>
            <a:ext uri="{FF2B5EF4-FFF2-40B4-BE49-F238E27FC236}">
              <a16:creationId xmlns:a16="http://schemas.microsoft.com/office/drawing/2014/main" id="{00000000-0008-0000-2200-000083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6" name="Text Box 10">
          <a:extLst>
            <a:ext uri="{FF2B5EF4-FFF2-40B4-BE49-F238E27FC236}">
              <a16:creationId xmlns:a16="http://schemas.microsoft.com/office/drawing/2014/main" id="{00000000-0008-0000-2200-000084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37" name="Text Box 11">
          <a:extLst>
            <a:ext uri="{FF2B5EF4-FFF2-40B4-BE49-F238E27FC236}">
              <a16:creationId xmlns:a16="http://schemas.microsoft.com/office/drawing/2014/main" id="{00000000-0008-0000-2200-00008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38" name="Text Box 12">
          <a:extLst>
            <a:ext uri="{FF2B5EF4-FFF2-40B4-BE49-F238E27FC236}">
              <a16:creationId xmlns:a16="http://schemas.microsoft.com/office/drawing/2014/main" id="{00000000-0008-0000-2200-00008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39" name="Text Box 1">
          <a:extLst>
            <a:ext uri="{FF2B5EF4-FFF2-40B4-BE49-F238E27FC236}">
              <a16:creationId xmlns:a16="http://schemas.microsoft.com/office/drawing/2014/main" id="{00000000-0008-0000-2200-000087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0" name="Text Box 2">
          <a:extLst>
            <a:ext uri="{FF2B5EF4-FFF2-40B4-BE49-F238E27FC236}">
              <a16:creationId xmlns:a16="http://schemas.microsoft.com/office/drawing/2014/main" id="{00000000-0008-0000-2200-000088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1" name="Text Box 1">
          <a:extLst>
            <a:ext uri="{FF2B5EF4-FFF2-40B4-BE49-F238E27FC236}">
              <a16:creationId xmlns:a16="http://schemas.microsoft.com/office/drawing/2014/main" id="{00000000-0008-0000-2200-000089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2" name="Text Box 2">
          <a:extLst>
            <a:ext uri="{FF2B5EF4-FFF2-40B4-BE49-F238E27FC236}">
              <a16:creationId xmlns:a16="http://schemas.microsoft.com/office/drawing/2014/main" id="{00000000-0008-0000-2200-00008A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3" name="Text Box 3">
          <a:extLst>
            <a:ext uri="{FF2B5EF4-FFF2-40B4-BE49-F238E27FC236}">
              <a16:creationId xmlns:a16="http://schemas.microsoft.com/office/drawing/2014/main" id="{00000000-0008-0000-2200-00008B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4" name="Text Box 4">
          <a:extLst>
            <a:ext uri="{FF2B5EF4-FFF2-40B4-BE49-F238E27FC236}">
              <a16:creationId xmlns:a16="http://schemas.microsoft.com/office/drawing/2014/main" id="{00000000-0008-0000-2200-00008C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5" name="Text Box 5">
          <a:extLst>
            <a:ext uri="{FF2B5EF4-FFF2-40B4-BE49-F238E27FC236}">
              <a16:creationId xmlns:a16="http://schemas.microsoft.com/office/drawing/2014/main" id="{00000000-0008-0000-2200-00008D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6" name="Text Box 6">
          <a:extLst>
            <a:ext uri="{FF2B5EF4-FFF2-40B4-BE49-F238E27FC236}">
              <a16:creationId xmlns:a16="http://schemas.microsoft.com/office/drawing/2014/main" id="{00000000-0008-0000-2200-00008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7" name="Text Box 8">
          <a:extLst>
            <a:ext uri="{FF2B5EF4-FFF2-40B4-BE49-F238E27FC236}">
              <a16:creationId xmlns:a16="http://schemas.microsoft.com/office/drawing/2014/main" id="{00000000-0008-0000-2200-00008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8" name="Text Box 9">
          <a:extLst>
            <a:ext uri="{FF2B5EF4-FFF2-40B4-BE49-F238E27FC236}">
              <a16:creationId xmlns:a16="http://schemas.microsoft.com/office/drawing/2014/main" id="{00000000-0008-0000-2200-000090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49" name="Text Box 10">
          <a:extLst>
            <a:ext uri="{FF2B5EF4-FFF2-40B4-BE49-F238E27FC236}">
              <a16:creationId xmlns:a16="http://schemas.microsoft.com/office/drawing/2014/main" id="{00000000-0008-0000-2200-000091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0" name="Text Box 11">
          <a:extLst>
            <a:ext uri="{FF2B5EF4-FFF2-40B4-BE49-F238E27FC236}">
              <a16:creationId xmlns:a16="http://schemas.microsoft.com/office/drawing/2014/main" id="{00000000-0008-0000-2200-000092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1" name="Text Box 12">
          <a:extLst>
            <a:ext uri="{FF2B5EF4-FFF2-40B4-BE49-F238E27FC236}">
              <a16:creationId xmlns:a16="http://schemas.microsoft.com/office/drawing/2014/main" id="{00000000-0008-0000-2200-000093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52" name="Text Box 1">
          <a:extLst>
            <a:ext uri="{FF2B5EF4-FFF2-40B4-BE49-F238E27FC236}">
              <a16:creationId xmlns:a16="http://schemas.microsoft.com/office/drawing/2014/main" id="{00000000-0008-0000-2200-000094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53" name="Text Box 2">
          <a:extLst>
            <a:ext uri="{FF2B5EF4-FFF2-40B4-BE49-F238E27FC236}">
              <a16:creationId xmlns:a16="http://schemas.microsoft.com/office/drawing/2014/main" id="{00000000-0008-0000-2200-000095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54" name="Text Box 8">
          <a:extLst>
            <a:ext uri="{FF2B5EF4-FFF2-40B4-BE49-F238E27FC236}">
              <a16:creationId xmlns:a16="http://schemas.microsoft.com/office/drawing/2014/main" id="{00000000-0008-0000-2200-00009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5" name="Text Box 13">
          <a:extLst>
            <a:ext uri="{FF2B5EF4-FFF2-40B4-BE49-F238E27FC236}">
              <a16:creationId xmlns:a16="http://schemas.microsoft.com/office/drawing/2014/main" id="{00000000-0008-0000-2200-000097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6" name="Text Box 14">
          <a:extLst>
            <a:ext uri="{FF2B5EF4-FFF2-40B4-BE49-F238E27FC236}">
              <a16:creationId xmlns:a16="http://schemas.microsoft.com/office/drawing/2014/main" id="{00000000-0008-0000-2200-000098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7" name="Text Box 13">
          <a:extLst>
            <a:ext uri="{FF2B5EF4-FFF2-40B4-BE49-F238E27FC236}">
              <a16:creationId xmlns:a16="http://schemas.microsoft.com/office/drawing/2014/main" id="{00000000-0008-0000-2200-000099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58" name="Text Box 14">
          <a:extLst>
            <a:ext uri="{FF2B5EF4-FFF2-40B4-BE49-F238E27FC236}">
              <a16:creationId xmlns:a16="http://schemas.microsoft.com/office/drawing/2014/main" id="{00000000-0008-0000-2200-00009A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59" name="Text Box 13">
          <a:extLst>
            <a:ext uri="{FF2B5EF4-FFF2-40B4-BE49-F238E27FC236}">
              <a16:creationId xmlns:a16="http://schemas.microsoft.com/office/drawing/2014/main" id="{00000000-0008-0000-2200-00009B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0" name="Text Box 14">
          <a:extLst>
            <a:ext uri="{FF2B5EF4-FFF2-40B4-BE49-F238E27FC236}">
              <a16:creationId xmlns:a16="http://schemas.microsoft.com/office/drawing/2014/main" id="{00000000-0008-0000-2200-00009C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1" name="Text Box 8">
          <a:extLst>
            <a:ext uri="{FF2B5EF4-FFF2-40B4-BE49-F238E27FC236}">
              <a16:creationId xmlns:a16="http://schemas.microsoft.com/office/drawing/2014/main" id="{00000000-0008-0000-2200-00009D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2" name="Text Box 8">
          <a:extLst>
            <a:ext uri="{FF2B5EF4-FFF2-40B4-BE49-F238E27FC236}">
              <a16:creationId xmlns:a16="http://schemas.microsoft.com/office/drawing/2014/main" id="{00000000-0008-0000-2200-00009E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3" name="Text Box 8">
          <a:extLst>
            <a:ext uri="{FF2B5EF4-FFF2-40B4-BE49-F238E27FC236}">
              <a16:creationId xmlns:a16="http://schemas.microsoft.com/office/drawing/2014/main" id="{00000000-0008-0000-2200-00009F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4" name="Text Box 8">
          <a:extLst>
            <a:ext uri="{FF2B5EF4-FFF2-40B4-BE49-F238E27FC236}">
              <a16:creationId xmlns:a16="http://schemas.microsoft.com/office/drawing/2014/main" id="{00000000-0008-0000-2200-0000A0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465" name="Text Box 8">
          <a:extLst>
            <a:ext uri="{FF2B5EF4-FFF2-40B4-BE49-F238E27FC236}">
              <a16:creationId xmlns:a16="http://schemas.microsoft.com/office/drawing/2014/main" id="{00000000-0008-0000-2200-0000A109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466" name="Text Box 8">
          <a:extLst>
            <a:ext uri="{FF2B5EF4-FFF2-40B4-BE49-F238E27FC236}">
              <a16:creationId xmlns:a16="http://schemas.microsoft.com/office/drawing/2014/main" id="{00000000-0008-0000-2200-0000A209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7" name="Text Box 1">
          <a:extLst>
            <a:ext uri="{FF2B5EF4-FFF2-40B4-BE49-F238E27FC236}">
              <a16:creationId xmlns:a16="http://schemas.microsoft.com/office/drawing/2014/main" id="{00000000-0008-0000-2200-0000A3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8" name="Text Box 2">
          <a:extLst>
            <a:ext uri="{FF2B5EF4-FFF2-40B4-BE49-F238E27FC236}">
              <a16:creationId xmlns:a16="http://schemas.microsoft.com/office/drawing/2014/main" id="{00000000-0008-0000-2200-0000A4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69" name="Text Box 3">
          <a:extLst>
            <a:ext uri="{FF2B5EF4-FFF2-40B4-BE49-F238E27FC236}">
              <a16:creationId xmlns:a16="http://schemas.microsoft.com/office/drawing/2014/main" id="{00000000-0008-0000-2200-0000A5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0" name="Text Box 4">
          <a:extLst>
            <a:ext uri="{FF2B5EF4-FFF2-40B4-BE49-F238E27FC236}">
              <a16:creationId xmlns:a16="http://schemas.microsoft.com/office/drawing/2014/main" id="{00000000-0008-0000-2200-0000A6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1" name="Text Box 5">
          <a:extLst>
            <a:ext uri="{FF2B5EF4-FFF2-40B4-BE49-F238E27FC236}">
              <a16:creationId xmlns:a16="http://schemas.microsoft.com/office/drawing/2014/main" id="{00000000-0008-0000-2200-0000A7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2" name="Text Box 6">
          <a:extLst>
            <a:ext uri="{FF2B5EF4-FFF2-40B4-BE49-F238E27FC236}">
              <a16:creationId xmlns:a16="http://schemas.microsoft.com/office/drawing/2014/main" id="{00000000-0008-0000-2200-0000A8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3" name="Text Box 8">
          <a:extLst>
            <a:ext uri="{FF2B5EF4-FFF2-40B4-BE49-F238E27FC236}">
              <a16:creationId xmlns:a16="http://schemas.microsoft.com/office/drawing/2014/main" id="{00000000-0008-0000-2200-0000A9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4" name="Text Box 9">
          <a:extLst>
            <a:ext uri="{FF2B5EF4-FFF2-40B4-BE49-F238E27FC236}">
              <a16:creationId xmlns:a16="http://schemas.microsoft.com/office/drawing/2014/main" id="{00000000-0008-0000-2200-0000AA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75" name="Text Box 10">
          <a:extLst>
            <a:ext uri="{FF2B5EF4-FFF2-40B4-BE49-F238E27FC236}">
              <a16:creationId xmlns:a16="http://schemas.microsoft.com/office/drawing/2014/main" id="{00000000-0008-0000-2200-0000AB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476" name="Text Box 11">
          <a:extLst>
            <a:ext uri="{FF2B5EF4-FFF2-40B4-BE49-F238E27FC236}">
              <a16:creationId xmlns:a16="http://schemas.microsoft.com/office/drawing/2014/main" id="{00000000-0008-0000-2200-0000AC09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477" name="Text Box 12">
          <a:extLst>
            <a:ext uri="{FF2B5EF4-FFF2-40B4-BE49-F238E27FC236}">
              <a16:creationId xmlns:a16="http://schemas.microsoft.com/office/drawing/2014/main" id="{00000000-0008-0000-2200-0000AD09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78" name="Text Box 13">
          <a:extLst>
            <a:ext uri="{FF2B5EF4-FFF2-40B4-BE49-F238E27FC236}">
              <a16:creationId xmlns:a16="http://schemas.microsoft.com/office/drawing/2014/main" id="{00000000-0008-0000-2200-0000AE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479" name="Text Box 14">
          <a:extLst>
            <a:ext uri="{FF2B5EF4-FFF2-40B4-BE49-F238E27FC236}">
              <a16:creationId xmlns:a16="http://schemas.microsoft.com/office/drawing/2014/main" id="{00000000-0008-0000-2200-0000AF09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80" name="Text Box 1">
          <a:extLst>
            <a:ext uri="{FF2B5EF4-FFF2-40B4-BE49-F238E27FC236}">
              <a16:creationId xmlns:a16="http://schemas.microsoft.com/office/drawing/2014/main" id="{00000000-0008-0000-2200-0000B0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44</xdr:row>
      <xdr:rowOff>0</xdr:rowOff>
    </xdr:from>
    <xdr:ext cx="114300" cy="285750"/>
    <xdr:sp macro="" textlink="">
      <xdr:nvSpPr>
        <xdr:cNvPr id="2481" name="Text Box 2">
          <a:extLst>
            <a:ext uri="{FF2B5EF4-FFF2-40B4-BE49-F238E27FC236}">
              <a16:creationId xmlns:a16="http://schemas.microsoft.com/office/drawing/2014/main" id="{00000000-0008-0000-2200-0000B1090000}"/>
            </a:ext>
          </a:extLst>
        </xdr:cNvPr>
        <xdr:cNvSpPr txBox="1">
          <a:spLocks noChangeArrowheads="1"/>
        </xdr:cNvSpPr>
      </xdr:nvSpPr>
      <xdr:spPr bwMode="auto">
        <a:xfrm>
          <a:off x="68732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19</xdr:row>
      <xdr:rowOff>0</xdr:rowOff>
    </xdr:from>
    <xdr:ext cx="114300" cy="285750"/>
    <xdr:sp macro="" textlink="">
      <xdr:nvSpPr>
        <xdr:cNvPr id="2482" name="Text Box 8">
          <a:extLst>
            <a:ext uri="{FF2B5EF4-FFF2-40B4-BE49-F238E27FC236}">
              <a16:creationId xmlns:a16="http://schemas.microsoft.com/office/drawing/2014/main" id="{00000000-0008-0000-2200-0000B2090000}"/>
            </a:ext>
          </a:extLst>
        </xdr:cNvPr>
        <xdr:cNvSpPr txBox="1">
          <a:spLocks noChangeArrowheads="1"/>
        </xdr:cNvSpPr>
      </xdr:nvSpPr>
      <xdr:spPr bwMode="auto">
        <a:xfrm>
          <a:off x="68732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30</xdr:row>
      <xdr:rowOff>0</xdr:rowOff>
    </xdr:from>
    <xdr:ext cx="114300" cy="285750"/>
    <xdr:sp macro="" textlink="">
      <xdr:nvSpPr>
        <xdr:cNvPr id="2483" name="Text Box 8">
          <a:extLst>
            <a:ext uri="{FF2B5EF4-FFF2-40B4-BE49-F238E27FC236}">
              <a16:creationId xmlns:a16="http://schemas.microsoft.com/office/drawing/2014/main" id="{00000000-0008-0000-2200-0000B3090000}"/>
            </a:ext>
          </a:extLst>
        </xdr:cNvPr>
        <xdr:cNvSpPr txBox="1">
          <a:spLocks noChangeArrowheads="1"/>
        </xdr:cNvSpPr>
      </xdr:nvSpPr>
      <xdr:spPr bwMode="auto">
        <a:xfrm>
          <a:off x="687324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484" name="Text Box 8">
          <a:extLst>
            <a:ext uri="{FF2B5EF4-FFF2-40B4-BE49-F238E27FC236}">
              <a16:creationId xmlns:a16="http://schemas.microsoft.com/office/drawing/2014/main" id="{00000000-0008-0000-2200-0000B4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485" name="Text Box 8">
          <a:extLst>
            <a:ext uri="{FF2B5EF4-FFF2-40B4-BE49-F238E27FC236}">
              <a16:creationId xmlns:a16="http://schemas.microsoft.com/office/drawing/2014/main" id="{00000000-0008-0000-2200-0000B5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486" name="Text Box 8">
          <a:extLst>
            <a:ext uri="{FF2B5EF4-FFF2-40B4-BE49-F238E27FC236}">
              <a16:creationId xmlns:a16="http://schemas.microsoft.com/office/drawing/2014/main" id="{00000000-0008-0000-2200-0000B6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7" name="Text Box 1">
          <a:extLst>
            <a:ext uri="{FF2B5EF4-FFF2-40B4-BE49-F238E27FC236}">
              <a16:creationId xmlns:a16="http://schemas.microsoft.com/office/drawing/2014/main" id="{00000000-0008-0000-2200-0000B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8" name="Text Box 2">
          <a:extLst>
            <a:ext uri="{FF2B5EF4-FFF2-40B4-BE49-F238E27FC236}">
              <a16:creationId xmlns:a16="http://schemas.microsoft.com/office/drawing/2014/main" id="{00000000-0008-0000-2200-0000B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89" name="Text Box 3">
          <a:extLst>
            <a:ext uri="{FF2B5EF4-FFF2-40B4-BE49-F238E27FC236}">
              <a16:creationId xmlns:a16="http://schemas.microsoft.com/office/drawing/2014/main" id="{00000000-0008-0000-2200-0000B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0" name="Text Box 4">
          <a:extLst>
            <a:ext uri="{FF2B5EF4-FFF2-40B4-BE49-F238E27FC236}">
              <a16:creationId xmlns:a16="http://schemas.microsoft.com/office/drawing/2014/main" id="{00000000-0008-0000-2200-0000B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1" name="Text Box 5">
          <a:extLst>
            <a:ext uri="{FF2B5EF4-FFF2-40B4-BE49-F238E27FC236}">
              <a16:creationId xmlns:a16="http://schemas.microsoft.com/office/drawing/2014/main" id="{00000000-0008-0000-2200-0000B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2" name="Text Box 6">
          <a:extLst>
            <a:ext uri="{FF2B5EF4-FFF2-40B4-BE49-F238E27FC236}">
              <a16:creationId xmlns:a16="http://schemas.microsoft.com/office/drawing/2014/main" id="{00000000-0008-0000-2200-0000B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3" name="Text Box 8">
          <a:extLst>
            <a:ext uri="{FF2B5EF4-FFF2-40B4-BE49-F238E27FC236}">
              <a16:creationId xmlns:a16="http://schemas.microsoft.com/office/drawing/2014/main" id="{00000000-0008-0000-2200-0000B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4" name="Text Box 9">
          <a:extLst>
            <a:ext uri="{FF2B5EF4-FFF2-40B4-BE49-F238E27FC236}">
              <a16:creationId xmlns:a16="http://schemas.microsoft.com/office/drawing/2014/main" id="{00000000-0008-0000-2200-0000B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5" name="Text Box 10">
          <a:extLst>
            <a:ext uri="{FF2B5EF4-FFF2-40B4-BE49-F238E27FC236}">
              <a16:creationId xmlns:a16="http://schemas.microsoft.com/office/drawing/2014/main" id="{00000000-0008-0000-2200-0000B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6" name="Text Box 1">
          <a:extLst>
            <a:ext uri="{FF2B5EF4-FFF2-40B4-BE49-F238E27FC236}">
              <a16:creationId xmlns:a16="http://schemas.microsoft.com/office/drawing/2014/main" id="{00000000-0008-0000-2200-0000C0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497" name="Text Box 2">
          <a:extLst>
            <a:ext uri="{FF2B5EF4-FFF2-40B4-BE49-F238E27FC236}">
              <a16:creationId xmlns:a16="http://schemas.microsoft.com/office/drawing/2014/main" id="{00000000-0008-0000-2200-0000C1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32</xdr:row>
      <xdr:rowOff>0</xdr:rowOff>
    </xdr:from>
    <xdr:ext cx="114300" cy="285750"/>
    <xdr:sp macro="" textlink="">
      <xdr:nvSpPr>
        <xdr:cNvPr id="2498" name="Text Box 8">
          <a:extLst>
            <a:ext uri="{FF2B5EF4-FFF2-40B4-BE49-F238E27FC236}">
              <a16:creationId xmlns:a16="http://schemas.microsoft.com/office/drawing/2014/main" id="{00000000-0008-0000-2200-0000C2090000}"/>
            </a:ext>
          </a:extLst>
        </xdr:cNvPr>
        <xdr:cNvSpPr txBox="1">
          <a:spLocks noChangeArrowheads="1"/>
        </xdr:cNvSpPr>
      </xdr:nvSpPr>
      <xdr:spPr bwMode="auto">
        <a:xfrm>
          <a:off x="687324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499" name="Text Box 1">
          <a:extLst>
            <a:ext uri="{FF2B5EF4-FFF2-40B4-BE49-F238E27FC236}">
              <a16:creationId xmlns:a16="http://schemas.microsoft.com/office/drawing/2014/main" id="{00000000-0008-0000-2200-0000C3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0" name="Text Box 2">
          <a:extLst>
            <a:ext uri="{FF2B5EF4-FFF2-40B4-BE49-F238E27FC236}">
              <a16:creationId xmlns:a16="http://schemas.microsoft.com/office/drawing/2014/main" id="{00000000-0008-0000-2200-0000C4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1" name="Text Box 3">
          <a:extLst>
            <a:ext uri="{FF2B5EF4-FFF2-40B4-BE49-F238E27FC236}">
              <a16:creationId xmlns:a16="http://schemas.microsoft.com/office/drawing/2014/main" id="{00000000-0008-0000-2200-0000C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2" name="Text Box 4">
          <a:extLst>
            <a:ext uri="{FF2B5EF4-FFF2-40B4-BE49-F238E27FC236}">
              <a16:creationId xmlns:a16="http://schemas.microsoft.com/office/drawing/2014/main" id="{00000000-0008-0000-2200-0000C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3" name="Text Box 5">
          <a:extLst>
            <a:ext uri="{FF2B5EF4-FFF2-40B4-BE49-F238E27FC236}">
              <a16:creationId xmlns:a16="http://schemas.microsoft.com/office/drawing/2014/main" id="{00000000-0008-0000-2200-0000C7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4" name="Text Box 6">
          <a:extLst>
            <a:ext uri="{FF2B5EF4-FFF2-40B4-BE49-F238E27FC236}">
              <a16:creationId xmlns:a16="http://schemas.microsoft.com/office/drawing/2014/main" id="{00000000-0008-0000-2200-0000C8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5" name="Text Box 8">
          <a:extLst>
            <a:ext uri="{FF2B5EF4-FFF2-40B4-BE49-F238E27FC236}">
              <a16:creationId xmlns:a16="http://schemas.microsoft.com/office/drawing/2014/main" id="{00000000-0008-0000-2200-0000C9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6" name="Text Box 9">
          <a:extLst>
            <a:ext uri="{FF2B5EF4-FFF2-40B4-BE49-F238E27FC236}">
              <a16:creationId xmlns:a16="http://schemas.microsoft.com/office/drawing/2014/main" id="{00000000-0008-0000-2200-0000CA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07" name="Text Box 10">
          <a:extLst>
            <a:ext uri="{FF2B5EF4-FFF2-40B4-BE49-F238E27FC236}">
              <a16:creationId xmlns:a16="http://schemas.microsoft.com/office/drawing/2014/main" id="{00000000-0008-0000-2200-0000CB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08" name="Text Box 11">
          <a:extLst>
            <a:ext uri="{FF2B5EF4-FFF2-40B4-BE49-F238E27FC236}">
              <a16:creationId xmlns:a16="http://schemas.microsoft.com/office/drawing/2014/main" id="{00000000-0008-0000-2200-0000CC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09" name="Text Box 12">
          <a:extLst>
            <a:ext uri="{FF2B5EF4-FFF2-40B4-BE49-F238E27FC236}">
              <a16:creationId xmlns:a16="http://schemas.microsoft.com/office/drawing/2014/main" id="{00000000-0008-0000-2200-0000CD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10" name="Text Box 13">
          <a:extLst>
            <a:ext uri="{FF2B5EF4-FFF2-40B4-BE49-F238E27FC236}">
              <a16:creationId xmlns:a16="http://schemas.microsoft.com/office/drawing/2014/main" id="{00000000-0008-0000-2200-0000CE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11" name="Text Box 14">
          <a:extLst>
            <a:ext uri="{FF2B5EF4-FFF2-40B4-BE49-F238E27FC236}">
              <a16:creationId xmlns:a16="http://schemas.microsoft.com/office/drawing/2014/main" id="{00000000-0008-0000-2200-0000CF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12" name="Text Box 1">
          <a:extLst>
            <a:ext uri="{FF2B5EF4-FFF2-40B4-BE49-F238E27FC236}">
              <a16:creationId xmlns:a16="http://schemas.microsoft.com/office/drawing/2014/main" id="{00000000-0008-0000-2200-0000D0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13" name="Text Box 2">
          <a:extLst>
            <a:ext uri="{FF2B5EF4-FFF2-40B4-BE49-F238E27FC236}">
              <a16:creationId xmlns:a16="http://schemas.microsoft.com/office/drawing/2014/main" id="{00000000-0008-0000-2200-0000D1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514" name="Text Box 8">
          <a:extLst>
            <a:ext uri="{FF2B5EF4-FFF2-40B4-BE49-F238E27FC236}">
              <a16:creationId xmlns:a16="http://schemas.microsoft.com/office/drawing/2014/main" id="{00000000-0008-0000-2200-0000D209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15" name="Text Box 8">
          <a:extLst>
            <a:ext uri="{FF2B5EF4-FFF2-40B4-BE49-F238E27FC236}">
              <a16:creationId xmlns:a16="http://schemas.microsoft.com/office/drawing/2014/main" id="{00000000-0008-0000-2200-0000D309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516" name="Text Box 8">
          <a:extLst>
            <a:ext uri="{FF2B5EF4-FFF2-40B4-BE49-F238E27FC236}">
              <a16:creationId xmlns:a16="http://schemas.microsoft.com/office/drawing/2014/main" id="{00000000-0008-0000-2200-0000D4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17" name="Text Box 8">
          <a:extLst>
            <a:ext uri="{FF2B5EF4-FFF2-40B4-BE49-F238E27FC236}">
              <a16:creationId xmlns:a16="http://schemas.microsoft.com/office/drawing/2014/main" id="{00000000-0008-0000-2200-0000D5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18" name="Text Box 8">
          <a:extLst>
            <a:ext uri="{FF2B5EF4-FFF2-40B4-BE49-F238E27FC236}">
              <a16:creationId xmlns:a16="http://schemas.microsoft.com/office/drawing/2014/main" id="{00000000-0008-0000-2200-0000D6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19" name="Text Box 8">
          <a:extLst>
            <a:ext uri="{FF2B5EF4-FFF2-40B4-BE49-F238E27FC236}">
              <a16:creationId xmlns:a16="http://schemas.microsoft.com/office/drawing/2014/main" id="{00000000-0008-0000-2200-0000D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0" name="Text Box 1">
          <a:extLst>
            <a:ext uri="{FF2B5EF4-FFF2-40B4-BE49-F238E27FC236}">
              <a16:creationId xmlns:a16="http://schemas.microsoft.com/office/drawing/2014/main" id="{00000000-0008-0000-2200-0000D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1" name="Text Box 2">
          <a:extLst>
            <a:ext uri="{FF2B5EF4-FFF2-40B4-BE49-F238E27FC236}">
              <a16:creationId xmlns:a16="http://schemas.microsoft.com/office/drawing/2014/main" id="{00000000-0008-0000-2200-0000D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2" name="Text Box 3">
          <a:extLst>
            <a:ext uri="{FF2B5EF4-FFF2-40B4-BE49-F238E27FC236}">
              <a16:creationId xmlns:a16="http://schemas.microsoft.com/office/drawing/2014/main" id="{00000000-0008-0000-2200-0000D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3" name="Text Box 4">
          <a:extLst>
            <a:ext uri="{FF2B5EF4-FFF2-40B4-BE49-F238E27FC236}">
              <a16:creationId xmlns:a16="http://schemas.microsoft.com/office/drawing/2014/main" id="{00000000-0008-0000-2200-0000D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4" name="Text Box 5">
          <a:extLst>
            <a:ext uri="{FF2B5EF4-FFF2-40B4-BE49-F238E27FC236}">
              <a16:creationId xmlns:a16="http://schemas.microsoft.com/office/drawing/2014/main" id="{00000000-0008-0000-2200-0000D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5" name="Text Box 6">
          <a:extLst>
            <a:ext uri="{FF2B5EF4-FFF2-40B4-BE49-F238E27FC236}">
              <a16:creationId xmlns:a16="http://schemas.microsoft.com/office/drawing/2014/main" id="{00000000-0008-0000-2200-0000D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6" name="Text Box 8">
          <a:extLst>
            <a:ext uri="{FF2B5EF4-FFF2-40B4-BE49-F238E27FC236}">
              <a16:creationId xmlns:a16="http://schemas.microsoft.com/office/drawing/2014/main" id="{00000000-0008-0000-2200-0000D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7" name="Text Box 9">
          <a:extLst>
            <a:ext uri="{FF2B5EF4-FFF2-40B4-BE49-F238E27FC236}">
              <a16:creationId xmlns:a16="http://schemas.microsoft.com/office/drawing/2014/main" id="{00000000-0008-0000-2200-0000D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8" name="Text Box 10">
          <a:extLst>
            <a:ext uri="{FF2B5EF4-FFF2-40B4-BE49-F238E27FC236}">
              <a16:creationId xmlns:a16="http://schemas.microsoft.com/office/drawing/2014/main" id="{00000000-0008-0000-2200-0000E0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29" name="Text Box 1">
          <a:extLst>
            <a:ext uri="{FF2B5EF4-FFF2-40B4-BE49-F238E27FC236}">
              <a16:creationId xmlns:a16="http://schemas.microsoft.com/office/drawing/2014/main" id="{00000000-0008-0000-2200-0000E1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30" name="Text Box 2">
          <a:extLst>
            <a:ext uri="{FF2B5EF4-FFF2-40B4-BE49-F238E27FC236}">
              <a16:creationId xmlns:a16="http://schemas.microsoft.com/office/drawing/2014/main" id="{00000000-0008-0000-2200-0000E2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531" name="Text Box 8">
          <a:extLst>
            <a:ext uri="{FF2B5EF4-FFF2-40B4-BE49-F238E27FC236}">
              <a16:creationId xmlns:a16="http://schemas.microsoft.com/office/drawing/2014/main" id="{00000000-0008-0000-2200-0000E309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2" name="Text Box 1">
          <a:extLst>
            <a:ext uri="{FF2B5EF4-FFF2-40B4-BE49-F238E27FC236}">
              <a16:creationId xmlns:a16="http://schemas.microsoft.com/office/drawing/2014/main" id="{00000000-0008-0000-2200-0000E4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3" name="Text Box 2">
          <a:extLst>
            <a:ext uri="{FF2B5EF4-FFF2-40B4-BE49-F238E27FC236}">
              <a16:creationId xmlns:a16="http://schemas.microsoft.com/office/drawing/2014/main" id="{00000000-0008-0000-2200-0000E5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4" name="Text Box 3">
          <a:extLst>
            <a:ext uri="{FF2B5EF4-FFF2-40B4-BE49-F238E27FC236}">
              <a16:creationId xmlns:a16="http://schemas.microsoft.com/office/drawing/2014/main" id="{00000000-0008-0000-2200-0000E6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5" name="Text Box 4">
          <a:extLst>
            <a:ext uri="{FF2B5EF4-FFF2-40B4-BE49-F238E27FC236}">
              <a16:creationId xmlns:a16="http://schemas.microsoft.com/office/drawing/2014/main" id="{00000000-0008-0000-2200-0000E7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6" name="Text Box 5">
          <a:extLst>
            <a:ext uri="{FF2B5EF4-FFF2-40B4-BE49-F238E27FC236}">
              <a16:creationId xmlns:a16="http://schemas.microsoft.com/office/drawing/2014/main" id="{00000000-0008-0000-2200-0000E8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7" name="Text Box 6">
          <a:extLst>
            <a:ext uri="{FF2B5EF4-FFF2-40B4-BE49-F238E27FC236}">
              <a16:creationId xmlns:a16="http://schemas.microsoft.com/office/drawing/2014/main" id="{00000000-0008-0000-2200-0000E9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8" name="Text Box 8">
          <a:extLst>
            <a:ext uri="{FF2B5EF4-FFF2-40B4-BE49-F238E27FC236}">
              <a16:creationId xmlns:a16="http://schemas.microsoft.com/office/drawing/2014/main" id="{00000000-0008-0000-2200-0000EA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39" name="Text Box 9">
          <a:extLst>
            <a:ext uri="{FF2B5EF4-FFF2-40B4-BE49-F238E27FC236}">
              <a16:creationId xmlns:a16="http://schemas.microsoft.com/office/drawing/2014/main" id="{00000000-0008-0000-2200-0000EB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0" name="Text Box 10">
          <a:extLst>
            <a:ext uri="{FF2B5EF4-FFF2-40B4-BE49-F238E27FC236}">
              <a16:creationId xmlns:a16="http://schemas.microsoft.com/office/drawing/2014/main" id="{00000000-0008-0000-2200-0000EC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41" name="Text Box 11">
          <a:extLst>
            <a:ext uri="{FF2B5EF4-FFF2-40B4-BE49-F238E27FC236}">
              <a16:creationId xmlns:a16="http://schemas.microsoft.com/office/drawing/2014/main" id="{00000000-0008-0000-2200-0000ED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542" name="Text Box 12">
          <a:extLst>
            <a:ext uri="{FF2B5EF4-FFF2-40B4-BE49-F238E27FC236}">
              <a16:creationId xmlns:a16="http://schemas.microsoft.com/office/drawing/2014/main" id="{00000000-0008-0000-2200-0000EE09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43" name="Text Box 13">
          <a:extLst>
            <a:ext uri="{FF2B5EF4-FFF2-40B4-BE49-F238E27FC236}">
              <a16:creationId xmlns:a16="http://schemas.microsoft.com/office/drawing/2014/main" id="{00000000-0008-0000-2200-0000EF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544" name="Text Box 14">
          <a:extLst>
            <a:ext uri="{FF2B5EF4-FFF2-40B4-BE49-F238E27FC236}">
              <a16:creationId xmlns:a16="http://schemas.microsoft.com/office/drawing/2014/main" id="{00000000-0008-0000-2200-0000F009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5" name="Text Box 1">
          <a:extLst>
            <a:ext uri="{FF2B5EF4-FFF2-40B4-BE49-F238E27FC236}">
              <a16:creationId xmlns:a16="http://schemas.microsoft.com/office/drawing/2014/main" id="{00000000-0008-0000-2200-0000F1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546" name="Text Box 2">
          <a:extLst>
            <a:ext uri="{FF2B5EF4-FFF2-40B4-BE49-F238E27FC236}">
              <a16:creationId xmlns:a16="http://schemas.microsoft.com/office/drawing/2014/main" id="{00000000-0008-0000-2200-0000F209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20</xdr:row>
      <xdr:rowOff>0</xdr:rowOff>
    </xdr:from>
    <xdr:ext cx="114300" cy="285750"/>
    <xdr:sp macro="" textlink="">
      <xdr:nvSpPr>
        <xdr:cNvPr id="2547" name="Text Box 8">
          <a:extLst>
            <a:ext uri="{FF2B5EF4-FFF2-40B4-BE49-F238E27FC236}">
              <a16:creationId xmlns:a16="http://schemas.microsoft.com/office/drawing/2014/main" id="{00000000-0008-0000-2200-0000F3090000}"/>
            </a:ext>
          </a:extLst>
        </xdr:cNvPr>
        <xdr:cNvSpPr txBox="1">
          <a:spLocks noChangeArrowheads="1"/>
        </xdr:cNvSpPr>
      </xdr:nvSpPr>
      <xdr:spPr bwMode="auto">
        <a:xfrm>
          <a:off x="68732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548" name="Text Box 8">
          <a:extLst>
            <a:ext uri="{FF2B5EF4-FFF2-40B4-BE49-F238E27FC236}">
              <a16:creationId xmlns:a16="http://schemas.microsoft.com/office/drawing/2014/main" id="{00000000-0008-0000-2200-0000F409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49" name="Text Box 8">
          <a:extLst>
            <a:ext uri="{FF2B5EF4-FFF2-40B4-BE49-F238E27FC236}">
              <a16:creationId xmlns:a16="http://schemas.microsoft.com/office/drawing/2014/main" id="{00000000-0008-0000-2200-0000F509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0" name="Text Box 8">
          <a:extLst>
            <a:ext uri="{FF2B5EF4-FFF2-40B4-BE49-F238E27FC236}">
              <a16:creationId xmlns:a16="http://schemas.microsoft.com/office/drawing/2014/main" id="{00000000-0008-0000-2200-0000F6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1" name="Text Box 8">
          <a:extLst>
            <a:ext uri="{FF2B5EF4-FFF2-40B4-BE49-F238E27FC236}">
              <a16:creationId xmlns:a16="http://schemas.microsoft.com/office/drawing/2014/main" id="{00000000-0008-0000-2200-0000F7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2" name="Text Box 1">
          <a:extLst>
            <a:ext uri="{FF2B5EF4-FFF2-40B4-BE49-F238E27FC236}">
              <a16:creationId xmlns:a16="http://schemas.microsoft.com/office/drawing/2014/main" id="{00000000-0008-0000-2200-0000F8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3" name="Text Box 2">
          <a:extLst>
            <a:ext uri="{FF2B5EF4-FFF2-40B4-BE49-F238E27FC236}">
              <a16:creationId xmlns:a16="http://schemas.microsoft.com/office/drawing/2014/main" id="{00000000-0008-0000-2200-0000F9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4" name="Text Box 3">
          <a:extLst>
            <a:ext uri="{FF2B5EF4-FFF2-40B4-BE49-F238E27FC236}">
              <a16:creationId xmlns:a16="http://schemas.microsoft.com/office/drawing/2014/main" id="{00000000-0008-0000-2200-0000FA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5" name="Text Box 4">
          <a:extLst>
            <a:ext uri="{FF2B5EF4-FFF2-40B4-BE49-F238E27FC236}">
              <a16:creationId xmlns:a16="http://schemas.microsoft.com/office/drawing/2014/main" id="{00000000-0008-0000-2200-0000FB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6" name="Text Box 5">
          <a:extLst>
            <a:ext uri="{FF2B5EF4-FFF2-40B4-BE49-F238E27FC236}">
              <a16:creationId xmlns:a16="http://schemas.microsoft.com/office/drawing/2014/main" id="{00000000-0008-0000-2200-0000FC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7" name="Text Box 6">
          <a:extLst>
            <a:ext uri="{FF2B5EF4-FFF2-40B4-BE49-F238E27FC236}">
              <a16:creationId xmlns:a16="http://schemas.microsoft.com/office/drawing/2014/main" id="{00000000-0008-0000-2200-0000FD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8" name="Text Box 8">
          <a:extLst>
            <a:ext uri="{FF2B5EF4-FFF2-40B4-BE49-F238E27FC236}">
              <a16:creationId xmlns:a16="http://schemas.microsoft.com/office/drawing/2014/main" id="{00000000-0008-0000-2200-0000FE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59" name="Text Box 9">
          <a:extLst>
            <a:ext uri="{FF2B5EF4-FFF2-40B4-BE49-F238E27FC236}">
              <a16:creationId xmlns:a16="http://schemas.microsoft.com/office/drawing/2014/main" id="{00000000-0008-0000-2200-0000FF09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0" name="Text Box 10">
          <a:extLst>
            <a:ext uri="{FF2B5EF4-FFF2-40B4-BE49-F238E27FC236}">
              <a16:creationId xmlns:a16="http://schemas.microsoft.com/office/drawing/2014/main" id="{00000000-0008-0000-2200-000000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1" name="Text Box 1">
          <a:extLst>
            <a:ext uri="{FF2B5EF4-FFF2-40B4-BE49-F238E27FC236}">
              <a16:creationId xmlns:a16="http://schemas.microsoft.com/office/drawing/2014/main" id="{00000000-0008-0000-2200-000001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62" name="Text Box 2">
          <a:extLst>
            <a:ext uri="{FF2B5EF4-FFF2-40B4-BE49-F238E27FC236}">
              <a16:creationId xmlns:a16="http://schemas.microsoft.com/office/drawing/2014/main" id="{00000000-0008-0000-2200-000002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33</xdr:row>
      <xdr:rowOff>0</xdr:rowOff>
    </xdr:from>
    <xdr:ext cx="114300" cy="285750"/>
    <xdr:sp macro="" textlink="">
      <xdr:nvSpPr>
        <xdr:cNvPr id="2563" name="Text Box 8">
          <a:extLst>
            <a:ext uri="{FF2B5EF4-FFF2-40B4-BE49-F238E27FC236}">
              <a16:creationId xmlns:a16="http://schemas.microsoft.com/office/drawing/2014/main" id="{00000000-0008-0000-2200-0000030A0000}"/>
            </a:ext>
          </a:extLst>
        </xdr:cNvPr>
        <xdr:cNvSpPr txBox="1">
          <a:spLocks noChangeArrowheads="1"/>
        </xdr:cNvSpPr>
      </xdr:nvSpPr>
      <xdr:spPr bwMode="auto">
        <a:xfrm>
          <a:off x="687324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564" name="Text Box 13">
          <a:extLst>
            <a:ext uri="{FF2B5EF4-FFF2-40B4-BE49-F238E27FC236}">
              <a16:creationId xmlns:a16="http://schemas.microsoft.com/office/drawing/2014/main" id="{00000000-0008-0000-2200-000004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565" name="Text Box 14">
          <a:extLst>
            <a:ext uri="{FF2B5EF4-FFF2-40B4-BE49-F238E27FC236}">
              <a16:creationId xmlns:a16="http://schemas.microsoft.com/office/drawing/2014/main" id="{00000000-0008-0000-2200-000005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56</xdr:row>
      <xdr:rowOff>179917</xdr:rowOff>
    </xdr:from>
    <xdr:ext cx="114300" cy="285750"/>
    <xdr:sp macro="" textlink="">
      <xdr:nvSpPr>
        <xdr:cNvPr id="2566" name="Text Box 13">
          <a:extLst>
            <a:ext uri="{FF2B5EF4-FFF2-40B4-BE49-F238E27FC236}">
              <a16:creationId xmlns:a16="http://schemas.microsoft.com/office/drawing/2014/main" id="{00000000-0008-0000-2200-0000060A0000}"/>
            </a:ext>
          </a:extLst>
        </xdr:cNvPr>
        <xdr:cNvSpPr txBox="1">
          <a:spLocks noChangeArrowheads="1"/>
        </xdr:cNvSpPr>
      </xdr:nvSpPr>
      <xdr:spPr bwMode="auto">
        <a:xfrm>
          <a:off x="687324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52918</xdr:rowOff>
    </xdr:from>
    <xdr:ext cx="114300" cy="285750"/>
    <xdr:sp macro="" textlink="">
      <xdr:nvSpPr>
        <xdr:cNvPr id="2567" name="Text Box 10">
          <a:extLst>
            <a:ext uri="{FF2B5EF4-FFF2-40B4-BE49-F238E27FC236}">
              <a16:creationId xmlns:a16="http://schemas.microsoft.com/office/drawing/2014/main" id="{00000000-0008-0000-2200-0000070A0000}"/>
            </a:ext>
          </a:extLst>
        </xdr:cNvPr>
        <xdr:cNvSpPr txBox="1">
          <a:spLocks noChangeArrowheads="1"/>
        </xdr:cNvSpPr>
      </xdr:nvSpPr>
      <xdr:spPr bwMode="auto">
        <a:xfrm>
          <a:off x="687324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68" name="Text Box 8">
          <a:extLst>
            <a:ext uri="{FF2B5EF4-FFF2-40B4-BE49-F238E27FC236}">
              <a16:creationId xmlns:a16="http://schemas.microsoft.com/office/drawing/2014/main" id="{00000000-0008-0000-2200-000008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69" name="Text Box 8">
          <a:extLst>
            <a:ext uri="{FF2B5EF4-FFF2-40B4-BE49-F238E27FC236}">
              <a16:creationId xmlns:a16="http://schemas.microsoft.com/office/drawing/2014/main" id="{00000000-0008-0000-2200-000009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0" name="Text Box 8">
          <a:extLst>
            <a:ext uri="{FF2B5EF4-FFF2-40B4-BE49-F238E27FC236}">
              <a16:creationId xmlns:a16="http://schemas.microsoft.com/office/drawing/2014/main" id="{00000000-0008-0000-2200-00000A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21</xdr:row>
      <xdr:rowOff>0</xdr:rowOff>
    </xdr:from>
    <xdr:ext cx="114300" cy="285750"/>
    <xdr:sp macro="" textlink="">
      <xdr:nvSpPr>
        <xdr:cNvPr id="2571" name="Text Box 8">
          <a:extLst>
            <a:ext uri="{FF2B5EF4-FFF2-40B4-BE49-F238E27FC236}">
              <a16:creationId xmlns:a16="http://schemas.microsoft.com/office/drawing/2014/main" id="{00000000-0008-0000-2200-00000B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2" name="Text Box 8">
          <a:extLst>
            <a:ext uri="{FF2B5EF4-FFF2-40B4-BE49-F238E27FC236}">
              <a16:creationId xmlns:a16="http://schemas.microsoft.com/office/drawing/2014/main" id="{00000000-0008-0000-2200-00000C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3" name="Text Box 8">
          <a:extLst>
            <a:ext uri="{FF2B5EF4-FFF2-40B4-BE49-F238E27FC236}">
              <a16:creationId xmlns:a16="http://schemas.microsoft.com/office/drawing/2014/main" id="{00000000-0008-0000-2200-00000D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4" name="Text Box 8">
          <a:extLst>
            <a:ext uri="{FF2B5EF4-FFF2-40B4-BE49-F238E27FC236}">
              <a16:creationId xmlns:a16="http://schemas.microsoft.com/office/drawing/2014/main" id="{00000000-0008-0000-2200-00000E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0</xdr:rowOff>
    </xdr:from>
    <xdr:ext cx="114300" cy="285750"/>
    <xdr:sp macro="" textlink="">
      <xdr:nvSpPr>
        <xdr:cNvPr id="2575" name="Text Box 8">
          <a:extLst>
            <a:ext uri="{FF2B5EF4-FFF2-40B4-BE49-F238E27FC236}">
              <a16:creationId xmlns:a16="http://schemas.microsoft.com/office/drawing/2014/main" id="{00000000-0008-0000-2200-00000F0A0000}"/>
            </a:ext>
          </a:extLst>
        </xdr:cNvPr>
        <xdr:cNvSpPr txBox="1">
          <a:spLocks noChangeArrowheads="1"/>
        </xdr:cNvSpPr>
      </xdr:nvSpPr>
      <xdr:spPr bwMode="auto">
        <a:xfrm>
          <a:off x="68732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6" name="Text Box 8">
          <a:extLst>
            <a:ext uri="{FF2B5EF4-FFF2-40B4-BE49-F238E27FC236}">
              <a16:creationId xmlns:a16="http://schemas.microsoft.com/office/drawing/2014/main" id="{00000000-0008-0000-2200-000010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0</xdr:rowOff>
    </xdr:from>
    <xdr:ext cx="114300" cy="285750"/>
    <xdr:sp macro="" textlink="">
      <xdr:nvSpPr>
        <xdr:cNvPr id="2577" name="Text Box 8">
          <a:extLst>
            <a:ext uri="{FF2B5EF4-FFF2-40B4-BE49-F238E27FC236}">
              <a16:creationId xmlns:a16="http://schemas.microsoft.com/office/drawing/2014/main" id="{00000000-0008-0000-2200-0000110A0000}"/>
            </a:ext>
          </a:extLst>
        </xdr:cNvPr>
        <xdr:cNvSpPr txBox="1">
          <a:spLocks noChangeArrowheads="1"/>
        </xdr:cNvSpPr>
      </xdr:nvSpPr>
      <xdr:spPr bwMode="auto">
        <a:xfrm>
          <a:off x="68732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578" name="Text Box 8">
          <a:extLst>
            <a:ext uri="{FF2B5EF4-FFF2-40B4-BE49-F238E27FC236}">
              <a16:creationId xmlns:a16="http://schemas.microsoft.com/office/drawing/2014/main" id="{00000000-0008-0000-2200-0000120A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0</xdr:rowOff>
    </xdr:from>
    <xdr:ext cx="114300" cy="285750"/>
    <xdr:sp macro="" textlink="">
      <xdr:nvSpPr>
        <xdr:cNvPr id="2579" name="Text Box 8">
          <a:extLst>
            <a:ext uri="{FF2B5EF4-FFF2-40B4-BE49-F238E27FC236}">
              <a16:creationId xmlns:a16="http://schemas.microsoft.com/office/drawing/2014/main" id="{00000000-0008-0000-2200-0000130A0000}"/>
            </a:ext>
          </a:extLst>
        </xdr:cNvPr>
        <xdr:cNvSpPr txBox="1">
          <a:spLocks noChangeArrowheads="1"/>
        </xdr:cNvSpPr>
      </xdr:nvSpPr>
      <xdr:spPr bwMode="auto">
        <a:xfrm>
          <a:off x="68732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580" name="Text Box 8">
          <a:extLst>
            <a:ext uri="{FF2B5EF4-FFF2-40B4-BE49-F238E27FC236}">
              <a16:creationId xmlns:a16="http://schemas.microsoft.com/office/drawing/2014/main" id="{00000000-0008-0000-2200-0000140A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23</xdr:row>
      <xdr:rowOff>0</xdr:rowOff>
    </xdr:from>
    <xdr:ext cx="114300" cy="285750"/>
    <xdr:sp macro="" textlink="">
      <xdr:nvSpPr>
        <xdr:cNvPr id="2581" name="Text Box 8">
          <a:extLst>
            <a:ext uri="{FF2B5EF4-FFF2-40B4-BE49-F238E27FC236}">
              <a16:creationId xmlns:a16="http://schemas.microsoft.com/office/drawing/2014/main" id="{00000000-0008-0000-2200-0000150A0000}"/>
            </a:ext>
          </a:extLst>
        </xdr:cNvPr>
        <xdr:cNvSpPr txBox="1">
          <a:spLocks noChangeArrowheads="1"/>
        </xdr:cNvSpPr>
      </xdr:nvSpPr>
      <xdr:spPr bwMode="auto">
        <a:xfrm>
          <a:off x="687324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582" name="Text Box 8">
          <a:extLst>
            <a:ext uri="{FF2B5EF4-FFF2-40B4-BE49-F238E27FC236}">
              <a16:creationId xmlns:a16="http://schemas.microsoft.com/office/drawing/2014/main" id="{00000000-0008-0000-2200-0000160A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46</xdr:row>
      <xdr:rowOff>0</xdr:rowOff>
    </xdr:from>
    <xdr:ext cx="114300" cy="285750"/>
    <xdr:sp macro="" textlink="">
      <xdr:nvSpPr>
        <xdr:cNvPr id="2583" name="Text Box 8">
          <a:extLst>
            <a:ext uri="{FF2B5EF4-FFF2-40B4-BE49-F238E27FC236}">
              <a16:creationId xmlns:a16="http://schemas.microsoft.com/office/drawing/2014/main" id="{00000000-0008-0000-2200-0000170A0000}"/>
            </a:ext>
          </a:extLst>
        </xdr:cNvPr>
        <xdr:cNvSpPr txBox="1">
          <a:spLocks noChangeArrowheads="1"/>
        </xdr:cNvSpPr>
      </xdr:nvSpPr>
      <xdr:spPr bwMode="auto">
        <a:xfrm>
          <a:off x="68732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36</xdr:row>
      <xdr:rowOff>0</xdr:rowOff>
    </xdr:from>
    <xdr:ext cx="114300" cy="285750"/>
    <xdr:sp macro="" textlink="">
      <xdr:nvSpPr>
        <xdr:cNvPr id="2584" name="Text Box 8">
          <a:extLst>
            <a:ext uri="{FF2B5EF4-FFF2-40B4-BE49-F238E27FC236}">
              <a16:creationId xmlns:a16="http://schemas.microsoft.com/office/drawing/2014/main" id="{00000000-0008-0000-2200-0000180A0000}"/>
            </a:ext>
          </a:extLst>
        </xdr:cNvPr>
        <xdr:cNvSpPr txBox="1">
          <a:spLocks noChangeArrowheads="1"/>
        </xdr:cNvSpPr>
      </xdr:nvSpPr>
      <xdr:spPr bwMode="auto">
        <a:xfrm>
          <a:off x="68732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5" name="Text Box 8">
          <a:extLst>
            <a:ext uri="{FF2B5EF4-FFF2-40B4-BE49-F238E27FC236}">
              <a16:creationId xmlns:a16="http://schemas.microsoft.com/office/drawing/2014/main" id="{00000000-0008-0000-2200-000019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86" name="Text Box 8">
          <a:extLst>
            <a:ext uri="{FF2B5EF4-FFF2-40B4-BE49-F238E27FC236}">
              <a16:creationId xmlns:a16="http://schemas.microsoft.com/office/drawing/2014/main" id="{00000000-0008-0000-2200-00001A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7" name="Text Box 8">
          <a:extLst>
            <a:ext uri="{FF2B5EF4-FFF2-40B4-BE49-F238E27FC236}">
              <a16:creationId xmlns:a16="http://schemas.microsoft.com/office/drawing/2014/main" id="{00000000-0008-0000-2200-00001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588" name="Text Box 8">
          <a:extLst>
            <a:ext uri="{FF2B5EF4-FFF2-40B4-BE49-F238E27FC236}">
              <a16:creationId xmlns:a16="http://schemas.microsoft.com/office/drawing/2014/main" id="{00000000-0008-0000-2200-00001C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89" name="Text Box 8">
          <a:extLst>
            <a:ext uri="{FF2B5EF4-FFF2-40B4-BE49-F238E27FC236}">
              <a16:creationId xmlns:a16="http://schemas.microsoft.com/office/drawing/2014/main" id="{00000000-0008-0000-2200-00001D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0" name="Text Box 8">
          <a:extLst>
            <a:ext uri="{FF2B5EF4-FFF2-40B4-BE49-F238E27FC236}">
              <a16:creationId xmlns:a16="http://schemas.microsoft.com/office/drawing/2014/main" id="{00000000-0008-0000-2200-00001E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1" name="Text Box 8">
          <a:extLst>
            <a:ext uri="{FF2B5EF4-FFF2-40B4-BE49-F238E27FC236}">
              <a16:creationId xmlns:a16="http://schemas.microsoft.com/office/drawing/2014/main" id="{00000000-0008-0000-2200-00001F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2" name="Text Box 8">
          <a:extLst>
            <a:ext uri="{FF2B5EF4-FFF2-40B4-BE49-F238E27FC236}">
              <a16:creationId xmlns:a16="http://schemas.microsoft.com/office/drawing/2014/main" id="{00000000-0008-0000-2200-000020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593" name="Text Box 8">
          <a:extLst>
            <a:ext uri="{FF2B5EF4-FFF2-40B4-BE49-F238E27FC236}">
              <a16:creationId xmlns:a16="http://schemas.microsoft.com/office/drawing/2014/main" id="{00000000-0008-0000-2200-000021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4" name="Text Box 8">
          <a:extLst>
            <a:ext uri="{FF2B5EF4-FFF2-40B4-BE49-F238E27FC236}">
              <a16:creationId xmlns:a16="http://schemas.microsoft.com/office/drawing/2014/main" id="{00000000-0008-0000-2200-000022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595" name="Text Box 8">
          <a:extLst>
            <a:ext uri="{FF2B5EF4-FFF2-40B4-BE49-F238E27FC236}">
              <a16:creationId xmlns:a16="http://schemas.microsoft.com/office/drawing/2014/main" id="{00000000-0008-0000-2200-000023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596" name="Text Box 8">
          <a:extLst>
            <a:ext uri="{FF2B5EF4-FFF2-40B4-BE49-F238E27FC236}">
              <a16:creationId xmlns:a16="http://schemas.microsoft.com/office/drawing/2014/main" id="{00000000-0008-0000-2200-000024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597" name="Text Box 8">
          <a:extLst>
            <a:ext uri="{FF2B5EF4-FFF2-40B4-BE49-F238E27FC236}">
              <a16:creationId xmlns:a16="http://schemas.microsoft.com/office/drawing/2014/main" id="{00000000-0008-0000-2200-000025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598" name="Text Box 8">
          <a:extLst>
            <a:ext uri="{FF2B5EF4-FFF2-40B4-BE49-F238E27FC236}">
              <a16:creationId xmlns:a16="http://schemas.microsoft.com/office/drawing/2014/main" id="{00000000-0008-0000-2200-000026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599" name="Text Box 8">
          <a:extLst>
            <a:ext uri="{FF2B5EF4-FFF2-40B4-BE49-F238E27FC236}">
              <a16:creationId xmlns:a16="http://schemas.microsoft.com/office/drawing/2014/main" id="{00000000-0008-0000-2200-000027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47</xdr:row>
      <xdr:rowOff>0</xdr:rowOff>
    </xdr:from>
    <xdr:ext cx="114300" cy="285750"/>
    <xdr:sp macro="" textlink="">
      <xdr:nvSpPr>
        <xdr:cNvPr id="2600" name="Text Box 8">
          <a:extLst>
            <a:ext uri="{FF2B5EF4-FFF2-40B4-BE49-F238E27FC236}">
              <a16:creationId xmlns:a16="http://schemas.microsoft.com/office/drawing/2014/main" id="{00000000-0008-0000-2200-0000280A0000}"/>
            </a:ext>
          </a:extLst>
        </xdr:cNvPr>
        <xdr:cNvSpPr txBox="1">
          <a:spLocks noChangeArrowheads="1"/>
        </xdr:cNvSpPr>
      </xdr:nvSpPr>
      <xdr:spPr bwMode="auto">
        <a:xfrm>
          <a:off x="68732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01" name="Text Box 8">
          <a:extLst>
            <a:ext uri="{FF2B5EF4-FFF2-40B4-BE49-F238E27FC236}">
              <a16:creationId xmlns:a16="http://schemas.microsoft.com/office/drawing/2014/main" id="{00000000-0008-0000-2200-000029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02" name="Text Box 8">
          <a:extLst>
            <a:ext uri="{FF2B5EF4-FFF2-40B4-BE49-F238E27FC236}">
              <a16:creationId xmlns:a16="http://schemas.microsoft.com/office/drawing/2014/main" id="{00000000-0008-0000-2200-00002A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03" name="Text Box 8">
          <a:extLst>
            <a:ext uri="{FF2B5EF4-FFF2-40B4-BE49-F238E27FC236}">
              <a16:creationId xmlns:a16="http://schemas.microsoft.com/office/drawing/2014/main" id="{00000000-0008-0000-2200-00002B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4" name="Text Box 1">
          <a:extLst>
            <a:ext uri="{FF2B5EF4-FFF2-40B4-BE49-F238E27FC236}">
              <a16:creationId xmlns:a16="http://schemas.microsoft.com/office/drawing/2014/main" id="{00000000-0008-0000-2200-00002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5" name="Text Box 2">
          <a:extLst>
            <a:ext uri="{FF2B5EF4-FFF2-40B4-BE49-F238E27FC236}">
              <a16:creationId xmlns:a16="http://schemas.microsoft.com/office/drawing/2014/main" id="{00000000-0008-0000-2200-00002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6" name="Text Box 3">
          <a:extLst>
            <a:ext uri="{FF2B5EF4-FFF2-40B4-BE49-F238E27FC236}">
              <a16:creationId xmlns:a16="http://schemas.microsoft.com/office/drawing/2014/main" id="{00000000-0008-0000-2200-00002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7" name="Text Box 4">
          <a:extLst>
            <a:ext uri="{FF2B5EF4-FFF2-40B4-BE49-F238E27FC236}">
              <a16:creationId xmlns:a16="http://schemas.microsoft.com/office/drawing/2014/main" id="{00000000-0008-0000-2200-00002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8" name="Text Box 5">
          <a:extLst>
            <a:ext uri="{FF2B5EF4-FFF2-40B4-BE49-F238E27FC236}">
              <a16:creationId xmlns:a16="http://schemas.microsoft.com/office/drawing/2014/main" id="{00000000-0008-0000-2200-00003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09" name="Text Box 6">
          <a:extLst>
            <a:ext uri="{FF2B5EF4-FFF2-40B4-BE49-F238E27FC236}">
              <a16:creationId xmlns:a16="http://schemas.microsoft.com/office/drawing/2014/main" id="{00000000-0008-0000-2200-00003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0" name="Text Box 8">
          <a:extLst>
            <a:ext uri="{FF2B5EF4-FFF2-40B4-BE49-F238E27FC236}">
              <a16:creationId xmlns:a16="http://schemas.microsoft.com/office/drawing/2014/main" id="{00000000-0008-0000-2200-00003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1" name="Text Box 9">
          <a:extLst>
            <a:ext uri="{FF2B5EF4-FFF2-40B4-BE49-F238E27FC236}">
              <a16:creationId xmlns:a16="http://schemas.microsoft.com/office/drawing/2014/main" id="{00000000-0008-0000-2200-00003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2" name="Text Box 10">
          <a:extLst>
            <a:ext uri="{FF2B5EF4-FFF2-40B4-BE49-F238E27FC236}">
              <a16:creationId xmlns:a16="http://schemas.microsoft.com/office/drawing/2014/main" id="{00000000-0008-0000-2200-00003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3" name="Text Box 1">
          <a:extLst>
            <a:ext uri="{FF2B5EF4-FFF2-40B4-BE49-F238E27FC236}">
              <a16:creationId xmlns:a16="http://schemas.microsoft.com/office/drawing/2014/main" id="{00000000-0008-0000-2200-00003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4" name="Text Box 2">
          <a:extLst>
            <a:ext uri="{FF2B5EF4-FFF2-40B4-BE49-F238E27FC236}">
              <a16:creationId xmlns:a16="http://schemas.microsoft.com/office/drawing/2014/main" id="{00000000-0008-0000-2200-00003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615" name="Text Box 8">
          <a:extLst>
            <a:ext uri="{FF2B5EF4-FFF2-40B4-BE49-F238E27FC236}">
              <a16:creationId xmlns:a16="http://schemas.microsoft.com/office/drawing/2014/main" id="{00000000-0008-0000-2200-000037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616" name="Text Box 8">
          <a:extLst>
            <a:ext uri="{FF2B5EF4-FFF2-40B4-BE49-F238E27FC236}">
              <a16:creationId xmlns:a16="http://schemas.microsoft.com/office/drawing/2014/main" id="{00000000-0008-0000-2200-000038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617" name="Text Box 8">
          <a:extLst>
            <a:ext uri="{FF2B5EF4-FFF2-40B4-BE49-F238E27FC236}">
              <a16:creationId xmlns:a16="http://schemas.microsoft.com/office/drawing/2014/main" id="{00000000-0008-0000-2200-000039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18" name="Text Box 8">
          <a:extLst>
            <a:ext uri="{FF2B5EF4-FFF2-40B4-BE49-F238E27FC236}">
              <a16:creationId xmlns:a16="http://schemas.microsoft.com/office/drawing/2014/main" id="{00000000-0008-0000-2200-00003A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19" name="Text Box 8">
          <a:extLst>
            <a:ext uri="{FF2B5EF4-FFF2-40B4-BE49-F238E27FC236}">
              <a16:creationId xmlns:a16="http://schemas.microsoft.com/office/drawing/2014/main" id="{00000000-0008-0000-2200-00003B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0" name="Text Box 8">
          <a:extLst>
            <a:ext uri="{FF2B5EF4-FFF2-40B4-BE49-F238E27FC236}">
              <a16:creationId xmlns:a16="http://schemas.microsoft.com/office/drawing/2014/main" id="{00000000-0008-0000-2200-00003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1" name="Text Box 1">
          <a:extLst>
            <a:ext uri="{FF2B5EF4-FFF2-40B4-BE49-F238E27FC236}">
              <a16:creationId xmlns:a16="http://schemas.microsoft.com/office/drawing/2014/main" id="{00000000-0008-0000-2200-00003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2" name="Text Box 2">
          <a:extLst>
            <a:ext uri="{FF2B5EF4-FFF2-40B4-BE49-F238E27FC236}">
              <a16:creationId xmlns:a16="http://schemas.microsoft.com/office/drawing/2014/main" id="{00000000-0008-0000-2200-00003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3" name="Text Box 3">
          <a:extLst>
            <a:ext uri="{FF2B5EF4-FFF2-40B4-BE49-F238E27FC236}">
              <a16:creationId xmlns:a16="http://schemas.microsoft.com/office/drawing/2014/main" id="{00000000-0008-0000-2200-00003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4" name="Text Box 4">
          <a:extLst>
            <a:ext uri="{FF2B5EF4-FFF2-40B4-BE49-F238E27FC236}">
              <a16:creationId xmlns:a16="http://schemas.microsoft.com/office/drawing/2014/main" id="{00000000-0008-0000-2200-00004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5" name="Text Box 5">
          <a:extLst>
            <a:ext uri="{FF2B5EF4-FFF2-40B4-BE49-F238E27FC236}">
              <a16:creationId xmlns:a16="http://schemas.microsoft.com/office/drawing/2014/main" id="{00000000-0008-0000-2200-00004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6" name="Text Box 6">
          <a:extLst>
            <a:ext uri="{FF2B5EF4-FFF2-40B4-BE49-F238E27FC236}">
              <a16:creationId xmlns:a16="http://schemas.microsoft.com/office/drawing/2014/main" id="{00000000-0008-0000-2200-00004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7" name="Text Box 8">
          <a:extLst>
            <a:ext uri="{FF2B5EF4-FFF2-40B4-BE49-F238E27FC236}">
              <a16:creationId xmlns:a16="http://schemas.microsoft.com/office/drawing/2014/main" id="{00000000-0008-0000-2200-00004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8" name="Text Box 9">
          <a:extLst>
            <a:ext uri="{FF2B5EF4-FFF2-40B4-BE49-F238E27FC236}">
              <a16:creationId xmlns:a16="http://schemas.microsoft.com/office/drawing/2014/main" id="{00000000-0008-0000-2200-00004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29" name="Text Box 10">
          <a:extLst>
            <a:ext uri="{FF2B5EF4-FFF2-40B4-BE49-F238E27FC236}">
              <a16:creationId xmlns:a16="http://schemas.microsoft.com/office/drawing/2014/main" id="{00000000-0008-0000-2200-00004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0" name="Text Box 1">
          <a:extLst>
            <a:ext uri="{FF2B5EF4-FFF2-40B4-BE49-F238E27FC236}">
              <a16:creationId xmlns:a16="http://schemas.microsoft.com/office/drawing/2014/main" id="{00000000-0008-0000-2200-00004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1" name="Text Box 2">
          <a:extLst>
            <a:ext uri="{FF2B5EF4-FFF2-40B4-BE49-F238E27FC236}">
              <a16:creationId xmlns:a16="http://schemas.microsoft.com/office/drawing/2014/main" id="{00000000-0008-0000-2200-000047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32" name="Text Box 8">
          <a:extLst>
            <a:ext uri="{FF2B5EF4-FFF2-40B4-BE49-F238E27FC236}">
              <a16:creationId xmlns:a16="http://schemas.microsoft.com/office/drawing/2014/main" id="{00000000-0008-0000-2200-000048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37</xdr:row>
      <xdr:rowOff>0</xdr:rowOff>
    </xdr:from>
    <xdr:ext cx="114300" cy="285750"/>
    <xdr:sp macro="" textlink="">
      <xdr:nvSpPr>
        <xdr:cNvPr id="2633" name="Text Box 8">
          <a:extLst>
            <a:ext uri="{FF2B5EF4-FFF2-40B4-BE49-F238E27FC236}">
              <a16:creationId xmlns:a16="http://schemas.microsoft.com/office/drawing/2014/main" id="{00000000-0008-0000-2200-0000490A0000}"/>
            </a:ext>
          </a:extLst>
        </xdr:cNvPr>
        <xdr:cNvSpPr txBox="1">
          <a:spLocks noChangeArrowheads="1"/>
        </xdr:cNvSpPr>
      </xdr:nvSpPr>
      <xdr:spPr bwMode="auto">
        <a:xfrm>
          <a:off x="68732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634" name="Text Box 8">
          <a:extLst>
            <a:ext uri="{FF2B5EF4-FFF2-40B4-BE49-F238E27FC236}">
              <a16:creationId xmlns:a16="http://schemas.microsoft.com/office/drawing/2014/main" id="{00000000-0008-0000-2200-00004A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35" name="Text Box 8">
          <a:extLst>
            <a:ext uri="{FF2B5EF4-FFF2-40B4-BE49-F238E27FC236}">
              <a16:creationId xmlns:a16="http://schemas.microsoft.com/office/drawing/2014/main" id="{00000000-0008-0000-2200-00004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6" name="Text Box 8">
          <a:extLst>
            <a:ext uri="{FF2B5EF4-FFF2-40B4-BE49-F238E27FC236}">
              <a16:creationId xmlns:a16="http://schemas.microsoft.com/office/drawing/2014/main" id="{00000000-0008-0000-2200-00004C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7" name="Text Box 8">
          <a:extLst>
            <a:ext uri="{FF2B5EF4-FFF2-40B4-BE49-F238E27FC236}">
              <a16:creationId xmlns:a16="http://schemas.microsoft.com/office/drawing/2014/main" id="{00000000-0008-0000-2200-00004D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8" name="Text Box 1">
          <a:extLst>
            <a:ext uri="{FF2B5EF4-FFF2-40B4-BE49-F238E27FC236}">
              <a16:creationId xmlns:a16="http://schemas.microsoft.com/office/drawing/2014/main" id="{00000000-0008-0000-2200-00004E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39" name="Text Box 2">
          <a:extLst>
            <a:ext uri="{FF2B5EF4-FFF2-40B4-BE49-F238E27FC236}">
              <a16:creationId xmlns:a16="http://schemas.microsoft.com/office/drawing/2014/main" id="{00000000-0008-0000-2200-00004F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0" name="Text Box 3">
          <a:extLst>
            <a:ext uri="{FF2B5EF4-FFF2-40B4-BE49-F238E27FC236}">
              <a16:creationId xmlns:a16="http://schemas.microsoft.com/office/drawing/2014/main" id="{00000000-0008-0000-2200-000050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1" name="Text Box 4">
          <a:extLst>
            <a:ext uri="{FF2B5EF4-FFF2-40B4-BE49-F238E27FC236}">
              <a16:creationId xmlns:a16="http://schemas.microsoft.com/office/drawing/2014/main" id="{00000000-0008-0000-2200-000051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2" name="Text Box 5">
          <a:extLst>
            <a:ext uri="{FF2B5EF4-FFF2-40B4-BE49-F238E27FC236}">
              <a16:creationId xmlns:a16="http://schemas.microsoft.com/office/drawing/2014/main" id="{00000000-0008-0000-2200-000052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3" name="Text Box 6">
          <a:extLst>
            <a:ext uri="{FF2B5EF4-FFF2-40B4-BE49-F238E27FC236}">
              <a16:creationId xmlns:a16="http://schemas.microsoft.com/office/drawing/2014/main" id="{00000000-0008-0000-2200-00005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4" name="Text Box 8">
          <a:extLst>
            <a:ext uri="{FF2B5EF4-FFF2-40B4-BE49-F238E27FC236}">
              <a16:creationId xmlns:a16="http://schemas.microsoft.com/office/drawing/2014/main" id="{00000000-0008-0000-2200-000054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5" name="Text Box 9">
          <a:extLst>
            <a:ext uri="{FF2B5EF4-FFF2-40B4-BE49-F238E27FC236}">
              <a16:creationId xmlns:a16="http://schemas.microsoft.com/office/drawing/2014/main" id="{00000000-0008-0000-2200-000055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6" name="Text Box 10">
          <a:extLst>
            <a:ext uri="{FF2B5EF4-FFF2-40B4-BE49-F238E27FC236}">
              <a16:creationId xmlns:a16="http://schemas.microsoft.com/office/drawing/2014/main" id="{00000000-0008-0000-2200-000056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7" name="Text Box 1">
          <a:extLst>
            <a:ext uri="{FF2B5EF4-FFF2-40B4-BE49-F238E27FC236}">
              <a16:creationId xmlns:a16="http://schemas.microsoft.com/office/drawing/2014/main" id="{00000000-0008-0000-2200-000057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48" name="Text Box 2">
          <a:extLst>
            <a:ext uri="{FF2B5EF4-FFF2-40B4-BE49-F238E27FC236}">
              <a16:creationId xmlns:a16="http://schemas.microsoft.com/office/drawing/2014/main" id="{00000000-0008-0000-2200-000058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50</xdr:row>
      <xdr:rowOff>0</xdr:rowOff>
    </xdr:from>
    <xdr:ext cx="114300" cy="285750"/>
    <xdr:sp macro="" textlink="">
      <xdr:nvSpPr>
        <xdr:cNvPr id="2649" name="Text Box 8">
          <a:extLst>
            <a:ext uri="{FF2B5EF4-FFF2-40B4-BE49-F238E27FC236}">
              <a16:creationId xmlns:a16="http://schemas.microsoft.com/office/drawing/2014/main" id="{00000000-0008-0000-2200-0000590A0000}"/>
            </a:ext>
          </a:extLst>
        </xdr:cNvPr>
        <xdr:cNvSpPr txBox="1">
          <a:spLocks noChangeArrowheads="1"/>
        </xdr:cNvSpPr>
      </xdr:nvSpPr>
      <xdr:spPr bwMode="auto">
        <a:xfrm>
          <a:off x="68732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0" name="Text Box 8">
          <a:extLst>
            <a:ext uri="{FF2B5EF4-FFF2-40B4-BE49-F238E27FC236}">
              <a16:creationId xmlns:a16="http://schemas.microsoft.com/office/drawing/2014/main" id="{00000000-0008-0000-2200-00005A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1" name="Text Box 8">
          <a:extLst>
            <a:ext uri="{FF2B5EF4-FFF2-40B4-BE49-F238E27FC236}">
              <a16:creationId xmlns:a16="http://schemas.microsoft.com/office/drawing/2014/main" id="{00000000-0008-0000-2200-00005B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2" name="Text Box 8">
          <a:extLst>
            <a:ext uri="{FF2B5EF4-FFF2-40B4-BE49-F238E27FC236}">
              <a16:creationId xmlns:a16="http://schemas.microsoft.com/office/drawing/2014/main" id="{00000000-0008-0000-2200-00005C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11</xdr:col>
      <xdr:colOff>0</xdr:colOff>
      <xdr:row>38</xdr:row>
      <xdr:rowOff>0</xdr:rowOff>
    </xdr:from>
    <xdr:ext cx="114300" cy="285750"/>
    <xdr:sp macro="" textlink="">
      <xdr:nvSpPr>
        <xdr:cNvPr id="2653" name="Text Box 8">
          <a:extLst>
            <a:ext uri="{FF2B5EF4-FFF2-40B4-BE49-F238E27FC236}">
              <a16:creationId xmlns:a16="http://schemas.microsoft.com/office/drawing/2014/main" id="{00000000-0008-0000-2200-00005D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38</xdr:row>
      <xdr:rowOff>0</xdr:rowOff>
    </xdr:from>
    <xdr:ext cx="114300" cy="285750"/>
    <xdr:sp macro="" textlink="">
      <xdr:nvSpPr>
        <xdr:cNvPr id="2654" name="Text Box 8">
          <a:extLst>
            <a:ext uri="{FF2B5EF4-FFF2-40B4-BE49-F238E27FC236}">
              <a16:creationId xmlns:a16="http://schemas.microsoft.com/office/drawing/2014/main" id="{00000000-0008-0000-2200-00005E0A0000}"/>
            </a:ext>
          </a:extLst>
        </xdr:cNvPr>
        <xdr:cNvSpPr txBox="1">
          <a:spLocks noChangeArrowheads="1"/>
        </xdr:cNvSpPr>
      </xdr:nvSpPr>
      <xdr:spPr bwMode="auto">
        <a:xfrm>
          <a:off x="687324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655" name="Text Box 8">
          <a:extLst>
            <a:ext uri="{FF2B5EF4-FFF2-40B4-BE49-F238E27FC236}">
              <a16:creationId xmlns:a16="http://schemas.microsoft.com/office/drawing/2014/main" id="{00000000-0008-0000-2200-00005F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39</xdr:row>
      <xdr:rowOff>0</xdr:rowOff>
    </xdr:from>
    <xdr:ext cx="114300" cy="285750"/>
    <xdr:sp macro="" textlink="">
      <xdr:nvSpPr>
        <xdr:cNvPr id="2656" name="Text Box 8">
          <a:extLst>
            <a:ext uri="{FF2B5EF4-FFF2-40B4-BE49-F238E27FC236}">
              <a16:creationId xmlns:a16="http://schemas.microsoft.com/office/drawing/2014/main" id="{00000000-0008-0000-2200-0000600A0000}"/>
            </a:ext>
          </a:extLst>
        </xdr:cNvPr>
        <xdr:cNvSpPr txBox="1">
          <a:spLocks noChangeArrowheads="1"/>
        </xdr:cNvSpPr>
      </xdr:nvSpPr>
      <xdr:spPr bwMode="auto">
        <a:xfrm>
          <a:off x="68732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40</xdr:row>
      <xdr:rowOff>0</xdr:rowOff>
    </xdr:from>
    <xdr:ext cx="114300" cy="285750"/>
    <xdr:sp macro="" textlink="">
      <xdr:nvSpPr>
        <xdr:cNvPr id="2657" name="Text Box 8">
          <a:extLst>
            <a:ext uri="{FF2B5EF4-FFF2-40B4-BE49-F238E27FC236}">
              <a16:creationId xmlns:a16="http://schemas.microsoft.com/office/drawing/2014/main" id="{00000000-0008-0000-2200-0000610A0000}"/>
            </a:ext>
          </a:extLst>
        </xdr:cNvPr>
        <xdr:cNvSpPr txBox="1">
          <a:spLocks noChangeArrowheads="1"/>
        </xdr:cNvSpPr>
      </xdr:nvSpPr>
      <xdr:spPr bwMode="auto">
        <a:xfrm>
          <a:off x="68732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42</xdr:row>
      <xdr:rowOff>95250</xdr:rowOff>
    </xdr:from>
    <xdr:ext cx="114300" cy="285750"/>
    <xdr:sp macro="" textlink="">
      <xdr:nvSpPr>
        <xdr:cNvPr id="2658" name="Text Box 8">
          <a:extLst>
            <a:ext uri="{FF2B5EF4-FFF2-40B4-BE49-F238E27FC236}">
              <a16:creationId xmlns:a16="http://schemas.microsoft.com/office/drawing/2014/main" id="{00000000-0008-0000-2200-0000620A0000}"/>
            </a:ext>
          </a:extLst>
        </xdr:cNvPr>
        <xdr:cNvSpPr txBox="1">
          <a:spLocks noChangeArrowheads="1"/>
        </xdr:cNvSpPr>
      </xdr:nvSpPr>
      <xdr:spPr bwMode="auto">
        <a:xfrm>
          <a:off x="687324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53</xdr:row>
      <xdr:rowOff>0</xdr:rowOff>
    </xdr:from>
    <xdr:ext cx="114300" cy="285750"/>
    <xdr:sp macro="" textlink="">
      <xdr:nvSpPr>
        <xdr:cNvPr id="2659" name="Text Box 8">
          <a:extLst>
            <a:ext uri="{FF2B5EF4-FFF2-40B4-BE49-F238E27FC236}">
              <a16:creationId xmlns:a16="http://schemas.microsoft.com/office/drawing/2014/main" id="{00000000-0008-0000-2200-0000630A0000}"/>
            </a:ext>
          </a:extLst>
        </xdr:cNvPr>
        <xdr:cNvSpPr txBox="1">
          <a:spLocks noChangeArrowheads="1"/>
        </xdr:cNvSpPr>
      </xdr:nvSpPr>
      <xdr:spPr bwMode="auto">
        <a:xfrm>
          <a:off x="68732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0" name="Text Box 1">
          <a:extLst>
            <a:ext uri="{FF2B5EF4-FFF2-40B4-BE49-F238E27FC236}">
              <a16:creationId xmlns:a16="http://schemas.microsoft.com/office/drawing/2014/main" id="{00000000-0008-0000-2200-00006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1" name="Text Box 2">
          <a:extLst>
            <a:ext uri="{FF2B5EF4-FFF2-40B4-BE49-F238E27FC236}">
              <a16:creationId xmlns:a16="http://schemas.microsoft.com/office/drawing/2014/main" id="{00000000-0008-0000-2200-00006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2" name="Text Box 3">
          <a:extLst>
            <a:ext uri="{FF2B5EF4-FFF2-40B4-BE49-F238E27FC236}">
              <a16:creationId xmlns:a16="http://schemas.microsoft.com/office/drawing/2014/main" id="{00000000-0008-0000-2200-00006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3" name="Text Box 4">
          <a:extLst>
            <a:ext uri="{FF2B5EF4-FFF2-40B4-BE49-F238E27FC236}">
              <a16:creationId xmlns:a16="http://schemas.microsoft.com/office/drawing/2014/main" id="{00000000-0008-0000-2200-00006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4" name="Text Box 5">
          <a:extLst>
            <a:ext uri="{FF2B5EF4-FFF2-40B4-BE49-F238E27FC236}">
              <a16:creationId xmlns:a16="http://schemas.microsoft.com/office/drawing/2014/main" id="{00000000-0008-0000-2200-00006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5" name="Text Box 6">
          <a:extLst>
            <a:ext uri="{FF2B5EF4-FFF2-40B4-BE49-F238E27FC236}">
              <a16:creationId xmlns:a16="http://schemas.microsoft.com/office/drawing/2014/main" id="{00000000-0008-0000-2200-00006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6" name="Text Box 8">
          <a:extLst>
            <a:ext uri="{FF2B5EF4-FFF2-40B4-BE49-F238E27FC236}">
              <a16:creationId xmlns:a16="http://schemas.microsoft.com/office/drawing/2014/main" id="{00000000-0008-0000-2200-00006A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7" name="Text Box 9">
          <a:extLst>
            <a:ext uri="{FF2B5EF4-FFF2-40B4-BE49-F238E27FC236}">
              <a16:creationId xmlns:a16="http://schemas.microsoft.com/office/drawing/2014/main" id="{00000000-0008-0000-2200-00006B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8" name="Text Box 10">
          <a:extLst>
            <a:ext uri="{FF2B5EF4-FFF2-40B4-BE49-F238E27FC236}">
              <a16:creationId xmlns:a16="http://schemas.microsoft.com/office/drawing/2014/main" id="{00000000-0008-0000-2200-00006C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69" name="Text Box 1">
          <a:extLst>
            <a:ext uri="{FF2B5EF4-FFF2-40B4-BE49-F238E27FC236}">
              <a16:creationId xmlns:a16="http://schemas.microsoft.com/office/drawing/2014/main" id="{00000000-0008-0000-2200-00006D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0" name="Text Box 2">
          <a:extLst>
            <a:ext uri="{FF2B5EF4-FFF2-40B4-BE49-F238E27FC236}">
              <a16:creationId xmlns:a16="http://schemas.microsoft.com/office/drawing/2014/main" id="{00000000-0008-0000-2200-00006E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1" name="Text Box 8">
          <a:extLst>
            <a:ext uri="{FF2B5EF4-FFF2-40B4-BE49-F238E27FC236}">
              <a16:creationId xmlns:a16="http://schemas.microsoft.com/office/drawing/2014/main" id="{00000000-0008-0000-2200-00006F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2" name="Text Box 8">
          <a:extLst>
            <a:ext uri="{FF2B5EF4-FFF2-40B4-BE49-F238E27FC236}">
              <a16:creationId xmlns:a16="http://schemas.microsoft.com/office/drawing/2014/main" id="{00000000-0008-0000-2200-000070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3" name="Text Box 1">
          <a:extLst>
            <a:ext uri="{FF2B5EF4-FFF2-40B4-BE49-F238E27FC236}">
              <a16:creationId xmlns:a16="http://schemas.microsoft.com/office/drawing/2014/main" id="{00000000-0008-0000-2200-000071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4" name="Text Box 2">
          <a:extLst>
            <a:ext uri="{FF2B5EF4-FFF2-40B4-BE49-F238E27FC236}">
              <a16:creationId xmlns:a16="http://schemas.microsoft.com/office/drawing/2014/main" id="{00000000-0008-0000-2200-000072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5" name="Text Box 3">
          <a:extLst>
            <a:ext uri="{FF2B5EF4-FFF2-40B4-BE49-F238E27FC236}">
              <a16:creationId xmlns:a16="http://schemas.microsoft.com/office/drawing/2014/main" id="{00000000-0008-0000-2200-000073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6" name="Text Box 4">
          <a:extLst>
            <a:ext uri="{FF2B5EF4-FFF2-40B4-BE49-F238E27FC236}">
              <a16:creationId xmlns:a16="http://schemas.microsoft.com/office/drawing/2014/main" id="{00000000-0008-0000-2200-00007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7" name="Text Box 5">
          <a:extLst>
            <a:ext uri="{FF2B5EF4-FFF2-40B4-BE49-F238E27FC236}">
              <a16:creationId xmlns:a16="http://schemas.microsoft.com/office/drawing/2014/main" id="{00000000-0008-0000-2200-00007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8" name="Text Box 6">
          <a:extLst>
            <a:ext uri="{FF2B5EF4-FFF2-40B4-BE49-F238E27FC236}">
              <a16:creationId xmlns:a16="http://schemas.microsoft.com/office/drawing/2014/main" id="{00000000-0008-0000-2200-00007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79" name="Text Box 8">
          <a:extLst>
            <a:ext uri="{FF2B5EF4-FFF2-40B4-BE49-F238E27FC236}">
              <a16:creationId xmlns:a16="http://schemas.microsoft.com/office/drawing/2014/main" id="{00000000-0008-0000-2200-00007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0" name="Text Box 9">
          <a:extLst>
            <a:ext uri="{FF2B5EF4-FFF2-40B4-BE49-F238E27FC236}">
              <a16:creationId xmlns:a16="http://schemas.microsoft.com/office/drawing/2014/main" id="{00000000-0008-0000-2200-00007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1" name="Text Box 10">
          <a:extLst>
            <a:ext uri="{FF2B5EF4-FFF2-40B4-BE49-F238E27FC236}">
              <a16:creationId xmlns:a16="http://schemas.microsoft.com/office/drawing/2014/main" id="{00000000-0008-0000-2200-00007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2" name="Text Box 1">
          <a:extLst>
            <a:ext uri="{FF2B5EF4-FFF2-40B4-BE49-F238E27FC236}">
              <a16:creationId xmlns:a16="http://schemas.microsoft.com/office/drawing/2014/main" id="{00000000-0008-0000-2200-00007A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3" name="Text Box 2">
          <a:extLst>
            <a:ext uri="{FF2B5EF4-FFF2-40B4-BE49-F238E27FC236}">
              <a16:creationId xmlns:a16="http://schemas.microsoft.com/office/drawing/2014/main" id="{00000000-0008-0000-2200-00007B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4" name="Text Box 8">
          <a:extLst>
            <a:ext uri="{FF2B5EF4-FFF2-40B4-BE49-F238E27FC236}">
              <a16:creationId xmlns:a16="http://schemas.microsoft.com/office/drawing/2014/main" id="{00000000-0008-0000-2200-00007C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5" name="Text Box 8">
          <a:extLst>
            <a:ext uri="{FF2B5EF4-FFF2-40B4-BE49-F238E27FC236}">
              <a16:creationId xmlns:a16="http://schemas.microsoft.com/office/drawing/2014/main" id="{00000000-0008-0000-2200-00007D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6" name="Text Box 1">
          <a:extLst>
            <a:ext uri="{FF2B5EF4-FFF2-40B4-BE49-F238E27FC236}">
              <a16:creationId xmlns:a16="http://schemas.microsoft.com/office/drawing/2014/main" id="{00000000-0008-0000-2200-00007E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7" name="Text Box 2">
          <a:extLst>
            <a:ext uri="{FF2B5EF4-FFF2-40B4-BE49-F238E27FC236}">
              <a16:creationId xmlns:a16="http://schemas.microsoft.com/office/drawing/2014/main" id="{00000000-0008-0000-2200-00007F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8" name="Text Box 3">
          <a:extLst>
            <a:ext uri="{FF2B5EF4-FFF2-40B4-BE49-F238E27FC236}">
              <a16:creationId xmlns:a16="http://schemas.microsoft.com/office/drawing/2014/main" id="{00000000-0008-0000-2200-000080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89" name="Text Box 4">
          <a:extLst>
            <a:ext uri="{FF2B5EF4-FFF2-40B4-BE49-F238E27FC236}">
              <a16:creationId xmlns:a16="http://schemas.microsoft.com/office/drawing/2014/main" id="{00000000-0008-0000-2200-000081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0" name="Text Box 5">
          <a:extLst>
            <a:ext uri="{FF2B5EF4-FFF2-40B4-BE49-F238E27FC236}">
              <a16:creationId xmlns:a16="http://schemas.microsoft.com/office/drawing/2014/main" id="{00000000-0008-0000-2200-000082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1" name="Text Box 6">
          <a:extLst>
            <a:ext uri="{FF2B5EF4-FFF2-40B4-BE49-F238E27FC236}">
              <a16:creationId xmlns:a16="http://schemas.microsoft.com/office/drawing/2014/main" id="{00000000-0008-0000-2200-000083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2" name="Text Box 8">
          <a:extLst>
            <a:ext uri="{FF2B5EF4-FFF2-40B4-BE49-F238E27FC236}">
              <a16:creationId xmlns:a16="http://schemas.microsoft.com/office/drawing/2014/main" id="{00000000-0008-0000-2200-000084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3" name="Text Box 9">
          <a:extLst>
            <a:ext uri="{FF2B5EF4-FFF2-40B4-BE49-F238E27FC236}">
              <a16:creationId xmlns:a16="http://schemas.microsoft.com/office/drawing/2014/main" id="{00000000-0008-0000-2200-000085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4" name="Text Box 10">
          <a:extLst>
            <a:ext uri="{FF2B5EF4-FFF2-40B4-BE49-F238E27FC236}">
              <a16:creationId xmlns:a16="http://schemas.microsoft.com/office/drawing/2014/main" id="{00000000-0008-0000-2200-000086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5" name="Text Box 1">
          <a:extLst>
            <a:ext uri="{FF2B5EF4-FFF2-40B4-BE49-F238E27FC236}">
              <a16:creationId xmlns:a16="http://schemas.microsoft.com/office/drawing/2014/main" id="{00000000-0008-0000-2200-000087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6" name="Text Box 2">
          <a:extLst>
            <a:ext uri="{FF2B5EF4-FFF2-40B4-BE49-F238E27FC236}">
              <a16:creationId xmlns:a16="http://schemas.microsoft.com/office/drawing/2014/main" id="{00000000-0008-0000-2200-000088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55</xdr:row>
      <xdr:rowOff>0</xdr:rowOff>
    </xdr:from>
    <xdr:ext cx="114300" cy="285750"/>
    <xdr:sp macro="" textlink="">
      <xdr:nvSpPr>
        <xdr:cNvPr id="2697" name="Text Box 8">
          <a:extLst>
            <a:ext uri="{FF2B5EF4-FFF2-40B4-BE49-F238E27FC236}">
              <a16:creationId xmlns:a16="http://schemas.microsoft.com/office/drawing/2014/main" id="{00000000-0008-0000-2200-0000890A0000}"/>
            </a:ext>
          </a:extLst>
        </xdr:cNvPr>
        <xdr:cNvSpPr txBox="1">
          <a:spLocks noChangeArrowheads="1"/>
        </xdr:cNvSpPr>
      </xdr:nvSpPr>
      <xdr:spPr bwMode="auto">
        <a:xfrm>
          <a:off x="687324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31</xdr:row>
      <xdr:rowOff>0</xdr:rowOff>
    </xdr:from>
    <xdr:ext cx="114300" cy="285750"/>
    <xdr:sp macro="" textlink="">
      <xdr:nvSpPr>
        <xdr:cNvPr id="2698" name="Text Box 8">
          <a:extLst>
            <a:ext uri="{FF2B5EF4-FFF2-40B4-BE49-F238E27FC236}">
              <a16:creationId xmlns:a16="http://schemas.microsoft.com/office/drawing/2014/main" id="{00000000-0008-0000-2200-00008A0A0000}"/>
            </a:ext>
          </a:extLst>
        </xdr:cNvPr>
        <xdr:cNvSpPr txBox="1">
          <a:spLocks noChangeArrowheads="1"/>
        </xdr:cNvSpPr>
      </xdr:nvSpPr>
      <xdr:spPr bwMode="auto">
        <a:xfrm>
          <a:off x="687324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699" name="Text Box 8">
          <a:extLst>
            <a:ext uri="{FF2B5EF4-FFF2-40B4-BE49-F238E27FC236}">
              <a16:creationId xmlns:a16="http://schemas.microsoft.com/office/drawing/2014/main" id="{00000000-0008-0000-2200-00008B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0" name="Text Box 8">
          <a:extLst>
            <a:ext uri="{FF2B5EF4-FFF2-40B4-BE49-F238E27FC236}">
              <a16:creationId xmlns:a16="http://schemas.microsoft.com/office/drawing/2014/main" id="{00000000-0008-0000-2200-00008C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701" name="Text Box 8">
          <a:extLst>
            <a:ext uri="{FF2B5EF4-FFF2-40B4-BE49-F238E27FC236}">
              <a16:creationId xmlns:a16="http://schemas.microsoft.com/office/drawing/2014/main" id="{00000000-0008-0000-2200-00008D0A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2" name="Text Box 8">
          <a:extLst>
            <a:ext uri="{FF2B5EF4-FFF2-40B4-BE49-F238E27FC236}">
              <a16:creationId xmlns:a16="http://schemas.microsoft.com/office/drawing/2014/main" id="{00000000-0008-0000-2200-00008E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35</xdr:row>
      <xdr:rowOff>0</xdr:rowOff>
    </xdr:from>
    <xdr:ext cx="114300" cy="285750"/>
    <xdr:sp macro="" textlink="">
      <xdr:nvSpPr>
        <xdr:cNvPr id="2703" name="Text Box 8">
          <a:extLst>
            <a:ext uri="{FF2B5EF4-FFF2-40B4-BE49-F238E27FC236}">
              <a16:creationId xmlns:a16="http://schemas.microsoft.com/office/drawing/2014/main" id="{00000000-0008-0000-2200-00008F0A0000}"/>
            </a:ext>
          </a:extLst>
        </xdr:cNvPr>
        <xdr:cNvSpPr txBox="1">
          <a:spLocks noChangeArrowheads="1"/>
        </xdr:cNvSpPr>
      </xdr:nvSpPr>
      <xdr:spPr bwMode="auto">
        <a:xfrm>
          <a:off x="68732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34</xdr:row>
      <xdr:rowOff>0</xdr:rowOff>
    </xdr:from>
    <xdr:ext cx="114300" cy="285750"/>
    <xdr:sp macro="" textlink="">
      <xdr:nvSpPr>
        <xdr:cNvPr id="2704" name="Text Box 8">
          <a:extLst>
            <a:ext uri="{FF2B5EF4-FFF2-40B4-BE49-F238E27FC236}">
              <a16:creationId xmlns:a16="http://schemas.microsoft.com/office/drawing/2014/main" id="{00000000-0008-0000-2200-0000900A0000}"/>
            </a:ext>
          </a:extLst>
        </xdr:cNvPr>
        <xdr:cNvSpPr txBox="1">
          <a:spLocks noChangeArrowheads="1"/>
        </xdr:cNvSpPr>
      </xdr:nvSpPr>
      <xdr:spPr bwMode="auto">
        <a:xfrm>
          <a:off x="687324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5" name="Text Box 8">
          <a:extLst>
            <a:ext uri="{FF2B5EF4-FFF2-40B4-BE49-F238E27FC236}">
              <a16:creationId xmlns:a16="http://schemas.microsoft.com/office/drawing/2014/main" id="{00000000-0008-0000-2200-000091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6" name="Text Box 8">
          <a:extLst>
            <a:ext uri="{FF2B5EF4-FFF2-40B4-BE49-F238E27FC236}">
              <a16:creationId xmlns:a16="http://schemas.microsoft.com/office/drawing/2014/main" id="{00000000-0008-0000-2200-000092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7" name="Text Box 8">
          <a:extLst>
            <a:ext uri="{FF2B5EF4-FFF2-40B4-BE49-F238E27FC236}">
              <a16:creationId xmlns:a16="http://schemas.microsoft.com/office/drawing/2014/main" id="{00000000-0008-0000-2200-000093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43</xdr:row>
      <xdr:rowOff>0</xdr:rowOff>
    </xdr:from>
    <xdr:ext cx="114300" cy="285750"/>
    <xdr:sp macro="" textlink="">
      <xdr:nvSpPr>
        <xdr:cNvPr id="2708" name="Text Box 8">
          <a:extLst>
            <a:ext uri="{FF2B5EF4-FFF2-40B4-BE49-F238E27FC236}">
              <a16:creationId xmlns:a16="http://schemas.microsoft.com/office/drawing/2014/main" id="{00000000-0008-0000-2200-0000940A0000}"/>
            </a:ext>
          </a:extLst>
        </xdr:cNvPr>
        <xdr:cNvSpPr txBox="1">
          <a:spLocks noChangeArrowheads="1"/>
        </xdr:cNvSpPr>
      </xdr:nvSpPr>
      <xdr:spPr bwMode="auto">
        <a:xfrm>
          <a:off x="68732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09" name="Text Box 1">
          <a:extLst>
            <a:ext uri="{FF2B5EF4-FFF2-40B4-BE49-F238E27FC236}">
              <a16:creationId xmlns:a16="http://schemas.microsoft.com/office/drawing/2014/main" id="{00000000-0008-0000-2200-000095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0" name="Text Box 2">
          <a:extLst>
            <a:ext uri="{FF2B5EF4-FFF2-40B4-BE49-F238E27FC236}">
              <a16:creationId xmlns:a16="http://schemas.microsoft.com/office/drawing/2014/main" id="{00000000-0008-0000-2200-000096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1" name="Text Box 3">
          <a:extLst>
            <a:ext uri="{FF2B5EF4-FFF2-40B4-BE49-F238E27FC236}">
              <a16:creationId xmlns:a16="http://schemas.microsoft.com/office/drawing/2014/main" id="{00000000-0008-0000-2200-000097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2" name="Text Box 4">
          <a:extLst>
            <a:ext uri="{FF2B5EF4-FFF2-40B4-BE49-F238E27FC236}">
              <a16:creationId xmlns:a16="http://schemas.microsoft.com/office/drawing/2014/main" id="{00000000-0008-0000-2200-000098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3" name="Text Box 5">
          <a:extLst>
            <a:ext uri="{FF2B5EF4-FFF2-40B4-BE49-F238E27FC236}">
              <a16:creationId xmlns:a16="http://schemas.microsoft.com/office/drawing/2014/main" id="{00000000-0008-0000-2200-000099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4" name="Text Box 6">
          <a:extLst>
            <a:ext uri="{FF2B5EF4-FFF2-40B4-BE49-F238E27FC236}">
              <a16:creationId xmlns:a16="http://schemas.microsoft.com/office/drawing/2014/main" id="{00000000-0008-0000-2200-00009A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5" name="Text Box 8">
          <a:extLst>
            <a:ext uri="{FF2B5EF4-FFF2-40B4-BE49-F238E27FC236}">
              <a16:creationId xmlns:a16="http://schemas.microsoft.com/office/drawing/2014/main" id="{00000000-0008-0000-2200-00009B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6" name="Text Box 9">
          <a:extLst>
            <a:ext uri="{FF2B5EF4-FFF2-40B4-BE49-F238E27FC236}">
              <a16:creationId xmlns:a16="http://schemas.microsoft.com/office/drawing/2014/main" id="{00000000-0008-0000-2200-00009C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7" name="Text Box 10">
          <a:extLst>
            <a:ext uri="{FF2B5EF4-FFF2-40B4-BE49-F238E27FC236}">
              <a16:creationId xmlns:a16="http://schemas.microsoft.com/office/drawing/2014/main" id="{00000000-0008-0000-2200-00009D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8" name="Text Box 1">
          <a:extLst>
            <a:ext uri="{FF2B5EF4-FFF2-40B4-BE49-F238E27FC236}">
              <a16:creationId xmlns:a16="http://schemas.microsoft.com/office/drawing/2014/main" id="{00000000-0008-0000-2200-00009E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45</xdr:row>
      <xdr:rowOff>0</xdr:rowOff>
    </xdr:from>
    <xdr:ext cx="114300" cy="285750"/>
    <xdr:sp macro="" textlink="">
      <xdr:nvSpPr>
        <xdr:cNvPr id="2719" name="Text Box 2">
          <a:extLst>
            <a:ext uri="{FF2B5EF4-FFF2-40B4-BE49-F238E27FC236}">
              <a16:creationId xmlns:a16="http://schemas.microsoft.com/office/drawing/2014/main" id="{00000000-0008-0000-2200-00009F0A0000}"/>
            </a:ext>
          </a:extLst>
        </xdr:cNvPr>
        <xdr:cNvSpPr txBox="1">
          <a:spLocks noChangeArrowheads="1"/>
        </xdr:cNvSpPr>
      </xdr:nvSpPr>
      <xdr:spPr bwMode="auto">
        <a:xfrm>
          <a:off x="68732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0" name="Text Box 1">
          <a:extLst>
            <a:ext uri="{FF2B5EF4-FFF2-40B4-BE49-F238E27FC236}">
              <a16:creationId xmlns:a16="http://schemas.microsoft.com/office/drawing/2014/main" id="{00000000-0008-0000-2200-0000A0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1" name="Text Box 2">
          <a:extLst>
            <a:ext uri="{FF2B5EF4-FFF2-40B4-BE49-F238E27FC236}">
              <a16:creationId xmlns:a16="http://schemas.microsoft.com/office/drawing/2014/main" id="{00000000-0008-0000-2200-0000A1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2" name="Text Box 3">
          <a:extLst>
            <a:ext uri="{FF2B5EF4-FFF2-40B4-BE49-F238E27FC236}">
              <a16:creationId xmlns:a16="http://schemas.microsoft.com/office/drawing/2014/main" id="{00000000-0008-0000-2200-0000A2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3" name="Text Box 4">
          <a:extLst>
            <a:ext uri="{FF2B5EF4-FFF2-40B4-BE49-F238E27FC236}">
              <a16:creationId xmlns:a16="http://schemas.microsoft.com/office/drawing/2014/main" id="{00000000-0008-0000-2200-0000A3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4" name="Text Box 5">
          <a:extLst>
            <a:ext uri="{FF2B5EF4-FFF2-40B4-BE49-F238E27FC236}">
              <a16:creationId xmlns:a16="http://schemas.microsoft.com/office/drawing/2014/main" id="{00000000-0008-0000-2200-0000A4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5" name="Text Box 6">
          <a:extLst>
            <a:ext uri="{FF2B5EF4-FFF2-40B4-BE49-F238E27FC236}">
              <a16:creationId xmlns:a16="http://schemas.microsoft.com/office/drawing/2014/main" id="{00000000-0008-0000-2200-0000A5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6" name="Text Box 8">
          <a:extLst>
            <a:ext uri="{FF2B5EF4-FFF2-40B4-BE49-F238E27FC236}">
              <a16:creationId xmlns:a16="http://schemas.microsoft.com/office/drawing/2014/main" id="{00000000-0008-0000-2200-0000A6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7" name="Text Box 9">
          <a:extLst>
            <a:ext uri="{FF2B5EF4-FFF2-40B4-BE49-F238E27FC236}">
              <a16:creationId xmlns:a16="http://schemas.microsoft.com/office/drawing/2014/main" id="{00000000-0008-0000-2200-0000A7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28" name="Text Box 10">
          <a:extLst>
            <a:ext uri="{FF2B5EF4-FFF2-40B4-BE49-F238E27FC236}">
              <a16:creationId xmlns:a16="http://schemas.microsoft.com/office/drawing/2014/main" id="{00000000-0008-0000-2200-0000A8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29" name="Text Box 11">
          <a:extLst>
            <a:ext uri="{FF2B5EF4-FFF2-40B4-BE49-F238E27FC236}">
              <a16:creationId xmlns:a16="http://schemas.microsoft.com/office/drawing/2014/main" id="{00000000-0008-0000-2200-0000A9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30" name="Text Box 12">
          <a:extLst>
            <a:ext uri="{FF2B5EF4-FFF2-40B4-BE49-F238E27FC236}">
              <a16:creationId xmlns:a16="http://schemas.microsoft.com/office/drawing/2014/main" id="{00000000-0008-0000-2200-0000AA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1" name="Text Box 1">
          <a:extLst>
            <a:ext uri="{FF2B5EF4-FFF2-40B4-BE49-F238E27FC236}">
              <a16:creationId xmlns:a16="http://schemas.microsoft.com/office/drawing/2014/main" id="{00000000-0008-0000-2200-0000AB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2" name="Text Box 2">
          <a:extLst>
            <a:ext uri="{FF2B5EF4-FFF2-40B4-BE49-F238E27FC236}">
              <a16:creationId xmlns:a16="http://schemas.microsoft.com/office/drawing/2014/main" id="{00000000-0008-0000-2200-0000AC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3" name="Text Box 1">
          <a:extLst>
            <a:ext uri="{FF2B5EF4-FFF2-40B4-BE49-F238E27FC236}">
              <a16:creationId xmlns:a16="http://schemas.microsoft.com/office/drawing/2014/main" id="{00000000-0008-0000-2200-0000AD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4" name="Text Box 2">
          <a:extLst>
            <a:ext uri="{FF2B5EF4-FFF2-40B4-BE49-F238E27FC236}">
              <a16:creationId xmlns:a16="http://schemas.microsoft.com/office/drawing/2014/main" id="{00000000-0008-0000-2200-0000AE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5" name="Text Box 3">
          <a:extLst>
            <a:ext uri="{FF2B5EF4-FFF2-40B4-BE49-F238E27FC236}">
              <a16:creationId xmlns:a16="http://schemas.microsoft.com/office/drawing/2014/main" id="{00000000-0008-0000-2200-0000AF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6" name="Text Box 4">
          <a:extLst>
            <a:ext uri="{FF2B5EF4-FFF2-40B4-BE49-F238E27FC236}">
              <a16:creationId xmlns:a16="http://schemas.microsoft.com/office/drawing/2014/main" id="{00000000-0008-0000-2200-0000B0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7" name="Text Box 5">
          <a:extLst>
            <a:ext uri="{FF2B5EF4-FFF2-40B4-BE49-F238E27FC236}">
              <a16:creationId xmlns:a16="http://schemas.microsoft.com/office/drawing/2014/main" id="{00000000-0008-0000-2200-0000B1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8" name="Text Box 6">
          <a:extLst>
            <a:ext uri="{FF2B5EF4-FFF2-40B4-BE49-F238E27FC236}">
              <a16:creationId xmlns:a16="http://schemas.microsoft.com/office/drawing/2014/main" id="{00000000-0008-0000-2200-0000B2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39" name="Text Box 8">
          <a:extLst>
            <a:ext uri="{FF2B5EF4-FFF2-40B4-BE49-F238E27FC236}">
              <a16:creationId xmlns:a16="http://schemas.microsoft.com/office/drawing/2014/main" id="{00000000-0008-0000-2200-0000B3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0" name="Text Box 9">
          <a:extLst>
            <a:ext uri="{FF2B5EF4-FFF2-40B4-BE49-F238E27FC236}">
              <a16:creationId xmlns:a16="http://schemas.microsoft.com/office/drawing/2014/main" id="{00000000-0008-0000-2200-0000B4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1" name="Text Box 10">
          <a:extLst>
            <a:ext uri="{FF2B5EF4-FFF2-40B4-BE49-F238E27FC236}">
              <a16:creationId xmlns:a16="http://schemas.microsoft.com/office/drawing/2014/main" id="{00000000-0008-0000-2200-0000B5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2" name="Text Box 11">
          <a:extLst>
            <a:ext uri="{FF2B5EF4-FFF2-40B4-BE49-F238E27FC236}">
              <a16:creationId xmlns:a16="http://schemas.microsoft.com/office/drawing/2014/main" id="{00000000-0008-0000-2200-0000B6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3" name="Text Box 12">
          <a:extLst>
            <a:ext uri="{FF2B5EF4-FFF2-40B4-BE49-F238E27FC236}">
              <a16:creationId xmlns:a16="http://schemas.microsoft.com/office/drawing/2014/main" id="{00000000-0008-0000-2200-0000B7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4" name="Text Box 1">
          <a:extLst>
            <a:ext uri="{FF2B5EF4-FFF2-40B4-BE49-F238E27FC236}">
              <a16:creationId xmlns:a16="http://schemas.microsoft.com/office/drawing/2014/main" id="{00000000-0008-0000-2200-0000B8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0</xdr:rowOff>
    </xdr:from>
    <xdr:ext cx="114300" cy="285750"/>
    <xdr:sp macro="" textlink="">
      <xdr:nvSpPr>
        <xdr:cNvPr id="2745" name="Text Box 2">
          <a:extLst>
            <a:ext uri="{FF2B5EF4-FFF2-40B4-BE49-F238E27FC236}">
              <a16:creationId xmlns:a16="http://schemas.microsoft.com/office/drawing/2014/main" id="{00000000-0008-0000-2200-0000B90A0000}"/>
            </a:ext>
          </a:extLst>
        </xdr:cNvPr>
        <xdr:cNvSpPr txBox="1">
          <a:spLocks noChangeArrowheads="1"/>
        </xdr:cNvSpPr>
      </xdr:nvSpPr>
      <xdr:spPr bwMode="auto">
        <a:xfrm>
          <a:off x="68732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0</xdr:rowOff>
    </xdr:from>
    <xdr:ext cx="114300" cy="285750"/>
    <xdr:sp macro="" textlink="">
      <xdr:nvSpPr>
        <xdr:cNvPr id="2746" name="Text Box 8">
          <a:extLst>
            <a:ext uri="{FF2B5EF4-FFF2-40B4-BE49-F238E27FC236}">
              <a16:creationId xmlns:a16="http://schemas.microsoft.com/office/drawing/2014/main" id="{00000000-0008-0000-2200-0000BA0A0000}"/>
            </a:ext>
          </a:extLst>
        </xdr:cNvPr>
        <xdr:cNvSpPr txBox="1">
          <a:spLocks noChangeArrowheads="1"/>
        </xdr:cNvSpPr>
      </xdr:nvSpPr>
      <xdr:spPr bwMode="auto">
        <a:xfrm>
          <a:off x="687324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7" name="Text Box 13">
          <a:extLst>
            <a:ext uri="{FF2B5EF4-FFF2-40B4-BE49-F238E27FC236}">
              <a16:creationId xmlns:a16="http://schemas.microsoft.com/office/drawing/2014/main" id="{00000000-0008-0000-2200-0000BB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8" name="Text Box 14">
          <a:extLst>
            <a:ext uri="{FF2B5EF4-FFF2-40B4-BE49-F238E27FC236}">
              <a16:creationId xmlns:a16="http://schemas.microsoft.com/office/drawing/2014/main" id="{00000000-0008-0000-2200-0000BC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49" name="Text Box 13">
          <a:extLst>
            <a:ext uri="{FF2B5EF4-FFF2-40B4-BE49-F238E27FC236}">
              <a16:creationId xmlns:a16="http://schemas.microsoft.com/office/drawing/2014/main" id="{00000000-0008-0000-2200-0000BD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0" name="Text Box 14">
          <a:extLst>
            <a:ext uri="{FF2B5EF4-FFF2-40B4-BE49-F238E27FC236}">
              <a16:creationId xmlns:a16="http://schemas.microsoft.com/office/drawing/2014/main" id="{00000000-0008-0000-2200-0000BE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1" name="Text Box 13">
          <a:extLst>
            <a:ext uri="{FF2B5EF4-FFF2-40B4-BE49-F238E27FC236}">
              <a16:creationId xmlns:a16="http://schemas.microsoft.com/office/drawing/2014/main" id="{00000000-0008-0000-2200-0000BF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2" name="Text Box 14">
          <a:extLst>
            <a:ext uri="{FF2B5EF4-FFF2-40B4-BE49-F238E27FC236}">
              <a16:creationId xmlns:a16="http://schemas.microsoft.com/office/drawing/2014/main" id="{00000000-0008-0000-2200-0000C0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3" name="Text Box 8">
          <a:extLst>
            <a:ext uri="{FF2B5EF4-FFF2-40B4-BE49-F238E27FC236}">
              <a16:creationId xmlns:a16="http://schemas.microsoft.com/office/drawing/2014/main" id="{00000000-0008-0000-2200-0000C1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4" name="Text Box 8">
          <a:extLst>
            <a:ext uri="{FF2B5EF4-FFF2-40B4-BE49-F238E27FC236}">
              <a16:creationId xmlns:a16="http://schemas.microsoft.com/office/drawing/2014/main" id="{00000000-0008-0000-2200-0000C2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5" name="Text Box 8">
          <a:extLst>
            <a:ext uri="{FF2B5EF4-FFF2-40B4-BE49-F238E27FC236}">
              <a16:creationId xmlns:a16="http://schemas.microsoft.com/office/drawing/2014/main" id="{00000000-0008-0000-2200-0000C3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6" name="Text Box 8">
          <a:extLst>
            <a:ext uri="{FF2B5EF4-FFF2-40B4-BE49-F238E27FC236}">
              <a16:creationId xmlns:a16="http://schemas.microsoft.com/office/drawing/2014/main" id="{00000000-0008-0000-2200-0000C4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52</xdr:row>
      <xdr:rowOff>0</xdr:rowOff>
    </xdr:from>
    <xdr:ext cx="114300" cy="285750"/>
    <xdr:sp macro="" textlink="">
      <xdr:nvSpPr>
        <xdr:cNvPr id="2757" name="Text Box 8">
          <a:extLst>
            <a:ext uri="{FF2B5EF4-FFF2-40B4-BE49-F238E27FC236}">
              <a16:creationId xmlns:a16="http://schemas.microsoft.com/office/drawing/2014/main" id="{00000000-0008-0000-2200-0000C50A0000}"/>
            </a:ext>
          </a:extLst>
        </xdr:cNvPr>
        <xdr:cNvSpPr txBox="1">
          <a:spLocks noChangeArrowheads="1"/>
        </xdr:cNvSpPr>
      </xdr:nvSpPr>
      <xdr:spPr bwMode="auto">
        <a:xfrm>
          <a:off x="68732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51</xdr:row>
      <xdr:rowOff>0</xdr:rowOff>
    </xdr:from>
    <xdr:ext cx="114300" cy="285750"/>
    <xdr:sp macro="" textlink="">
      <xdr:nvSpPr>
        <xdr:cNvPr id="2758" name="Text Box 8">
          <a:extLst>
            <a:ext uri="{FF2B5EF4-FFF2-40B4-BE49-F238E27FC236}">
              <a16:creationId xmlns:a16="http://schemas.microsoft.com/office/drawing/2014/main" id="{00000000-0008-0000-2200-0000C60A0000}"/>
            </a:ext>
          </a:extLst>
        </xdr:cNvPr>
        <xdr:cNvSpPr txBox="1">
          <a:spLocks noChangeArrowheads="1"/>
        </xdr:cNvSpPr>
      </xdr:nvSpPr>
      <xdr:spPr bwMode="auto">
        <a:xfrm>
          <a:off x="687324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25</xdr:row>
      <xdr:rowOff>0</xdr:rowOff>
    </xdr:from>
    <xdr:ext cx="114300" cy="285750"/>
    <xdr:sp macro="" textlink="">
      <xdr:nvSpPr>
        <xdr:cNvPr id="2759" name="Text Box 8">
          <a:extLst>
            <a:ext uri="{FF2B5EF4-FFF2-40B4-BE49-F238E27FC236}">
              <a16:creationId xmlns:a16="http://schemas.microsoft.com/office/drawing/2014/main" id="{00000000-0008-0000-2200-0000C70A0000}"/>
            </a:ext>
          </a:extLst>
        </xdr:cNvPr>
        <xdr:cNvSpPr txBox="1">
          <a:spLocks noChangeArrowheads="1"/>
        </xdr:cNvSpPr>
      </xdr:nvSpPr>
      <xdr:spPr bwMode="auto">
        <a:xfrm>
          <a:off x="687324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25</xdr:row>
      <xdr:rowOff>0</xdr:rowOff>
    </xdr:from>
    <xdr:ext cx="114300" cy="285750"/>
    <xdr:sp macro="" textlink="">
      <xdr:nvSpPr>
        <xdr:cNvPr id="2760" name="Text Box 8">
          <a:extLst>
            <a:ext uri="{FF2B5EF4-FFF2-40B4-BE49-F238E27FC236}">
              <a16:creationId xmlns:a16="http://schemas.microsoft.com/office/drawing/2014/main" id="{00000000-0008-0000-2200-0000C80A0000}"/>
            </a:ext>
          </a:extLst>
        </xdr:cNvPr>
        <xdr:cNvSpPr txBox="1">
          <a:spLocks noChangeArrowheads="1"/>
        </xdr:cNvSpPr>
      </xdr:nvSpPr>
      <xdr:spPr bwMode="auto">
        <a:xfrm>
          <a:off x="687324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xdr:row>
      <xdr:rowOff>0</xdr:rowOff>
    </xdr:from>
    <xdr:ext cx="114300" cy="285750"/>
    <xdr:sp macro="" textlink="">
      <xdr:nvSpPr>
        <xdr:cNvPr id="2761" name="Text Box 8">
          <a:extLst>
            <a:ext uri="{FF2B5EF4-FFF2-40B4-BE49-F238E27FC236}">
              <a16:creationId xmlns:a16="http://schemas.microsoft.com/office/drawing/2014/main" id="{00000000-0008-0000-2200-0000C90A0000}"/>
            </a:ext>
          </a:extLst>
        </xdr:cNvPr>
        <xdr:cNvSpPr txBox="1">
          <a:spLocks noChangeArrowheads="1"/>
        </xdr:cNvSpPr>
      </xdr:nvSpPr>
      <xdr:spPr bwMode="auto">
        <a:xfrm>
          <a:off x="687324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xdr:row>
      <xdr:rowOff>0</xdr:rowOff>
    </xdr:from>
    <xdr:ext cx="114300" cy="285750"/>
    <xdr:sp macro="" textlink="">
      <xdr:nvSpPr>
        <xdr:cNvPr id="2762" name="Text Box 8">
          <a:extLst>
            <a:ext uri="{FF2B5EF4-FFF2-40B4-BE49-F238E27FC236}">
              <a16:creationId xmlns:a16="http://schemas.microsoft.com/office/drawing/2014/main" id="{00000000-0008-0000-2200-0000CA0A0000}"/>
            </a:ext>
          </a:extLst>
        </xdr:cNvPr>
        <xdr:cNvSpPr txBox="1">
          <a:spLocks noChangeArrowheads="1"/>
        </xdr:cNvSpPr>
      </xdr:nvSpPr>
      <xdr:spPr bwMode="auto">
        <a:xfrm>
          <a:off x="687324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3" name="Text Box 1">
          <a:extLst>
            <a:ext uri="{FF2B5EF4-FFF2-40B4-BE49-F238E27FC236}">
              <a16:creationId xmlns:a16="http://schemas.microsoft.com/office/drawing/2014/main" id="{00000000-0008-0000-2200-0000CB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4" name="Text Box 2">
          <a:extLst>
            <a:ext uri="{FF2B5EF4-FFF2-40B4-BE49-F238E27FC236}">
              <a16:creationId xmlns:a16="http://schemas.microsoft.com/office/drawing/2014/main" id="{00000000-0008-0000-2200-0000CC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5" name="Text Box 3">
          <a:extLst>
            <a:ext uri="{FF2B5EF4-FFF2-40B4-BE49-F238E27FC236}">
              <a16:creationId xmlns:a16="http://schemas.microsoft.com/office/drawing/2014/main" id="{00000000-0008-0000-2200-0000CD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6" name="Text Box 4">
          <a:extLst>
            <a:ext uri="{FF2B5EF4-FFF2-40B4-BE49-F238E27FC236}">
              <a16:creationId xmlns:a16="http://schemas.microsoft.com/office/drawing/2014/main" id="{00000000-0008-0000-2200-0000CE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7" name="Text Box 5">
          <a:extLst>
            <a:ext uri="{FF2B5EF4-FFF2-40B4-BE49-F238E27FC236}">
              <a16:creationId xmlns:a16="http://schemas.microsoft.com/office/drawing/2014/main" id="{00000000-0008-0000-2200-0000CF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8" name="Text Box 6">
          <a:extLst>
            <a:ext uri="{FF2B5EF4-FFF2-40B4-BE49-F238E27FC236}">
              <a16:creationId xmlns:a16="http://schemas.microsoft.com/office/drawing/2014/main" id="{00000000-0008-0000-2200-0000D0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69" name="Text Box 8">
          <a:extLst>
            <a:ext uri="{FF2B5EF4-FFF2-40B4-BE49-F238E27FC236}">
              <a16:creationId xmlns:a16="http://schemas.microsoft.com/office/drawing/2014/main" id="{00000000-0008-0000-2200-0000D1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0" name="Text Box 9">
          <a:extLst>
            <a:ext uri="{FF2B5EF4-FFF2-40B4-BE49-F238E27FC236}">
              <a16:creationId xmlns:a16="http://schemas.microsoft.com/office/drawing/2014/main" id="{00000000-0008-0000-2200-0000D2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1" name="Text Box 10">
          <a:extLst>
            <a:ext uri="{FF2B5EF4-FFF2-40B4-BE49-F238E27FC236}">
              <a16:creationId xmlns:a16="http://schemas.microsoft.com/office/drawing/2014/main" id="{00000000-0008-0000-2200-0000D3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772" name="Text Box 11">
          <a:extLst>
            <a:ext uri="{FF2B5EF4-FFF2-40B4-BE49-F238E27FC236}">
              <a16:creationId xmlns:a16="http://schemas.microsoft.com/office/drawing/2014/main" id="{00000000-0008-0000-2200-0000D40A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773" name="Text Box 12">
          <a:extLst>
            <a:ext uri="{FF2B5EF4-FFF2-40B4-BE49-F238E27FC236}">
              <a16:creationId xmlns:a16="http://schemas.microsoft.com/office/drawing/2014/main" id="{00000000-0008-0000-2200-0000D50A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774" name="Text Box 13">
          <a:extLst>
            <a:ext uri="{FF2B5EF4-FFF2-40B4-BE49-F238E27FC236}">
              <a16:creationId xmlns:a16="http://schemas.microsoft.com/office/drawing/2014/main" id="{00000000-0008-0000-2200-0000D60A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775" name="Text Box 14">
          <a:extLst>
            <a:ext uri="{FF2B5EF4-FFF2-40B4-BE49-F238E27FC236}">
              <a16:creationId xmlns:a16="http://schemas.microsoft.com/office/drawing/2014/main" id="{00000000-0008-0000-2200-0000D70A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6" name="Text Box 1">
          <a:extLst>
            <a:ext uri="{FF2B5EF4-FFF2-40B4-BE49-F238E27FC236}">
              <a16:creationId xmlns:a16="http://schemas.microsoft.com/office/drawing/2014/main" id="{00000000-0008-0000-2200-0000D8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2777" name="Text Box 2">
          <a:extLst>
            <a:ext uri="{FF2B5EF4-FFF2-40B4-BE49-F238E27FC236}">
              <a16:creationId xmlns:a16="http://schemas.microsoft.com/office/drawing/2014/main" id="{00000000-0008-0000-2200-0000D90A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2778" name="Text Box 8">
          <a:extLst>
            <a:ext uri="{FF2B5EF4-FFF2-40B4-BE49-F238E27FC236}">
              <a16:creationId xmlns:a16="http://schemas.microsoft.com/office/drawing/2014/main" id="{00000000-0008-0000-2200-0000DA0A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2779" name="Text Box 8">
          <a:extLst>
            <a:ext uri="{FF2B5EF4-FFF2-40B4-BE49-F238E27FC236}">
              <a16:creationId xmlns:a16="http://schemas.microsoft.com/office/drawing/2014/main" id="{00000000-0008-0000-2200-0000DB0A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780" name="Text Box 8">
          <a:extLst>
            <a:ext uri="{FF2B5EF4-FFF2-40B4-BE49-F238E27FC236}">
              <a16:creationId xmlns:a16="http://schemas.microsoft.com/office/drawing/2014/main" id="{00000000-0008-0000-2200-0000DC0A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781" name="Text Box 8">
          <a:extLst>
            <a:ext uri="{FF2B5EF4-FFF2-40B4-BE49-F238E27FC236}">
              <a16:creationId xmlns:a16="http://schemas.microsoft.com/office/drawing/2014/main" id="{00000000-0008-0000-2200-0000DD0A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782" name="Text Box 8">
          <a:extLst>
            <a:ext uri="{FF2B5EF4-FFF2-40B4-BE49-F238E27FC236}">
              <a16:creationId xmlns:a16="http://schemas.microsoft.com/office/drawing/2014/main" id="{00000000-0008-0000-2200-0000DE0A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3" name="Text Box 1">
          <a:extLst>
            <a:ext uri="{FF2B5EF4-FFF2-40B4-BE49-F238E27FC236}">
              <a16:creationId xmlns:a16="http://schemas.microsoft.com/office/drawing/2014/main" id="{00000000-0008-0000-2200-0000DF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4" name="Text Box 2">
          <a:extLst>
            <a:ext uri="{FF2B5EF4-FFF2-40B4-BE49-F238E27FC236}">
              <a16:creationId xmlns:a16="http://schemas.microsoft.com/office/drawing/2014/main" id="{00000000-0008-0000-2200-0000E0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5" name="Text Box 3">
          <a:extLst>
            <a:ext uri="{FF2B5EF4-FFF2-40B4-BE49-F238E27FC236}">
              <a16:creationId xmlns:a16="http://schemas.microsoft.com/office/drawing/2014/main" id="{00000000-0008-0000-2200-0000E1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6" name="Text Box 4">
          <a:extLst>
            <a:ext uri="{FF2B5EF4-FFF2-40B4-BE49-F238E27FC236}">
              <a16:creationId xmlns:a16="http://schemas.microsoft.com/office/drawing/2014/main" id="{00000000-0008-0000-2200-0000E2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7" name="Text Box 5">
          <a:extLst>
            <a:ext uri="{FF2B5EF4-FFF2-40B4-BE49-F238E27FC236}">
              <a16:creationId xmlns:a16="http://schemas.microsoft.com/office/drawing/2014/main" id="{00000000-0008-0000-2200-0000E3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8" name="Text Box 6">
          <a:extLst>
            <a:ext uri="{FF2B5EF4-FFF2-40B4-BE49-F238E27FC236}">
              <a16:creationId xmlns:a16="http://schemas.microsoft.com/office/drawing/2014/main" id="{00000000-0008-0000-2200-0000E4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89" name="Text Box 8">
          <a:extLst>
            <a:ext uri="{FF2B5EF4-FFF2-40B4-BE49-F238E27FC236}">
              <a16:creationId xmlns:a16="http://schemas.microsoft.com/office/drawing/2014/main" id="{00000000-0008-0000-2200-0000E5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0" name="Text Box 9">
          <a:extLst>
            <a:ext uri="{FF2B5EF4-FFF2-40B4-BE49-F238E27FC236}">
              <a16:creationId xmlns:a16="http://schemas.microsoft.com/office/drawing/2014/main" id="{00000000-0008-0000-2200-0000E6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1" name="Text Box 10">
          <a:extLst>
            <a:ext uri="{FF2B5EF4-FFF2-40B4-BE49-F238E27FC236}">
              <a16:creationId xmlns:a16="http://schemas.microsoft.com/office/drawing/2014/main" id="{00000000-0008-0000-2200-0000E7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2" name="Text Box 1">
          <a:extLst>
            <a:ext uri="{FF2B5EF4-FFF2-40B4-BE49-F238E27FC236}">
              <a16:creationId xmlns:a16="http://schemas.microsoft.com/office/drawing/2014/main" id="{00000000-0008-0000-2200-0000E8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793" name="Text Box 2">
          <a:extLst>
            <a:ext uri="{FF2B5EF4-FFF2-40B4-BE49-F238E27FC236}">
              <a16:creationId xmlns:a16="http://schemas.microsoft.com/office/drawing/2014/main" id="{00000000-0008-0000-2200-0000E9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2794" name="Text Box 8">
          <a:extLst>
            <a:ext uri="{FF2B5EF4-FFF2-40B4-BE49-F238E27FC236}">
              <a16:creationId xmlns:a16="http://schemas.microsoft.com/office/drawing/2014/main" id="{00000000-0008-0000-2200-0000EA0A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5" name="Text Box 1">
          <a:extLst>
            <a:ext uri="{FF2B5EF4-FFF2-40B4-BE49-F238E27FC236}">
              <a16:creationId xmlns:a16="http://schemas.microsoft.com/office/drawing/2014/main" id="{00000000-0008-0000-2200-0000EB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6" name="Text Box 2">
          <a:extLst>
            <a:ext uri="{FF2B5EF4-FFF2-40B4-BE49-F238E27FC236}">
              <a16:creationId xmlns:a16="http://schemas.microsoft.com/office/drawing/2014/main" id="{00000000-0008-0000-2200-0000EC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7" name="Text Box 3">
          <a:extLst>
            <a:ext uri="{FF2B5EF4-FFF2-40B4-BE49-F238E27FC236}">
              <a16:creationId xmlns:a16="http://schemas.microsoft.com/office/drawing/2014/main" id="{00000000-0008-0000-2200-0000ED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8" name="Text Box 4">
          <a:extLst>
            <a:ext uri="{FF2B5EF4-FFF2-40B4-BE49-F238E27FC236}">
              <a16:creationId xmlns:a16="http://schemas.microsoft.com/office/drawing/2014/main" id="{00000000-0008-0000-2200-0000EE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799" name="Text Box 5">
          <a:extLst>
            <a:ext uri="{FF2B5EF4-FFF2-40B4-BE49-F238E27FC236}">
              <a16:creationId xmlns:a16="http://schemas.microsoft.com/office/drawing/2014/main" id="{00000000-0008-0000-2200-0000EF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0" name="Text Box 6">
          <a:extLst>
            <a:ext uri="{FF2B5EF4-FFF2-40B4-BE49-F238E27FC236}">
              <a16:creationId xmlns:a16="http://schemas.microsoft.com/office/drawing/2014/main" id="{00000000-0008-0000-2200-0000F0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1" name="Text Box 8">
          <a:extLst>
            <a:ext uri="{FF2B5EF4-FFF2-40B4-BE49-F238E27FC236}">
              <a16:creationId xmlns:a16="http://schemas.microsoft.com/office/drawing/2014/main" id="{00000000-0008-0000-2200-0000F1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2" name="Text Box 9">
          <a:extLst>
            <a:ext uri="{FF2B5EF4-FFF2-40B4-BE49-F238E27FC236}">
              <a16:creationId xmlns:a16="http://schemas.microsoft.com/office/drawing/2014/main" id="{00000000-0008-0000-2200-0000F2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3" name="Text Box 10">
          <a:extLst>
            <a:ext uri="{FF2B5EF4-FFF2-40B4-BE49-F238E27FC236}">
              <a16:creationId xmlns:a16="http://schemas.microsoft.com/office/drawing/2014/main" id="{00000000-0008-0000-2200-0000F3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04" name="Text Box 11">
          <a:extLst>
            <a:ext uri="{FF2B5EF4-FFF2-40B4-BE49-F238E27FC236}">
              <a16:creationId xmlns:a16="http://schemas.microsoft.com/office/drawing/2014/main" id="{00000000-0008-0000-2200-0000F40A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05" name="Text Box 12">
          <a:extLst>
            <a:ext uri="{FF2B5EF4-FFF2-40B4-BE49-F238E27FC236}">
              <a16:creationId xmlns:a16="http://schemas.microsoft.com/office/drawing/2014/main" id="{00000000-0008-0000-2200-0000F50A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06" name="Text Box 13">
          <a:extLst>
            <a:ext uri="{FF2B5EF4-FFF2-40B4-BE49-F238E27FC236}">
              <a16:creationId xmlns:a16="http://schemas.microsoft.com/office/drawing/2014/main" id="{00000000-0008-0000-2200-0000F60A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07" name="Text Box 14">
          <a:extLst>
            <a:ext uri="{FF2B5EF4-FFF2-40B4-BE49-F238E27FC236}">
              <a16:creationId xmlns:a16="http://schemas.microsoft.com/office/drawing/2014/main" id="{00000000-0008-0000-2200-0000F70A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8" name="Text Box 1">
          <a:extLst>
            <a:ext uri="{FF2B5EF4-FFF2-40B4-BE49-F238E27FC236}">
              <a16:creationId xmlns:a16="http://schemas.microsoft.com/office/drawing/2014/main" id="{00000000-0008-0000-2200-0000F8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09" name="Text Box 2">
          <a:extLst>
            <a:ext uri="{FF2B5EF4-FFF2-40B4-BE49-F238E27FC236}">
              <a16:creationId xmlns:a16="http://schemas.microsoft.com/office/drawing/2014/main" id="{00000000-0008-0000-2200-0000F90A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2810" name="Text Box 8">
          <a:extLst>
            <a:ext uri="{FF2B5EF4-FFF2-40B4-BE49-F238E27FC236}">
              <a16:creationId xmlns:a16="http://schemas.microsoft.com/office/drawing/2014/main" id="{00000000-0008-0000-2200-0000FA0A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11" name="Text Box 8">
          <a:extLst>
            <a:ext uri="{FF2B5EF4-FFF2-40B4-BE49-F238E27FC236}">
              <a16:creationId xmlns:a16="http://schemas.microsoft.com/office/drawing/2014/main" id="{00000000-0008-0000-2200-0000FB0A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812" name="Text Box 8">
          <a:extLst>
            <a:ext uri="{FF2B5EF4-FFF2-40B4-BE49-F238E27FC236}">
              <a16:creationId xmlns:a16="http://schemas.microsoft.com/office/drawing/2014/main" id="{00000000-0008-0000-2200-0000FC0A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13" name="Text Box 8">
          <a:extLst>
            <a:ext uri="{FF2B5EF4-FFF2-40B4-BE49-F238E27FC236}">
              <a16:creationId xmlns:a16="http://schemas.microsoft.com/office/drawing/2014/main" id="{00000000-0008-0000-2200-0000FD0A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4" name="Text Box 8">
          <a:extLst>
            <a:ext uri="{FF2B5EF4-FFF2-40B4-BE49-F238E27FC236}">
              <a16:creationId xmlns:a16="http://schemas.microsoft.com/office/drawing/2014/main" id="{00000000-0008-0000-2200-0000FE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5" name="Text Box 8">
          <a:extLst>
            <a:ext uri="{FF2B5EF4-FFF2-40B4-BE49-F238E27FC236}">
              <a16:creationId xmlns:a16="http://schemas.microsoft.com/office/drawing/2014/main" id="{00000000-0008-0000-2200-0000FF0A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6" name="Text Box 1">
          <a:extLst>
            <a:ext uri="{FF2B5EF4-FFF2-40B4-BE49-F238E27FC236}">
              <a16:creationId xmlns:a16="http://schemas.microsoft.com/office/drawing/2014/main" id="{00000000-0008-0000-2200-000000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7" name="Text Box 2">
          <a:extLst>
            <a:ext uri="{FF2B5EF4-FFF2-40B4-BE49-F238E27FC236}">
              <a16:creationId xmlns:a16="http://schemas.microsoft.com/office/drawing/2014/main" id="{00000000-0008-0000-2200-000001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8" name="Text Box 3">
          <a:extLst>
            <a:ext uri="{FF2B5EF4-FFF2-40B4-BE49-F238E27FC236}">
              <a16:creationId xmlns:a16="http://schemas.microsoft.com/office/drawing/2014/main" id="{00000000-0008-0000-2200-000002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19" name="Text Box 4">
          <a:extLst>
            <a:ext uri="{FF2B5EF4-FFF2-40B4-BE49-F238E27FC236}">
              <a16:creationId xmlns:a16="http://schemas.microsoft.com/office/drawing/2014/main" id="{00000000-0008-0000-2200-00000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0" name="Text Box 5">
          <a:extLst>
            <a:ext uri="{FF2B5EF4-FFF2-40B4-BE49-F238E27FC236}">
              <a16:creationId xmlns:a16="http://schemas.microsoft.com/office/drawing/2014/main" id="{00000000-0008-0000-2200-000004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1" name="Text Box 6">
          <a:extLst>
            <a:ext uri="{FF2B5EF4-FFF2-40B4-BE49-F238E27FC236}">
              <a16:creationId xmlns:a16="http://schemas.microsoft.com/office/drawing/2014/main" id="{00000000-0008-0000-2200-000005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2" name="Text Box 8">
          <a:extLst>
            <a:ext uri="{FF2B5EF4-FFF2-40B4-BE49-F238E27FC236}">
              <a16:creationId xmlns:a16="http://schemas.microsoft.com/office/drawing/2014/main" id="{00000000-0008-0000-2200-000006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3" name="Text Box 9">
          <a:extLst>
            <a:ext uri="{FF2B5EF4-FFF2-40B4-BE49-F238E27FC236}">
              <a16:creationId xmlns:a16="http://schemas.microsoft.com/office/drawing/2014/main" id="{00000000-0008-0000-2200-000007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4" name="Text Box 10">
          <a:extLst>
            <a:ext uri="{FF2B5EF4-FFF2-40B4-BE49-F238E27FC236}">
              <a16:creationId xmlns:a16="http://schemas.microsoft.com/office/drawing/2014/main" id="{00000000-0008-0000-2200-000008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5" name="Text Box 1">
          <a:extLst>
            <a:ext uri="{FF2B5EF4-FFF2-40B4-BE49-F238E27FC236}">
              <a16:creationId xmlns:a16="http://schemas.microsoft.com/office/drawing/2014/main" id="{00000000-0008-0000-2200-000009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26" name="Text Box 2">
          <a:extLst>
            <a:ext uri="{FF2B5EF4-FFF2-40B4-BE49-F238E27FC236}">
              <a16:creationId xmlns:a16="http://schemas.microsoft.com/office/drawing/2014/main" id="{00000000-0008-0000-2200-00000A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827" name="Text Box 8">
          <a:extLst>
            <a:ext uri="{FF2B5EF4-FFF2-40B4-BE49-F238E27FC236}">
              <a16:creationId xmlns:a16="http://schemas.microsoft.com/office/drawing/2014/main" id="{00000000-0008-0000-2200-00000B0B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28" name="Text Box 1">
          <a:extLst>
            <a:ext uri="{FF2B5EF4-FFF2-40B4-BE49-F238E27FC236}">
              <a16:creationId xmlns:a16="http://schemas.microsoft.com/office/drawing/2014/main" id="{00000000-0008-0000-2200-00000C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29" name="Text Box 2">
          <a:extLst>
            <a:ext uri="{FF2B5EF4-FFF2-40B4-BE49-F238E27FC236}">
              <a16:creationId xmlns:a16="http://schemas.microsoft.com/office/drawing/2014/main" id="{00000000-0008-0000-2200-00000D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0" name="Text Box 3">
          <a:extLst>
            <a:ext uri="{FF2B5EF4-FFF2-40B4-BE49-F238E27FC236}">
              <a16:creationId xmlns:a16="http://schemas.microsoft.com/office/drawing/2014/main" id="{00000000-0008-0000-2200-00000E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1" name="Text Box 4">
          <a:extLst>
            <a:ext uri="{FF2B5EF4-FFF2-40B4-BE49-F238E27FC236}">
              <a16:creationId xmlns:a16="http://schemas.microsoft.com/office/drawing/2014/main" id="{00000000-0008-0000-2200-00000F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2" name="Text Box 5">
          <a:extLst>
            <a:ext uri="{FF2B5EF4-FFF2-40B4-BE49-F238E27FC236}">
              <a16:creationId xmlns:a16="http://schemas.microsoft.com/office/drawing/2014/main" id="{00000000-0008-0000-2200-000010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3" name="Text Box 6">
          <a:extLst>
            <a:ext uri="{FF2B5EF4-FFF2-40B4-BE49-F238E27FC236}">
              <a16:creationId xmlns:a16="http://schemas.microsoft.com/office/drawing/2014/main" id="{00000000-0008-0000-2200-000011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4" name="Text Box 8">
          <a:extLst>
            <a:ext uri="{FF2B5EF4-FFF2-40B4-BE49-F238E27FC236}">
              <a16:creationId xmlns:a16="http://schemas.microsoft.com/office/drawing/2014/main" id="{00000000-0008-0000-2200-000012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5" name="Text Box 9">
          <a:extLst>
            <a:ext uri="{FF2B5EF4-FFF2-40B4-BE49-F238E27FC236}">
              <a16:creationId xmlns:a16="http://schemas.microsoft.com/office/drawing/2014/main" id="{00000000-0008-0000-2200-000013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36" name="Text Box 10">
          <a:extLst>
            <a:ext uri="{FF2B5EF4-FFF2-40B4-BE49-F238E27FC236}">
              <a16:creationId xmlns:a16="http://schemas.microsoft.com/office/drawing/2014/main" id="{00000000-0008-0000-2200-000014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37" name="Text Box 11">
          <a:extLst>
            <a:ext uri="{FF2B5EF4-FFF2-40B4-BE49-F238E27FC236}">
              <a16:creationId xmlns:a16="http://schemas.microsoft.com/office/drawing/2014/main" id="{00000000-0008-0000-2200-000015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38" name="Text Box 12">
          <a:extLst>
            <a:ext uri="{FF2B5EF4-FFF2-40B4-BE49-F238E27FC236}">
              <a16:creationId xmlns:a16="http://schemas.microsoft.com/office/drawing/2014/main" id="{00000000-0008-0000-2200-000016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39" name="Text Box 13">
          <a:extLst>
            <a:ext uri="{FF2B5EF4-FFF2-40B4-BE49-F238E27FC236}">
              <a16:creationId xmlns:a16="http://schemas.microsoft.com/office/drawing/2014/main" id="{00000000-0008-0000-2200-000017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840" name="Text Box 14">
          <a:extLst>
            <a:ext uri="{FF2B5EF4-FFF2-40B4-BE49-F238E27FC236}">
              <a16:creationId xmlns:a16="http://schemas.microsoft.com/office/drawing/2014/main" id="{00000000-0008-0000-2200-000018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41" name="Text Box 1">
          <a:extLst>
            <a:ext uri="{FF2B5EF4-FFF2-40B4-BE49-F238E27FC236}">
              <a16:creationId xmlns:a16="http://schemas.microsoft.com/office/drawing/2014/main" id="{00000000-0008-0000-2200-000019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2842" name="Text Box 2">
          <a:extLst>
            <a:ext uri="{FF2B5EF4-FFF2-40B4-BE49-F238E27FC236}">
              <a16:creationId xmlns:a16="http://schemas.microsoft.com/office/drawing/2014/main" id="{00000000-0008-0000-2200-00001A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2843" name="Text Box 8">
          <a:extLst>
            <a:ext uri="{FF2B5EF4-FFF2-40B4-BE49-F238E27FC236}">
              <a16:creationId xmlns:a16="http://schemas.microsoft.com/office/drawing/2014/main" id="{00000000-0008-0000-2200-00001B0B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844" name="Text Box 8">
          <a:extLst>
            <a:ext uri="{FF2B5EF4-FFF2-40B4-BE49-F238E27FC236}">
              <a16:creationId xmlns:a16="http://schemas.microsoft.com/office/drawing/2014/main" id="{00000000-0008-0000-2200-00001C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45" name="Text Box 8">
          <a:extLst>
            <a:ext uri="{FF2B5EF4-FFF2-40B4-BE49-F238E27FC236}">
              <a16:creationId xmlns:a16="http://schemas.microsoft.com/office/drawing/2014/main" id="{00000000-0008-0000-2200-00001D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6" name="Text Box 8">
          <a:extLst>
            <a:ext uri="{FF2B5EF4-FFF2-40B4-BE49-F238E27FC236}">
              <a16:creationId xmlns:a16="http://schemas.microsoft.com/office/drawing/2014/main" id="{00000000-0008-0000-2200-00001E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7" name="Text Box 8">
          <a:extLst>
            <a:ext uri="{FF2B5EF4-FFF2-40B4-BE49-F238E27FC236}">
              <a16:creationId xmlns:a16="http://schemas.microsoft.com/office/drawing/2014/main" id="{00000000-0008-0000-2200-00001F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8" name="Text Box 1">
          <a:extLst>
            <a:ext uri="{FF2B5EF4-FFF2-40B4-BE49-F238E27FC236}">
              <a16:creationId xmlns:a16="http://schemas.microsoft.com/office/drawing/2014/main" id="{00000000-0008-0000-2200-000020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49" name="Text Box 2">
          <a:extLst>
            <a:ext uri="{FF2B5EF4-FFF2-40B4-BE49-F238E27FC236}">
              <a16:creationId xmlns:a16="http://schemas.microsoft.com/office/drawing/2014/main" id="{00000000-0008-0000-2200-000021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0" name="Text Box 3">
          <a:extLst>
            <a:ext uri="{FF2B5EF4-FFF2-40B4-BE49-F238E27FC236}">
              <a16:creationId xmlns:a16="http://schemas.microsoft.com/office/drawing/2014/main" id="{00000000-0008-0000-2200-000022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1" name="Text Box 4">
          <a:extLst>
            <a:ext uri="{FF2B5EF4-FFF2-40B4-BE49-F238E27FC236}">
              <a16:creationId xmlns:a16="http://schemas.microsoft.com/office/drawing/2014/main" id="{00000000-0008-0000-2200-00002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2" name="Text Box 5">
          <a:extLst>
            <a:ext uri="{FF2B5EF4-FFF2-40B4-BE49-F238E27FC236}">
              <a16:creationId xmlns:a16="http://schemas.microsoft.com/office/drawing/2014/main" id="{00000000-0008-0000-2200-000024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3" name="Text Box 6">
          <a:extLst>
            <a:ext uri="{FF2B5EF4-FFF2-40B4-BE49-F238E27FC236}">
              <a16:creationId xmlns:a16="http://schemas.microsoft.com/office/drawing/2014/main" id="{00000000-0008-0000-2200-000025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4" name="Text Box 8">
          <a:extLst>
            <a:ext uri="{FF2B5EF4-FFF2-40B4-BE49-F238E27FC236}">
              <a16:creationId xmlns:a16="http://schemas.microsoft.com/office/drawing/2014/main" id="{00000000-0008-0000-2200-000026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5" name="Text Box 9">
          <a:extLst>
            <a:ext uri="{FF2B5EF4-FFF2-40B4-BE49-F238E27FC236}">
              <a16:creationId xmlns:a16="http://schemas.microsoft.com/office/drawing/2014/main" id="{00000000-0008-0000-2200-000027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6" name="Text Box 10">
          <a:extLst>
            <a:ext uri="{FF2B5EF4-FFF2-40B4-BE49-F238E27FC236}">
              <a16:creationId xmlns:a16="http://schemas.microsoft.com/office/drawing/2014/main" id="{00000000-0008-0000-2200-000028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7" name="Text Box 1">
          <a:extLst>
            <a:ext uri="{FF2B5EF4-FFF2-40B4-BE49-F238E27FC236}">
              <a16:creationId xmlns:a16="http://schemas.microsoft.com/office/drawing/2014/main" id="{00000000-0008-0000-2200-000029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58" name="Text Box 2">
          <a:extLst>
            <a:ext uri="{FF2B5EF4-FFF2-40B4-BE49-F238E27FC236}">
              <a16:creationId xmlns:a16="http://schemas.microsoft.com/office/drawing/2014/main" id="{00000000-0008-0000-2200-00002A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2859" name="Text Box 8">
          <a:extLst>
            <a:ext uri="{FF2B5EF4-FFF2-40B4-BE49-F238E27FC236}">
              <a16:creationId xmlns:a16="http://schemas.microsoft.com/office/drawing/2014/main" id="{00000000-0008-0000-2200-00002B0B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860" name="Text Box 13">
          <a:extLst>
            <a:ext uri="{FF2B5EF4-FFF2-40B4-BE49-F238E27FC236}">
              <a16:creationId xmlns:a16="http://schemas.microsoft.com/office/drawing/2014/main" id="{00000000-0008-0000-2200-00002C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861" name="Text Box 14">
          <a:extLst>
            <a:ext uri="{FF2B5EF4-FFF2-40B4-BE49-F238E27FC236}">
              <a16:creationId xmlns:a16="http://schemas.microsoft.com/office/drawing/2014/main" id="{00000000-0008-0000-2200-00002D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2862" name="Text Box 13">
          <a:extLst>
            <a:ext uri="{FF2B5EF4-FFF2-40B4-BE49-F238E27FC236}">
              <a16:creationId xmlns:a16="http://schemas.microsoft.com/office/drawing/2014/main" id="{00000000-0008-0000-2200-00002E0B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52918</xdr:rowOff>
    </xdr:from>
    <xdr:ext cx="114300" cy="285750"/>
    <xdr:sp macro="" textlink="">
      <xdr:nvSpPr>
        <xdr:cNvPr id="2863" name="Text Box 10">
          <a:extLst>
            <a:ext uri="{FF2B5EF4-FFF2-40B4-BE49-F238E27FC236}">
              <a16:creationId xmlns:a16="http://schemas.microsoft.com/office/drawing/2014/main" id="{00000000-0008-0000-2200-00002F0B0000}"/>
            </a:ext>
          </a:extLst>
        </xdr:cNvPr>
        <xdr:cNvSpPr txBox="1">
          <a:spLocks noChangeArrowheads="1"/>
        </xdr:cNvSpPr>
      </xdr:nvSpPr>
      <xdr:spPr bwMode="auto">
        <a:xfrm>
          <a:off x="749808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4" name="Text Box 8">
          <a:extLst>
            <a:ext uri="{FF2B5EF4-FFF2-40B4-BE49-F238E27FC236}">
              <a16:creationId xmlns:a16="http://schemas.microsoft.com/office/drawing/2014/main" id="{00000000-0008-0000-2200-000030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5" name="Text Box 8">
          <a:extLst>
            <a:ext uri="{FF2B5EF4-FFF2-40B4-BE49-F238E27FC236}">
              <a16:creationId xmlns:a16="http://schemas.microsoft.com/office/drawing/2014/main" id="{00000000-0008-0000-2200-000031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66" name="Text Box 8">
          <a:extLst>
            <a:ext uri="{FF2B5EF4-FFF2-40B4-BE49-F238E27FC236}">
              <a16:creationId xmlns:a16="http://schemas.microsoft.com/office/drawing/2014/main" id="{00000000-0008-0000-2200-000032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2867" name="Text Box 8">
          <a:extLst>
            <a:ext uri="{FF2B5EF4-FFF2-40B4-BE49-F238E27FC236}">
              <a16:creationId xmlns:a16="http://schemas.microsoft.com/office/drawing/2014/main" id="{00000000-0008-0000-2200-000033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68" name="Text Box 8">
          <a:extLst>
            <a:ext uri="{FF2B5EF4-FFF2-40B4-BE49-F238E27FC236}">
              <a16:creationId xmlns:a16="http://schemas.microsoft.com/office/drawing/2014/main" id="{00000000-0008-0000-2200-000034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69" name="Text Box 8">
          <a:extLst>
            <a:ext uri="{FF2B5EF4-FFF2-40B4-BE49-F238E27FC236}">
              <a16:creationId xmlns:a16="http://schemas.microsoft.com/office/drawing/2014/main" id="{00000000-0008-0000-2200-000035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70" name="Text Box 8">
          <a:extLst>
            <a:ext uri="{FF2B5EF4-FFF2-40B4-BE49-F238E27FC236}">
              <a16:creationId xmlns:a16="http://schemas.microsoft.com/office/drawing/2014/main" id="{00000000-0008-0000-2200-000036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2871" name="Text Box 8">
          <a:extLst>
            <a:ext uri="{FF2B5EF4-FFF2-40B4-BE49-F238E27FC236}">
              <a16:creationId xmlns:a16="http://schemas.microsoft.com/office/drawing/2014/main" id="{00000000-0008-0000-2200-0000370B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72" name="Text Box 8">
          <a:extLst>
            <a:ext uri="{FF2B5EF4-FFF2-40B4-BE49-F238E27FC236}">
              <a16:creationId xmlns:a16="http://schemas.microsoft.com/office/drawing/2014/main" id="{00000000-0008-0000-2200-000038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2873" name="Text Box 8">
          <a:extLst>
            <a:ext uri="{FF2B5EF4-FFF2-40B4-BE49-F238E27FC236}">
              <a16:creationId xmlns:a16="http://schemas.microsoft.com/office/drawing/2014/main" id="{00000000-0008-0000-2200-0000390B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2874" name="Text Box 8">
          <a:extLst>
            <a:ext uri="{FF2B5EF4-FFF2-40B4-BE49-F238E27FC236}">
              <a16:creationId xmlns:a16="http://schemas.microsoft.com/office/drawing/2014/main" id="{00000000-0008-0000-2200-00003A0B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2875" name="Text Box 8">
          <a:extLst>
            <a:ext uri="{FF2B5EF4-FFF2-40B4-BE49-F238E27FC236}">
              <a16:creationId xmlns:a16="http://schemas.microsoft.com/office/drawing/2014/main" id="{00000000-0008-0000-2200-00003B0B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2876" name="Text Box 8">
          <a:extLst>
            <a:ext uri="{FF2B5EF4-FFF2-40B4-BE49-F238E27FC236}">
              <a16:creationId xmlns:a16="http://schemas.microsoft.com/office/drawing/2014/main" id="{00000000-0008-0000-2200-00003C0B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2877" name="Text Box 8">
          <a:extLst>
            <a:ext uri="{FF2B5EF4-FFF2-40B4-BE49-F238E27FC236}">
              <a16:creationId xmlns:a16="http://schemas.microsoft.com/office/drawing/2014/main" id="{00000000-0008-0000-2200-00003D0B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2878" name="Text Box 8">
          <a:extLst>
            <a:ext uri="{FF2B5EF4-FFF2-40B4-BE49-F238E27FC236}">
              <a16:creationId xmlns:a16="http://schemas.microsoft.com/office/drawing/2014/main" id="{00000000-0008-0000-2200-00003E0B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169334</xdr:rowOff>
    </xdr:from>
    <xdr:ext cx="114300" cy="285750"/>
    <xdr:sp macro="" textlink="">
      <xdr:nvSpPr>
        <xdr:cNvPr id="2879" name="Text Box 8">
          <a:extLst>
            <a:ext uri="{FF2B5EF4-FFF2-40B4-BE49-F238E27FC236}">
              <a16:creationId xmlns:a16="http://schemas.microsoft.com/office/drawing/2014/main" id="{00000000-0008-0000-2200-00003F0B0000}"/>
            </a:ext>
          </a:extLst>
        </xdr:cNvPr>
        <xdr:cNvSpPr txBox="1">
          <a:spLocks noChangeArrowheads="1"/>
        </xdr:cNvSpPr>
      </xdr:nvSpPr>
      <xdr:spPr bwMode="auto">
        <a:xfrm>
          <a:off x="749808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152400</xdr:rowOff>
    </xdr:from>
    <xdr:ext cx="114300" cy="285750"/>
    <xdr:sp macro="" textlink="">
      <xdr:nvSpPr>
        <xdr:cNvPr id="2880" name="Text Box 8">
          <a:extLst>
            <a:ext uri="{FF2B5EF4-FFF2-40B4-BE49-F238E27FC236}">
              <a16:creationId xmlns:a16="http://schemas.microsoft.com/office/drawing/2014/main" id="{00000000-0008-0000-2200-0000400B0000}"/>
            </a:ext>
          </a:extLst>
        </xdr:cNvPr>
        <xdr:cNvSpPr txBox="1">
          <a:spLocks noChangeArrowheads="1"/>
        </xdr:cNvSpPr>
      </xdr:nvSpPr>
      <xdr:spPr bwMode="auto">
        <a:xfrm>
          <a:off x="749808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881" name="Text Box 8">
          <a:extLst>
            <a:ext uri="{FF2B5EF4-FFF2-40B4-BE49-F238E27FC236}">
              <a16:creationId xmlns:a16="http://schemas.microsoft.com/office/drawing/2014/main" id="{00000000-0008-0000-2200-000041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2882" name="Text Box 8">
          <a:extLst>
            <a:ext uri="{FF2B5EF4-FFF2-40B4-BE49-F238E27FC236}">
              <a16:creationId xmlns:a16="http://schemas.microsoft.com/office/drawing/2014/main" id="{00000000-0008-0000-2200-000042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2883" name="Text Box 8">
          <a:extLst>
            <a:ext uri="{FF2B5EF4-FFF2-40B4-BE49-F238E27FC236}">
              <a16:creationId xmlns:a16="http://schemas.microsoft.com/office/drawing/2014/main" id="{00000000-0008-0000-2200-0000430B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4" name="Text Box 8">
          <a:extLst>
            <a:ext uri="{FF2B5EF4-FFF2-40B4-BE49-F238E27FC236}">
              <a16:creationId xmlns:a16="http://schemas.microsoft.com/office/drawing/2014/main" id="{00000000-0008-0000-2200-000044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85" name="Text Box 8">
          <a:extLst>
            <a:ext uri="{FF2B5EF4-FFF2-40B4-BE49-F238E27FC236}">
              <a16:creationId xmlns:a16="http://schemas.microsoft.com/office/drawing/2014/main" id="{00000000-0008-0000-2200-000045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6" name="Text Box 8">
          <a:extLst>
            <a:ext uri="{FF2B5EF4-FFF2-40B4-BE49-F238E27FC236}">
              <a16:creationId xmlns:a16="http://schemas.microsoft.com/office/drawing/2014/main" id="{00000000-0008-0000-2200-00004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887" name="Text Box 8">
          <a:extLst>
            <a:ext uri="{FF2B5EF4-FFF2-40B4-BE49-F238E27FC236}">
              <a16:creationId xmlns:a16="http://schemas.microsoft.com/office/drawing/2014/main" id="{00000000-0008-0000-2200-000047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8" name="Text Box 8">
          <a:extLst>
            <a:ext uri="{FF2B5EF4-FFF2-40B4-BE49-F238E27FC236}">
              <a16:creationId xmlns:a16="http://schemas.microsoft.com/office/drawing/2014/main" id="{00000000-0008-0000-2200-000048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89" name="Text Box 8">
          <a:extLst>
            <a:ext uri="{FF2B5EF4-FFF2-40B4-BE49-F238E27FC236}">
              <a16:creationId xmlns:a16="http://schemas.microsoft.com/office/drawing/2014/main" id="{00000000-0008-0000-2200-000049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0" name="Text Box 8">
          <a:extLst>
            <a:ext uri="{FF2B5EF4-FFF2-40B4-BE49-F238E27FC236}">
              <a16:creationId xmlns:a16="http://schemas.microsoft.com/office/drawing/2014/main" id="{00000000-0008-0000-2200-00004A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1" name="Text Box 8">
          <a:extLst>
            <a:ext uri="{FF2B5EF4-FFF2-40B4-BE49-F238E27FC236}">
              <a16:creationId xmlns:a16="http://schemas.microsoft.com/office/drawing/2014/main" id="{00000000-0008-0000-2200-00004B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2892" name="Text Box 8">
          <a:extLst>
            <a:ext uri="{FF2B5EF4-FFF2-40B4-BE49-F238E27FC236}">
              <a16:creationId xmlns:a16="http://schemas.microsoft.com/office/drawing/2014/main" id="{00000000-0008-0000-2200-00004C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3" name="Text Box 8">
          <a:extLst>
            <a:ext uri="{FF2B5EF4-FFF2-40B4-BE49-F238E27FC236}">
              <a16:creationId xmlns:a16="http://schemas.microsoft.com/office/drawing/2014/main" id="{00000000-0008-0000-2200-00004D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894" name="Text Box 8">
          <a:extLst>
            <a:ext uri="{FF2B5EF4-FFF2-40B4-BE49-F238E27FC236}">
              <a16:creationId xmlns:a16="http://schemas.microsoft.com/office/drawing/2014/main" id="{00000000-0008-0000-2200-00004E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895" name="Text Box 8">
          <a:extLst>
            <a:ext uri="{FF2B5EF4-FFF2-40B4-BE49-F238E27FC236}">
              <a16:creationId xmlns:a16="http://schemas.microsoft.com/office/drawing/2014/main" id="{00000000-0008-0000-2200-00004F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896" name="Text Box 8">
          <a:extLst>
            <a:ext uri="{FF2B5EF4-FFF2-40B4-BE49-F238E27FC236}">
              <a16:creationId xmlns:a16="http://schemas.microsoft.com/office/drawing/2014/main" id="{00000000-0008-0000-2200-000050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897" name="Text Box 8">
          <a:extLst>
            <a:ext uri="{FF2B5EF4-FFF2-40B4-BE49-F238E27FC236}">
              <a16:creationId xmlns:a16="http://schemas.microsoft.com/office/drawing/2014/main" id="{00000000-0008-0000-2200-000051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898" name="Text Box 8">
          <a:extLst>
            <a:ext uri="{FF2B5EF4-FFF2-40B4-BE49-F238E27FC236}">
              <a16:creationId xmlns:a16="http://schemas.microsoft.com/office/drawing/2014/main" id="{00000000-0008-0000-2200-000052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2899" name="Text Box 8">
          <a:extLst>
            <a:ext uri="{FF2B5EF4-FFF2-40B4-BE49-F238E27FC236}">
              <a16:creationId xmlns:a16="http://schemas.microsoft.com/office/drawing/2014/main" id="{00000000-0008-0000-2200-0000530B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00" name="Text Box 8">
          <a:extLst>
            <a:ext uri="{FF2B5EF4-FFF2-40B4-BE49-F238E27FC236}">
              <a16:creationId xmlns:a16="http://schemas.microsoft.com/office/drawing/2014/main" id="{00000000-0008-0000-2200-000054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01" name="Text Box 8">
          <a:extLst>
            <a:ext uri="{FF2B5EF4-FFF2-40B4-BE49-F238E27FC236}">
              <a16:creationId xmlns:a16="http://schemas.microsoft.com/office/drawing/2014/main" id="{00000000-0008-0000-2200-000055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02" name="Text Box 8">
          <a:extLst>
            <a:ext uri="{FF2B5EF4-FFF2-40B4-BE49-F238E27FC236}">
              <a16:creationId xmlns:a16="http://schemas.microsoft.com/office/drawing/2014/main" id="{00000000-0008-0000-2200-000056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3" name="Text Box 1">
          <a:extLst>
            <a:ext uri="{FF2B5EF4-FFF2-40B4-BE49-F238E27FC236}">
              <a16:creationId xmlns:a16="http://schemas.microsoft.com/office/drawing/2014/main" id="{00000000-0008-0000-2200-00005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4" name="Text Box 2">
          <a:extLst>
            <a:ext uri="{FF2B5EF4-FFF2-40B4-BE49-F238E27FC236}">
              <a16:creationId xmlns:a16="http://schemas.microsoft.com/office/drawing/2014/main" id="{00000000-0008-0000-2200-00005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5" name="Text Box 3">
          <a:extLst>
            <a:ext uri="{FF2B5EF4-FFF2-40B4-BE49-F238E27FC236}">
              <a16:creationId xmlns:a16="http://schemas.microsoft.com/office/drawing/2014/main" id="{00000000-0008-0000-2200-00005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6" name="Text Box 4">
          <a:extLst>
            <a:ext uri="{FF2B5EF4-FFF2-40B4-BE49-F238E27FC236}">
              <a16:creationId xmlns:a16="http://schemas.microsoft.com/office/drawing/2014/main" id="{00000000-0008-0000-2200-00005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7" name="Text Box 5">
          <a:extLst>
            <a:ext uri="{FF2B5EF4-FFF2-40B4-BE49-F238E27FC236}">
              <a16:creationId xmlns:a16="http://schemas.microsoft.com/office/drawing/2014/main" id="{00000000-0008-0000-2200-00005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8" name="Text Box 6">
          <a:extLst>
            <a:ext uri="{FF2B5EF4-FFF2-40B4-BE49-F238E27FC236}">
              <a16:creationId xmlns:a16="http://schemas.microsoft.com/office/drawing/2014/main" id="{00000000-0008-0000-2200-00005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09" name="Text Box 8">
          <a:extLst>
            <a:ext uri="{FF2B5EF4-FFF2-40B4-BE49-F238E27FC236}">
              <a16:creationId xmlns:a16="http://schemas.microsoft.com/office/drawing/2014/main" id="{00000000-0008-0000-2200-00005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0" name="Text Box 9">
          <a:extLst>
            <a:ext uri="{FF2B5EF4-FFF2-40B4-BE49-F238E27FC236}">
              <a16:creationId xmlns:a16="http://schemas.microsoft.com/office/drawing/2014/main" id="{00000000-0008-0000-2200-00005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1" name="Text Box 10">
          <a:extLst>
            <a:ext uri="{FF2B5EF4-FFF2-40B4-BE49-F238E27FC236}">
              <a16:creationId xmlns:a16="http://schemas.microsoft.com/office/drawing/2014/main" id="{00000000-0008-0000-2200-00005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2" name="Text Box 1">
          <a:extLst>
            <a:ext uri="{FF2B5EF4-FFF2-40B4-BE49-F238E27FC236}">
              <a16:creationId xmlns:a16="http://schemas.microsoft.com/office/drawing/2014/main" id="{00000000-0008-0000-2200-00006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3" name="Text Box 2">
          <a:extLst>
            <a:ext uri="{FF2B5EF4-FFF2-40B4-BE49-F238E27FC236}">
              <a16:creationId xmlns:a16="http://schemas.microsoft.com/office/drawing/2014/main" id="{00000000-0008-0000-2200-00006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2914" name="Text Box 8">
          <a:extLst>
            <a:ext uri="{FF2B5EF4-FFF2-40B4-BE49-F238E27FC236}">
              <a16:creationId xmlns:a16="http://schemas.microsoft.com/office/drawing/2014/main" id="{00000000-0008-0000-2200-000062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915" name="Text Box 8">
          <a:extLst>
            <a:ext uri="{FF2B5EF4-FFF2-40B4-BE49-F238E27FC236}">
              <a16:creationId xmlns:a16="http://schemas.microsoft.com/office/drawing/2014/main" id="{00000000-0008-0000-2200-000063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916" name="Text Box 8">
          <a:extLst>
            <a:ext uri="{FF2B5EF4-FFF2-40B4-BE49-F238E27FC236}">
              <a16:creationId xmlns:a16="http://schemas.microsoft.com/office/drawing/2014/main" id="{00000000-0008-0000-2200-000064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17" name="Text Box 8">
          <a:extLst>
            <a:ext uri="{FF2B5EF4-FFF2-40B4-BE49-F238E27FC236}">
              <a16:creationId xmlns:a16="http://schemas.microsoft.com/office/drawing/2014/main" id="{00000000-0008-0000-2200-000065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8" name="Text Box 8">
          <a:extLst>
            <a:ext uri="{FF2B5EF4-FFF2-40B4-BE49-F238E27FC236}">
              <a16:creationId xmlns:a16="http://schemas.microsoft.com/office/drawing/2014/main" id="{00000000-0008-0000-2200-000066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19" name="Text Box 8">
          <a:extLst>
            <a:ext uri="{FF2B5EF4-FFF2-40B4-BE49-F238E27FC236}">
              <a16:creationId xmlns:a16="http://schemas.microsoft.com/office/drawing/2014/main" id="{00000000-0008-0000-2200-00006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0" name="Text Box 1">
          <a:extLst>
            <a:ext uri="{FF2B5EF4-FFF2-40B4-BE49-F238E27FC236}">
              <a16:creationId xmlns:a16="http://schemas.microsoft.com/office/drawing/2014/main" id="{00000000-0008-0000-2200-00006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1" name="Text Box 2">
          <a:extLst>
            <a:ext uri="{FF2B5EF4-FFF2-40B4-BE49-F238E27FC236}">
              <a16:creationId xmlns:a16="http://schemas.microsoft.com/office/drawing/2014/main" id="{00000000-0008-0000-2200-00006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2" name="Text Box 3">
          <a:extLst>
            <a:ext uri="{FF2B5EF4-FFF2-40B4-BE49-F238E27FC236}">
              <a16:creationId xmlns:a16="http://schemas.microsoft.com/office/drawing/2014/main" id="{00000000-0008-0000-2200-00006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3" name="Text Box 4">
          <a:extLst>
            <a:ext uri="{FF2B5EF4-FFF2-40B4-BE49-F238E27FC236}">
              <a16:creationId xmlns:a16="http://schemas.microsoft.com/office/drawing/2014/main" id="{00000000-0008-0000-2200-00006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4" name="Text Box 5">
          <a:extLst>
            <a:ext uri="{FF2B5EF4-FFF2-40B4-BE49-F238E27FC236}">
              <a16:creationId xmlns:a16="http://schemas.microsoft.com/office/drawing/2014/main" id="{00000000-0008-0000-2200-00006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5" name="Text Box 6">
          <a:extLst>
            <a:ext uri="{FF2B5EF4-FFF2-40B4-BE49-F238E27FC236}">
              <a16:creationId xmlns:a16="http://schemas.microsoft.com/office/drawing/2014/main" id="{00000000-0008-0000-2200-00006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6" name="Text Box 8">
          <a:extLst>
            <a:ext uri="{FF2B5EF4-FFF2-40B4-BE49-F238E27FC236}">
              <a16:creationId xmlns:a16="http://schemas.microsoft.com/office/drawing/2014/main" id="{00000000-0008-0000-2200-00006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7" name="Text Box 9">
          <a:extLst>
            <a:ext uri="{FF2B5EF4-FFF2-40B4-BE49-F238E27FC236}">
              <a16:creationId xmlns:a16="http://schemas.microsoft.com/office/drawing/2014/main" id="{00000000-0008-0000-2200-00006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8" name="Text Box 10">
          <a:extLst>
            <a:ext uri="{FF2B5EF4-FFF2-40B4-BE49-F238E27FC236}">
              <a16:creationId xmlns:a16="http://schemas.microsoft.com/office/drawing/2014/main" id="{00000000-0008-0000-2200-00007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29" name="Text Box 1">
          <a:extLst>
            <a:ext uri="{FF2B5EF4-FFF2-40B4-BE49-F238E27FC236}">
              <a16:creationId xmlns:a16="http://schemas.microsoft.com/office/drawing/2014/main" id="{00000000-0008-0000-2200-00007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0" name="Text Box 2">
          <a:extLst>
            <a:ext uri="{FF2B5EF4-FFF2-40B4-BE49-F238E27FC236}">
              <a16:creationId xmlns:a16="http://schemas.microsoft.com/office/drawing/2014/main" id="{00000000-0008-0000-2200-000072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31" name="Text Box 8">
          <a:extLst>
            <a:ext uri="{FF2B5EF4-FFF2-40B4-BE49-F238E27FC236}">
              <a16:creationId xmlns:a16="http://schemas.microsoft.com/office/drawing/2014/main" id="{00000000-0008-0000-2200-000073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2932" name="Text Box 8">
          <a:extLst>
            <a:ext uri="{FF2B5EF4-FFF2-40B4-BE49-F238E27FC236}">
              <a16:creationId xmlns:a16="http://schemas.microsoft.com/office/drawing/2014/main" id="{00000000-0008-0000-2200-0000740B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2933" name="Text Box 8">
          <a:extLst>
            <a:ext uri="{FF2B5EF4-FFF2-40B4-BE49-F238E27FC236}">
              <a16:creationId xmlns:a16="http://schemas.microsoft.com/office/drawing/2014/main" id="{00000000-0008-0000-2200-000075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34" name="Text Box 8">
          <a:extLst>
            <a:ext uri="{FF2B5EF4-FFF2-40B4-BE49-F238E27FC236}">
              <a16:creationId xmlns:a16="http://schemas.microsoft.com/office/drawing/2014/main" id="{00000000-0008-0000-2200-00007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5" name="Text Box 8">
          <a:extLst>
            <a:ext uri="{FF2B5EF4-FFF2-40B4-BE49-F238E27FC236}">
              <a16:creationId xmlns:a16="http://schemas.microsoft.com/office/drawing/2014/main" id="{00000000-0008-0000-2200-000077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6" name="Text Box 8">
          <a:extLst>
            <a:ext uri="{FF2B5EF4-FFF2-40B4-BE49-F238E27FC236}">
              <a16:creationId xmlns:a16="http://schemas.microsoft.com/office/drawing/2014/main" id="{00000000-0008-0000-2200-000078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7" name="Text Box 1">
          <a:extLst>
            <a:ext uri="{FF2B5EF4-FFF2-40B4-BE49-F238E27FC236}">
              <a16:creationId xmlns:a16="http://schemas.microsoft.com/office/drawing/2014/main" id="{00000000-0008-0000-2200-000079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8" name="Text Box 2">
          <a:extLst>
            <a:ext uri="{FF2B5EF4-FFF2-40B4-BE49-F238E27FC236}">
              <a16:creationId xmlns:a16="http://schemas.microsoft.com/office/drawing/2014/main" id="{00000000-0008-0000-2200-00007A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39" name="Text Box 3">
          <a:extLst>
            <a:ext uri="{FF2B5EF4-FFF2-40B4-BE49-F238E27FC236}">
              <a16:creationId xmlns:a16="http://schemas.microsoft.com/office/drawing/2014/main" id="{00000000-0008-0000-2200-00007B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0" name="Text Box 4">
          <a:extLst>
            <a:ext uri="{FF2B5EF4-FFF2-40B4-BE49-F238E27FC236}">
              <a16:creationId xmlns:a16="http://schemas.microsoft.com/office/drawing/2014/main" id="{00000000-0008-0000-2200-00007C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1" name="Text Box 5">
          <a:extLst>
            <a:ext uri="{FF2B5EF4-FFF2-40B4-BE49-F238E27FC236}">
              <a16:creationId xmlns:a16="http://schemas.microsoft.com/office/drawing/2014/main" id="{00000000-0008-0000-2200-00007D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2" name="Text Box 6">
          <a:extLst>
            <a:ext uri="{FF2B5EF4-FFF2-40B4-BE49-F238E27FC236}">
              <a16:creationId xmlns:a16="http://schemas.microsoft.com/office/drawing/2014/main" id="{00000000-0008-0000-2200-00007E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3" name="Text Box 8">
          <a:extLst>
            <a:ext uri="{FF2B5EF4-FFF2-40B4-BE49-F238E27FC236}">
              <a16:creationId xmlns:a16="http://schemas.microsoft.com/office/drawing/2014/main" id="{00000000-0008-0000-2200-00007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4" name="Text Box 9">
          <a:extLst>
            <a:ext uri="{FF2B5EF4-FFF2-40B4-BE49-F238E27FC236}">
              <a16:creationId xmlns:a16="http://schemas.microsoft.com/office/drawing/2014/main" id="{00000000-0008-0000-2200-000080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5" name="Text Box 10">
          <a:extLst>
            <a:ext uri="{FF2B5EF4-FFF2-40B4-BE49-F238E27FC236}">
              <a16:creationId xmlns:a16="http://schemas.microsoft.com/office/drawing/2014/main" id="{00000000-0008-0000-2200-000081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6" name="Text Box 1">
          <a:extLst>
            <a:ext uri="{FF2B5EF4-FFF2-40B4-BE49-F238E27FC236}">
              <a16:creationId xmlns:a16="http://schemas.microsoft.com/office/drawing/2014/main" id="{00000000-0008-0000-2200-000082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47" name="Text Box 2">
          <a:extLst>
            <a:ext uri="{FF2B5EF4-FFF2-40B4-BE49-F238E27FC236}">
              <a16:creationId xmlns:a16="http://schemas.microsoft.com/office/drawing/2014/main" id="{00000000-0008-0000-2200-000083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2948" name="Text Box 8">
          <a:extLst>
            <a:ext uri="{FF2B5EF4-FFF2-40B4-BE49-F238E27FC236}">
              <a16:creationId xmlns:a16="http://schemas.microsoft.com/office/drawing/2014/main" id="{00000000-0008-0000-2200-0000840B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49" name="Text Box 8">
          <a:extLst>
            <a:ext uri="{FF2B5EF4-FFF2-40B4-BE49-F238E27FC236}">
              <a16:creationId xmlns:a16="http://schemas.microsoft.com/office/drawing/2014/main" id="{00000000-0008-0000-2200-000085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0" name="Text Box 8">
          <a:extLst>
            <a:ext uri="{FF2B5EF4-FFF2-40B4-BE49-F238E27FC236}">
              <a16:creationId xmlns:a16="http://schemas.microsoft.com/office/drawing/2014/main" id="{00000000-0008-0000-2200-000086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1" name="Text Box 8">
          <a:extLst>
            <a:ext uri="{FF2B5EF4-FFF2-40B4-BE49-F238E27FC236}">
              <a16:creationId xmlns:a16="http://schemas.microsoft.com/office/drawing/2014/main" id="{00000000-0008-0000-2200-000087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2952" name="Text Box 8">
          <a:extLst>
            <a:ext uri="{FF2B5EF4-FFF2-40B4-BE49-F238E27FC236}">
              <a16:creationId xmlns:a16="http://schemas.microsoft.com/office/drawing/2014/main" id="{00000000-0008-0000-2200-000088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2953" name="Text Box 8">
          <a:extLst>
            <a:ext uri="{FF2B5EF4-FFF2-40B4-BE49-F238E27FC236}">
              <a16:creationId xmlns:a16="http://schemas.microsoft.com/office/drawing/2014/main" id="{00000000-0008-0000-2200-0000890B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28575</xdr:rowOff>
    </xdr:from>
    <xdr:ext cx="114300" cy="285750"/>
    <xdr:sp macro="" textlink="">
      <xdr:nvSpPr>
        <xdr:cNvPr id="2954" name="Text Box 8">
          <a:extLst>
            <a:ext uri="{FF2B5EF4-FFF2-40B4-BE49-F238E27FC236}">
              <a16:creationId xmlns:a16="http://schemas.microsoft.com/office/drawing/2014/main" id="{00000000-0008-0000-2200-00008A0B0000}"/>
            </a:ext>
          </a:extLst>
        </xdr:cNvPr>
        <xdr:cNvSpPr txBox="1">
          <a:spLocks noChangeArrowheads="1"/>
        </xdr:cNvSpPr>
      </xdr:nvSpPr>
      <xdr:spPr bwMode="auto">
        <a:xfrm>
          <a:off x="749808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955" name="Text Box 8">
          <a:extLst>
            <a:ext uri="{FF2B5EF4-FFF2-40B4-BE49-F238E27FC236}">
              <a16:creationId xmlns:a16="http://schemas.microsoft.com/office/drawing/2014/main" id="{00000000-0008-0000-2200-00008B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2956" name="Text Box 8">
          <a:extLst>
            <a:ext uri="{FF2B5EF4-FFF2-40B4-BE49-F238E27FC236}">
              <a16:creationId xmlns:a16="http://schemas.microsoft.com/office/drawing/2014/main" id="{00000000-0008-0000-2200-00008C0B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2957" name="Text Box 8">
          <a:extLst>
            <a:ext uri="{FF2B5EF4-FFF2-40B4-BE49-F238E27FC236}">
              <a16:creationId xmlns:a16="http://schemas.microsoft.com/office/drawing/2014/main" id="{00000000-0008-0000-2200-00008D0B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95250</xdr:rowOff>
    </xdr:from>
    <xdr:ext cx="114300" cy="285750"/>
    <xdr:sp macro="" textlink="">
      <xdr:nvSpPr>
        <xdr:cNvPr id="2958" name="Text Box 8">
          <a:extLst>
            <a:ext uri="{FF2B5EF4-FFF2-40B4-BE49-F238E27FC236}">
              <a16:creationId xmlns:a16="http://schemas.microsoft.com/office/drawing/2014/main" id="{00000000-0008-0000-2200-00008E0B0000}"/>
            </a:ext>
          </a:extLst>
        </xdr:cNvPr>
        <xdr:cNvSpPr txBox="1">
          <a:spLocks noChangeArrowheads="1"/>
        </xdr:cNvSpPr>
      </xdr:nvSpPr>
      <xdr:spPr bwMode="auto">
        <a:xfrm>
          <a:off x="749808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2959" name="Text Box 8">
          <a:extLst>
            <a:ext uri="{FF2B5EF4-FFF2-40B4-BE49-F238E27FC236}">
              <a16:creationId xmlns:a16="http://schemas.microsoft.com/office/drawing/2014/main" id="{00000000-0008-0000-2200-00008F0B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0" name="Text Box 1">
          <a:extLst>
            <a:ext uri="{FF2B5EF4-FFF2-40B4-BE49-F238E27FC236}">
              <a16:creationId xmlns:a16="http://schemas.microsoft.com/office/drawing/2014/main" id="{00000000-0008-0000-2200-00009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1" name="Text Box 2">
          <a:extLst>
            <a:ext uri="{FF2B5EF4-FFF2-40B4-BE49-F238E27FC236}">
              <a16:creationId xmlns:a16="http://schemas.microsoft.com/office/drawing/2014/main" id="{00000000-0008-0000-2200-00009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2" name="Text Box 3">
          <a:extLst>
            <a:ext uri="{FF2B5EF4-FFF2-40B4-BE49-F238E27FC236}">
              <a16:creationId xmlns:a16="http://schemas.microsoft.com/office/drawing/2014/main" id="{00000000-0008-0000-2200-00009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3" name="Text Box 4">
          <a:extLst>
            <a:ext uri="{FF2B5EF4-FFF2-40B4-BE49-F238E27FC236}">
              <a16:creationId xmlns:a16="http://schemas.microsoft.com/office/drawing/2014/main" id="{00000000-0008-0000-2200-00009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4" name="Text Box 5">
          <a:extLst>
            <a:ext uri="{FF2B5EF4-FFF2-40B4-BE49-F238E27FC236}">
              <a16:creationId xmlns:a16="http://schemas.microsoft.com/office/drawing/2014/main" id="{00000000-0008-0000-2200-00009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5" name="Text Box 6">
          <a:extLst>
            <a:ext uri="{FF2B5EF4-FFF2-40B4-BE49-F238E27FC236}">
              <a16:creationId xmlns:a16="http://schemas.microsoft.com/office/drawing/2014/main" id="{00000000-0008-0000-2200-00009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6" name="Text Box 8">
          <a:extLst>
            <a:ext uri="{FF2B5EF4-FFF2-40B4-BE49-F238E27FC236}">
              <a16:creationId xmlns:a16="http://schemas.microsoft.com/office/drawing/2014/main" id="{00000000-0008-0000-2200-000096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7" name="Text Box 9">
          <a:extLst>
            <a:ext uri="{FF2B5EF4-FFF2-40B4-BE49-F238E27FC236}">
              <a16:creationId xmlns:a16="http://schemas.microsoft.com/office/drawing/2014/main" id="{00000000-0008-0000-2200-000097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8" name="Text Box 10">
          <a:extLst>
            <a:ext uri="{FF2B5EF4-FFF2-40B4-BE49-F238E27FC236}">
              <a16:creationId xmlns:a16="http://schemas.microsoft.com/office/drawing/2014/main" id="{00000000-0008-0000-2200-000098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69" name="Text Box 1">
          <a:extLst>
            <a:ext uri="{FF2B5EF4-FFF2-40B4-BE49-F238E27FC236}">
              <a16:creationId xmlns:a16="http://schemas.microsoft.com/office/drawing/2014/main" id="{00000000-0008-0000-2200-000099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0" name="Text Box 2">
          <a:extLst>
            <a:ext uri="{FF2B5EF4-FFF2-40B4-BE49-F238E27FC236}">
              <a16:creationId xmlns:a16="http://schemas.microsoft.com/office/drawing/2014/main" id="{00000000-0008-0000-2200-00009A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1" name="Text Box 8">
          <a:extLst>
            <a:ext uri="{FF2B5EF4-FFF2-40B4-BE49-F238E27FC236}">
              <a16:creationId xmlns:a16="http://schemas.microsoft.com/office/drawing/2014/main" id="{00000000-0008-0000-2200-00009B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2" name="Text Box 8">
          <a:extLst>
            <a:ext uri="{FF2B5EF4-FFF2-40B4-BE49-F238E27FC236}">
              <a16:creationId xmlns:a16="http://schemas.microsoft.com/office/drawing/2014/main" id="{00000000-0008-0000-2200-00009C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3" name="Text Box 1">
          <a:extLst>
            <a:ext uri="{FF2B5EF4-FFF2-40B4-BE49-F238E27FC236}">
              <a16:creationId xmlns:a16="http://schemas.microsoft.com/office/drawing/2014/main" id="{00000000-0008-0000-2200-00009D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4" name="Text Box 2">
          <a:extLst>
            <a:ext uri="{FF2B5EF4-FFF2-40B4-BE49-F238E27FC236}">
              <a16:creationId xmlns:a16="http://schemas.microsoft.com/office/drawing/2014/main" id="{00000000-0008-0000-2200-00009E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5" name="Text Box 3">
          <a:extLst>
            <a:ext uri="{FF2B5EF4-FFF2-40B4-BE49-F238E27FC236}">
              <a16:creationId xmlns:a16="http://schemas.microsoft.com/office/drawing/2014/main" id="{00000000-0008-0000-2200-00009F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6" name="Text Box 4">
          <a:extLst>
            <a:ext uri="{FF2B5EF4-FFF2-40B4-BE49-F238E27FC236}">
              <a16:creationId xmlns:a16="http://schemas.microsoft.com/office/drawing/2014/main" id="{00000000-0008-0000-2200-0000A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7" name="Text Box 5">
          <a:extLst>
            <a:ext uri="{FF2B5EF4-FFF2-40B4-BE49-F238E27FC236}">
              <a16:creationId xmlns:a16="http://schemas.microsoft.com/office/drawing/2014/main" id="{00000000-0008-0000-2200-0000A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8" name="Text Box 6">
          <a:extLst>
            <a:ext uri="{FF2B5EF4-FFF2-40B4-BE49-F238E27FC236}">
              <a16:creationId xmlns:a16="http://schemas.microsoft.com/office/drawing/2014/main" id="{00000000-0008-0000-2200-0000A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79" name="Text Box 8">
          <a:extLst>
            <a:ext uri="{FF2B5EF4-FFF2-40B4-BE49-F238E27FC236}">
              <a16:creationId xmlns:a16="http://schemas.microsoft.com/office/drawing/2014/main" id="{00000000-0008-0000-2200-0000A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0" name="Text Box 9">
          <a:extLst>
            <a:ext uri="{FF2B5EF4-FFF2-40B4-BE49-F238E27FC236}">
              <a16:creationId xmlns:a16="http://schemas.microsoft.com/office/drawing/2014/main" id="{00000000-0008-0000-2200-0000A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1" name="Text Box 10">
          <a:extLst>
            <a:ext uri="{FF2B5EF4-FFF2-40B4-BE49-F238E27FC236}">
              <a16:creationId xmlns:a16="http://schemas.microsoft.com/office/drawing/2014/main" id="{00000000-0008-0000-2200-0000A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2" name="Text Box 1">
          <a:extLst>
            <a:ext uri="{FF2B5EF4-FFF2-40B4-BE49-F238E27FC236}">
              <a16:creationId xmlns:a16="http://schemas.microsoft.com/office/drawing/2014/main" id="{00000000-0008-0000-2200-0000A6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3" name="Text Box 2">
          <a:extLst>
            <a:ext uri="{FF2B5EF4-FFF2-40B4-BE49-F238E27FC236}">
              <a16:creationId xmlns:a16="http://schemas.microsoft.com/office/drawing/2014/main" id="{00000000-0008-0000-2200-0000A7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4" name="Text Box 8">
          <a:extLst>
            <a:ext uri="{FF2B5EF4-FFF2-40B4-BE49-F238E27FC236}">
              <a16:creationId xmlns:a16="http://schemas.microsoft.com/office/drawing/2014/main" id="{00000000-0008-0000-2200-0000A8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5" name="Text Box 8">
          <a:extLst>
            <a:ext uri="{FF2B5EF4-FFF2-40B4-BE49-F238E27FC236}">
              <a16:creationId xmlns:a16="http://schemas.microsoft.com/office/drawing/2014/main" id="{00000000-0008-0000-2200-0000A9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6" name="Text Box 1">
          <a:extLst>
            <a:ext uri="{FF2B5EF4-FFF2-40B4-BE49-F238E27FC236}">
              <a16:creationId xmlns:a16="http://schemas.microsoft.com/office/drawing/2014/main" id="{00000000-0008-0000-2200-0000AA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7" name="Text Box 2">
          <a:extLst>
            <a:ext uri="{FF2B5EF4-FFF2-40B4-BE49-F238E27FC236}">
              <a16:creationId xmlns:a16="http://schemas.microsoft.com/office/drawing/2014/main" id="{00000000-0008-0000-2200-0000AB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8" name="Text Box 3">
          <a:extLst>
            <a:ext uri="{FF2B5EF4-FFF2-40B4-BE49-F238E27FC236}">
              <a16:creationId xmlns:a16="http://schemas.microsoft.com/office/drawing/2014/main" id="{00000000-0008-0000-2200-0000AC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89" name="Text Box 4">
          <a:extLst>
            <a:ext uri="{FF2B5EF4-FFF2-40B4-BE49-F238E27FC236}">
              <a16:creationId xmlns:a16="http://schemas.microsoft.com/office/drawing/2014/main" id="{00000000-0008-0000-2200-0000AD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0" name="Text Box 5">
          <a:extLst>
            <a:ext uri="{FF2B5EF4-FFF2-40B4-BE49-F238E27FC236}">
              <a16:creationId xmlns:a16="http://schemas.microsoft.com/office/drawing/2014/main" id="{00000000-0008-0000-2200-0000AE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1" name="Text Box 6">
          <a:extLst>
            <a:ext uri="{FF2B5EF4-FFF2-40B4-BE49-F238E27FC236}">
              <a16:creationId xmlns:a16="http://schemas.microsoft.com/office/drawing/2014/main" id="{00000000-0008-0000-2200-0000AF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2" name="Text Box 8">
          <a:extLst>
            <a:ext uri="{FF2B5EF4-FFF2-40B4-BE49-F238E27FC236}">
              <a16:creationId xmlns:a16="http://schemas.microsoft.com/office/drawing/2014/main" id="{00000000-0008-0000-2200-0000B0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3" name="Text Box 9">
          <a:extLst>
            <a:ext uri="{FF2B5EF4-FFF2-40B4-BE49-F238E27FC236}">
              <a16:creationId xmlns:a16="http://schemas.microsoft.com/office/drawing/2014/main" id="{00000000-0008-0000-2200-0000B1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4" name="Text Box 10">
          <a:extLst>
            <a:ext uri="{FF2B5EF4-FFF2-40B4-BE49-F238E27FC236}">
              <a16:creationId xmlns:a16="http://schemas.microsoft.com/office/drawing/2014/main" id="{00000000-0008-0000-2200-0000B2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5" name="Text Box 1">
          <a:extLst>
            <a:ext uri="{FF2B5EF4-FFF2-40B4-BE49-F238E27FC236}">
              <a16:creationId xmlns:a16="http://schemas.microsoft.com/office/drawing/2014/main" id="{00000000-0008-0000-2200-0000B3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6" name="Text Box 2">
          <a:extLst>
            <a:ext uri="{FF2B5EF4-FFF2-40B4-BE49-F238E27FC236}">
              <a16:creationId xmlns:a16="http://schemas.microsoft.com/office/drawing/2014/main" id="{00000000-0008-0000-2200-0000B4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2997" name="Text Box 8">
          <a:extLst>
            <a:ext uri="{FF2B5EF4-FFF2-40B4-BE49-F238E27FC236}">
              <a16:creationId xmlns:a16="http://schemas.microsoft.com/office/drawing/2014/main" id="{00000000-0008-0000-2200-0000B50B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2998" name="Text Box 8">
          <a:extLst>
            <a:ext uri="{FF2B5EF4-FFF2-40B4-BE49-F238E27FC236}">
              <a16:creationId xmlns:a16="http://schemas.microsoft.com/office/drawing/2014/main" id="{00000000-0008-0000-2200-0000B60B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2999" name="Text Box 8">
          <a:extLst>
            <a:ext uri="{FF2B5EF4-FFF2-40B4-BE49-F238E27FC236}">
              <a16:creationId xmlns:a16="http://schemas.microsoft.com/office/drawing/2014/main" id="{00000000-0008-0000-2200-0000B7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0" name="Text Box 8">
          <a:extLst>
            <a:ext uri="{FF2B5EF4-FFF2-40B4-BE49-F238E27FC236}">
              <a16:creationId xmlns:a16="http://schemas.microsoft.com/office/drawing/2014/main" id="{00000000-0008-0000-2200-0000B8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001" name="Text Box 8">
          <a:extLst>
            <a:ext uri="{FF2B5EF4-FFF2-40B4-BE49-F238E27FC236}">
              <a16:creationId xmlns:a16="http://schemas.microsoft.com/office/drawing/2014/main" id="{00000000-0008-0000-2200-0000B90B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2" name="Text Box 8">
          <a:extLst>
            <a:ext uri="{FF2B5EF4-FFF2-40B4-BE49-F238E27FC236}">
              <a16:creationId xmlns:a16="http://schemas.microsoft.com/office/drawing/2014/main" id="{00000000-0008-0000-2200-0000BA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003" name="Text Box 8">
          <a:extLst>
            <a:ext uri="{FF2B5EF4-FFF2-40B4-BE49-F238E27FC236}">
              <a16:creationId xmlns:a16="http://schemas.microsoft.com/office/drawing/2014/main" id="{00000000-0008-0000-2200-0000BB0B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004" name="Text Box 8">
          <a:extLst>
            <a:ext uri="{FF2B5EF4-FFF2-40B4-BE49-F238E27FC236}">
              <a16:creationId xmlns:a16="http://schemas.microsoft.com/office/drawing/2014/main" id="{00000000-0008-0000-2200-0000BC0B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5" name="Text Box 8">
          <a:extLst>
            <a:ext uri="{FF2B5EF4-FFF2-40B4-BE49-F238E27FC236}">
              <a16:creationId xmlns:a16="http://schemas.microsoft.com/office/drawing/2014/main" id="{00000000-0008-0000-2200-0000BD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6" name="Text Box 8">
          <a:extLst>
            <a:ext uri="{FF2B5EF4-FFF2-40B4-BE49-F238E27FC236}">
              <a16:creationId xmlns:a16="http://schemas.microsoft.com/office/drawing/2014/main" id="{00000000-0008-0000-2200-0000BE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7" name="Text Box 8">
          <a:extLst>
            <a:ext uri="{FF2B5EF4-FFF2-40B4-BE49-F238E27FC236}">
              <a16:creationId xmlns:a16="http://schemas.microsoft.com/office/drawing/2014/main" id="{00000000-0008-0000-2200-0000BF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008" name="Text Box 8">
          <a:extLst>
            <a:ext uri="{FF2B5EF4-FFF2-40B4-BE49-F238E27FC236}">
              <a16:creationId xmlns:a16="http://schemas.microsoft.com/office/drawing/2014/main" id="{00000000-0008-0000-2200-0000C00B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09" name="Text Box 1">
          <a:extLst>
            <a:ext uri="{FF2B5EF4-FFF2-40B4-BE49-F238E27FC236}">
              <a16:creationId xmlns:a16="http://schemas.microsoft.com/office/drawing/2014/main" id="{00000000-0008-0000-2200-0000C1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0" name="Text Box 2">
          <a:extLst>
            <a:ext uri="{FF2B5EF4-FFF2-40B4-BE49-F238E27FC236}">
              <a16:creationId xmlns:a16="http://schemas.microsoft.com/office/drawing/2014/main" id="{00000000-0008-0000-2200-0000C2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1" name="Text Box 3">
          <a:extLst>
            <a:ext uri="{FF2B5EF4-FFF2-40B4-BE49-F238E27FC236}">
              <a16:creationId xmlns:a16="http://schemas.microsoft.com/office/drawing/2014/main" id="{00000000-0008-0000-2200-0000C3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2" name="Text Box 4">
          <a:extLst>
            <a:ext uri="{FF2B5EF4-FFF2-40B4-BE49-F238E27FC236}">
              <a16:creationId xmlns:a16="http://schemas.microsoft.com/office/drawing/2014/main" id="{00000000-0008-0000-2200-0000C4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3" name="Text Box 5">
          <a:extLst>
            <a:ext uri="{FF2B5EF4-FFF2-40B4-BE49-F238E27FC236}">
              <a16:creationId xmlns:a16="http://schemas.microsoft.com/office/drawing/2014/main" id="{00000000-0008-0000-2200-0000C5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4" name="Text Box 6">
          <a:extLst>
            <a:ext uri="{FF2B5EF4-FFF2-40B4-BE49-F238E27FC236}">
              <a16:creationId xmlns:a16="http://schemas.microsoft.com/office/drawing/2014/main" id="{00000000-0008-0000-2200-0000C6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5" name="Text Box 8">
          <a:extLst>
            <a:ext uri="{FF2B5EF4-FFF2-40B4-BE49-F238E27FC236}">
              <a16:creationId xmlns:a16="http://schemas.microsoft.com/office/drawing/2014/main" id="{00000000-0008-0000-2200-0000C7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6" name="Text Box 9">
          <a:extLst>
            <a:ext uri="{FF2B5EF4-FFF2-40B4-BE49-F238E27FC236}">
              <a16:creationId xmlns:a16="http://schemas.microsoft.com/office/drawing/2014/main" id="{00000000-0008-0000-2200-0000C8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7" name="Text Box 10">
          <a:extLst>
            <a:ext uri="{FF2B5EF4-FFF2-40B4-BE49-F238E27FC236}">
              <a16:creationId xmlns:a16="http://schemas.microsoft.com/office/drawing/2014/main" id="{00000000-0008-0000-2200-0000C9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8" name="Text Box 1">
          <a:extLst>
            <a:ext uri="{FF2B5EF4-FFF2-40B4-BE49-F238E27FC236}">
              <a16:creationId xmlns:a16="http://schemas.microsoft.com/office/drawing/2014/main" id="{00000000-0008-0000-2200-0000CA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019" name="Text Box 2">
          <a:extLst>
            <a:ext uri="{FF2B5EF4-FFF2-40B4-BE49-F238E27FC236}">
              <a16:creationId xmlns:a16="http://schemas.microsoft.com/office/drawing/2014/main" id="{00000000-0008-0000-2200-0000CB0B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0" name="Text Box 1">
          <a:extLst>
            <a:ext uri="{FF2B5EF4-FFF2-40B4-BE49-F238E27FC236}">
              <a16:creationId xmlns:a16="http://schemas.microsoft.com/office/drawing/2014/main" id="{00000000-0008-0000-2200-0000CC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1" name="Text Box 2">
          <a:extLst>
            <a:ext uri="{FF2B5EF4-FFF2-40B4-BE49-F238E27FC236}">
              <a16:creationId xmlns:a16="http://schemas.microsoft.com/office/drawing/2014/main" id="{00000000-0008-0000-2200-0000CD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2" name="Text Box 3">
          <a:extLst>
            <a:ext uri="{FF2B5EF4-FFF2-40B4-BE49-F238E27FC236}">
              <a16:creationId xmlns:a16="http://schemas.microsoft.com/office/drawing/2014/main" id="{00000000-0008-0000-2200-0000C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3" name="Text Box 4">
          <a:extLst>
            <a:ext uri="{FF2B5EF4-FFF2-40B4-BE49-F238E27FC236}">
              <a16:creationId xmlns:a16="http://schemas.microsoft.com/office/drawing/2014/main" id="{00000000-0008-0000-2200-0000C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4" name="Text Box 5">
          <a:extLst>
            <a:ext uri="{FF2B5EF4-FFF2-40B4-BE49-F238E27FC236}">
              <a16:creationId xmlns:a16="http://schemas.microsoft.com/office/drawing/2014/main" id="{00000000-0008-0000-2200-0000D0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5" name="Text Box 6">
          <a:extLst>
            <a:ext uri="{FF2B5EF4-FFF2-40B4-BE49-F238E27FC236}">
              <a16:creationId xmlns:a16="http://schemas.microsoft.com/office/drawing/2014/main" id="{00000000-0008-0000-2200-0000D1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6" name="Text Box 8">
          <a:extLst>
            <a:ext uri="{FF2B5EF4-FFF2-40B4-BE49-F238E27FC236}">
              <a16:creationId xmlns:a16="http://schemas.microsoft.com/office/drawing/2014/main" id="{00000000-0008-0000-2200-0000D2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7" name="Text Box 9">
          <a:extLst>
            <a:ext uri="{FF2B5EF4-FFF2-40B4-BE49-F238E27FC236}">
              <a16:creationId xmlns:a16="http://schemas.microsoft.com/office/drawing/2014/main" id="{00000000-0008-0000-2200-0000D3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28" name="Text Box 10">
          <a:extLst>
            <a:ext uri="{FF2B5EF4-FFF2-40B4-BE49-F238E27FC236}">
              <a16:creationId xmlns:a16="http://schemas.microsoft.com/office/drawing/2014/main" id="{00000000-0008-0000-2200-0000D4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29" name="Text Box 11">
          <a:extLst>
            <a:ext uri="{FF2B5EF4-FFF2-40B4-BE49-F238E27FC236}">
              <a16:creationId xmlns:a16="http://schemas.microsoft.com/office/drawing/2014/main" id="{00000000-0008-0000-2200-0000D5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30" name="Text Box 12">
          <a:extLst>
            <a:ext uri="{FF2B5EF4-FFF2-40B4-BE49-F238E27FC236}">
              <a16:creationId xmlns:a16="http://schemas.microsoft.com/office/drawing/2014/main" id="{00000000-0008-0000-2200-0000D6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1" name="Text Box 1">
          <a:extLst>
            <a:ext uri="{FF2B5EF4-FFF2-40B4-BE49-F238E27FC236}">
              <a16:creationId xmlns:a16="http://schemas.microsoft.com/office/drawing/2014/main" id="{00000000-0008-0000-2200-0000D7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2" name="Text Box 2">
          <a:extLst>
            <a:ext uri="{FF2B5EF4-FFF2-40B4-BE49-F238E27FC236}">
              <a16:creationId xmlns:a16="http://schemas.microsoft.com/office/drawing/2014/main" id="{00000000-0008-0000-2200-0000D8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3" name="Text Box 1">
          <a:extLst>
            <a:ext uri="{FF2B5EF4-FFF2-40B4-BE49-F238E27FC236}">
              <a16:creationId xmlns:a16="http://schemas.microsoft.com/office/drawing/2014/main" id="{00000000-0008-0000-2200-0000D9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4" name="Text Box 2">
          <a:extLst>
            <a:ext uri="{FF2B5EF4-FFF2-40B4-BE49-F238E27FC236}">
              <a16:creationId xmlns:a16="http://schemas.microsoft.com/office/drawing/2014/main" id="{00000000-0008-0000-2200-0000DA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5" name="Text Box 3">
          <a:extLst>
            <a:ext uri="{FF2B5EF4-FFF2-40B4-BE49-F238E27FC236}">
              <a16:creationId xmlns:a16="http://schemas.microsoft.com/office/drawing/2014/main" id="{00000000-0008-0000-2200-0000DB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6" name="Text Box 4">
          <a:extLst>
            <a:ext uri="{FF2B5EF4-FFF2-40B4-BE49-F238E27FC236}">
              <a16:creationId xmlns:a16="http://schemas.microsoft.com/office/drawing/2014/main" id="{00000000-0008-0000-2200-0000DC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7" name="Text Box 5">
          <a:extLst>
            <a:ext uri="{FF2B5EF4-FFF2-40B4-BE49-F238E27FC236}">
              <a16:creationId xmlns:a16="http://schemas.microsoft.com/office/drawing/2014/main" id="{00000000-0008-0000-2200-0000DD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8" name="Text Box 6">
          <a:extLst>
            <a:ext uri="{FF2B5EF4-FFF2-40B4-BE49-F238E27FC236}">
              <a16:creationId xmlns:a16="http://schemas.microsoft.com/office/drawing/2014/main" id="{00000000-0008-0000-2200-0000D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39" name="Text Box 8">
          <a:extLst>
            <a:ext uri="{FF2B5EF4-FFF2-40B4-BE49-F238E27FC236}">
              <a16:creationId xmlns:a16="http://schemas.microsoft.com/office/drawing/2014/main" id="{00000000-0008-0000-2200-0000D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0" name="Text Box 9">
          <a:extLst>
            <a:ext uri="{FF2B5EF4-FFF2-40B4-BE49-F238E27FC236}">
              <a16:creationId xmlns:a16="http://schemas.microsoft.com/office/drawing/2014/main" id="{00000000-0008-0000-2200-0000E0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1" name="Text Box 10">
          <a:extLst>
            <a:ext uri="{FF2B5EF4-FFF2-40B4-BE49-F238E27FC236}">
              <a16:creationId xmlns:a16="http://schemas.microsoft.com/office/drawing/2014/main" id="{00000000-0008-0000-2200-0000E1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2" name="Text Box 11">
          <a:extLst>
            <a:ext uri="{FF2B5EF4-FFF2-40B4-BE49-F238E27FC236}">
              <a16:creationId xmlns:a16="http://schemas.microsoft.com/office/drawing/2014/main" id="{00000000-0008-0000-2200-0000E2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3" name="Text Box 12">
          <a:extLst>
            <a:ext uri="{FF2B5EF4-FFF2-40B4-BE49-F238E27FC236}">
              <a16:creationId xmlns:a16="http://schemas.microsoft.com/office/drawing/2014/main" id="{00000000-0008-0000-2200-0000E3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4" name="Text Box 1">
          <a:extLst>
            <a:ext uri="{FF2B5EF4-FFF2-40B4-BE49-F238E27FC236}">
              <a16:creationId xmlns:a16="http://schemas.microsoft.com/office/drawing/2014/main" id="{00000000-0008-0000-2200-0000E4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45" name="Text Box 2">
          <a:extLst>
            <a:ext uri="{FF2B5EF4-FFF2-40B4-BE49-F238E27FC236}">
              <a16:creationId xmlns:a16="http://schemas.microsoft.com/office/drawing/2014/main" id="{00000000-0008-0000-2200-0000E5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46" name="Text Box 8">
          <a:extLst>
            <a:ext uri="{FF2B5EF4-FFF2-40B4-BE49-F238E27FC236}">
              <a16:creationId xmlns:a16="http://schemas.microsoft.com/office/drawing/2014/main" id="{00000000-0008-0000-2200-0000E60B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7" name="Text Box 13">
          <a:extLst>
            <a:ext uri="{FF2B5EF4-FFF2-40B4-BE49-F238E27FC236}">
              <a16:creationId xmlns:a16="http://schemas.microsoft.com/office/drawing/2014/main" id="{00000000-0008-0000-2200-0000E7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8" name="Text Box 14">
          <a:extLst>
            <a:ext uri="{FF2B5EF4-FFF2-40B4-BE49-F238E27FC236}">
              <a16:creationId xmlns:a16="http://schemas.microsoft.com/office/drawing/2014/main" id="{00000000-0008-0000-2200-0000E8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49" name="Text Box 13">
          <a:extLst>
            <a:ext uri="{FF2B5EF4-FFF2-40B4-BE49-F238E27FC236}">
              <a16:creationId xmlns:a16="http://schemas.microsoft.com/office/drawing/2014/main" id="{00000000-0008-0000-2200-0000E9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0" name="Text Box 14">
          <a:extLst>
            <a:ext uri="{FF2B5EF4-FFF2-40B4-BE49-F238E27FC236}">
              <a16:creationId xmlns:a16="http://schemas.microsoft.com/office/drawing/2014/main" id="{00000000-0008-0000-2200-0000EA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1" name="Text Box 13">
          <a:extLst>
            <a:ext uri="{FF2B5EF4-FFF2-40B4-BE49-F238E27FC236}">
              <a16:creationId xmlns:a16="http://schemas.microsoft.com/office/drawing/2014/main" id="{00000000-0008-0000-2200-0000EB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2" name="Text Box 14">
          <a:extLst>
            <a:ext uri="{FF2B5EF4-FFF2-40B4-BE49-F238E27FC236}">
              <a16:creationId xmlns:a16="http://schemas.microsoft.com/office/drawing/2014/main" id="{00000000-0008-0000-2200-0000EC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3" name="Text Box 8">
          <a:extLst>
            <a:ext uri="{FF2B5EF4-FFF2-40B4-BE49-F238E27FC236}">
              <a16:creationId xmlns:a16="http://schemas.microsoft.com/office/drawing/2014/main" id="{00000000-0008-0000-2200-0000ED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4" name="Text Box 8">
          <a:extLst>
            <a:ext uri="{FF2B5EF4-FFF2-40B4-BE49-F238E27FC236}">
              <a16:creationId xmlns:a16="http://schemas.microsoft.com/office/drawing/2014/main" id="{00000000-0008-0000-2200-0000EE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5" name="Text Box 8">
          <a:extLst>
            <a:ext uri="{FF2B5EF4-FFF2-40B4-BE49-F238E27FC236}">
              <a16:creationId xmlns:a16="http://schemas.microsoft.com/office/drawing/2014/main" id="{00000000-0008-0000-2200-0000EF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6" name="Text Box 8">
          <a:extLst>
            <a:ext uri="{FF2B5EF4-FFF2-40B4-BE49-F238E27FC236}">
              <a16:creationId xmlns:a16="http://schemas.microsoft.com/office/drawing/2014/main" id="{00000000-0008-0000-2200-0000F0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057" name="Text Box 8">
          <a:extLst>
            <a:ext uri="{FF2B5EF4-FFF2-40B4-BE49-F238E27FC236}">
              <a16:creationId xmlns:a16="http://schemas.microsoft.com/office/drawing/2014/main" id="{00000000-0008-0000-2200-0000F10B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058" name="Text Box 8">
          <a:extLst>
            <a:ext uri="{FF2B5EF4-FFF2-40B4-BE49-F238E27FC236}">
              <a16:creationId xmlns:a16="http://schemas.microsoft.com/office/drawing/2014/main" id="{00000000-0008-0000-2200-0000F20B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59" name="Text Box 1">
          <a:extLst>
            <a:ext uri="{FF2B5EF4-FFF2-40B4-BE49-F238E27FC236}">
              <a16:creationId xmlns:a16="http://schemas.microsoft.com/office/drawing/2014/main" id="{00000000-0008-0000-2200-0000F3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0" name="Text Box 2">
          <a:extLst>
            <a:ext uri="{FF2B5EF4-FFF2-40B4-BE49-F238E27FC236}">
              <a16:creationId xmlns:a16="http://schemas.microsoft.com/office/drawing/2014/main" id="{00000000-0008-0000-2200-0000F4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1" name="Text Box 3">
          <a:extLst>
            <a:ext uri="{FF2B5EF4-FFF2-40B4-BE49-F238E27FC236}">
              <a16:creationId xmlns:a16="http://schemas.microsoft.com/office/drawing/2014/main" id="{00000000-0008-0000-2200-0000F5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2" name="Text Box 4">
          <a:extLst>
            <a:ext uri="{FF2B5EF4-FFF2-40B4-BE49-F238E27FC236}">
              <a16:creationId xmlns:a16="http://schemas.microsoft.com/office/drawing/2014/main" id="{00000000-0008-0000-2200-0000F6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3" name="Text Box 5">
          <a:extLst>
            <a:ext uri="{FF2B5EF4-FFF2-40B4-BE49-F238E27FC236}">
              <a16:creationId xmlns:a16="http://schemas.microsoft.com/office/drawing/2014/main" id="{00000000-0008-0000-2200-0000F7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4" name="Text Box 6">
          <a:extLst>
            <a:ext uri="{FF2B5EF4-FFF2-40B4-BE49-F238E27FC236}">
              <a16:creationId xmlns:a16="http://schemas.microsoft.com/office/drawing/2014/main" id="{00000000-0008-0000-2200-0000F8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5" name="Text Box 8">
          <a:extLst>
            <a:ext uri="{FF2B5EF4-FFF2-40B4-BE49-F238E27FC236}">
              <a16:creationId xmlns:a16="http://schemas.microsoft.com/office/drawing/2014/main" id="{00000000-0008-0000-2200-0000F9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6" name="Text Box 9">
          <a:extLst>
            <a:ext uri="{FF2B5EF4-FFF2-40B4-BE49-F238E27FC236}">
              <a16:creationId xmlns:a16="http://schemas.microsoft.com/office/drawing/2014/main" id="{00000000-0008-0000-2200-0000FA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67" name="Text Box 10">
          <a:extLst>
            <a:ext uri="{FF2B5EF4-FFF2-40B4-BE49-F238E27FC236}">
              <a16:creationId xmlns:a16="http://schemas.microsoft.com/office/drawing/2014/main" id="{00000000-0008-0000-2200-0000FB0B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068" name="Text Box 11">
          <a:extLst>
            <a:ext uri="{FF2B5EF4-FFF2-40B4-BE49-F238E27FC236}">
              <a16:creationId xmlns:a16="http://schemas.microsoft.com/office/drawing/2014/main" id="{00000000-0008-0000-2200-0000FC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069" name="Text Box 12">
          <a:extLst>
            <a:ext uri="{FF2B5EF4-FFF2-40B4-BE49-F238E27FC236}">
              <a16:creationId xmlns:a16="http://schemas.microsoft.com/office/drawing/2014/main" id="{00000000-0008-0000-2200-0000FD0B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70" name="Text Box 13">
          <a:extLst>
            <a:ext uri="{FF2B5EF4-FFF2-40B4-BE49-F238E27FC236}">
              <a16:creationId xmlns:a16="http://schemas.microsoft.com/office/drawing/2014/main" id="{00000000-0008-0000-2200-0000FE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071" name="Text Box 14">
          <a:extLst>
            <a:ext uri="{FF2B5EF4-FFF2-40B4-BE49-F238E27FC236}">
              <a16:creationId xmlns:a16="http://schemas.microsoft.com/office/drawing/2014/main" id="{00000000-0008-0000-2200-0000FF0B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72" name="Text Box 1">
          <a:extLst>
            <a:ext uri="{FF2B5EF4-FFF2-40B4-BE49-F238E27FC236}">
              <a16:creationId xmlns:a16="http://schemas.microsoft.com/office/drawing/2014/main" id="{00000000-0008-0000-2200-0000000C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3073" name="Text Box 2">
          <a:extLst>
            <a:ext uri="{FF2B5EF4-FFF2-40B4-BE49-F238E27FC236}">
              <a16:creationId xmlns:a16="http://schemas.microsoft.com/office/drawing/2014/main" id="{00000000-0008-0000-2200-0000010C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3074" name="Text Box 8">
          <a:extLst>
            <a:ext uri="{FF2B5EF4-FFF2-40B4-BE49-F238E27FC236}">
              <a16:creationId xmlns:a16="http://schemas.microsoft.com/office/drawing/2014/main" id="{00000000-0008-0000-2200-0000020C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3075" name="Text Box 8">
          <a:extLst>
            <a:ext uri="{FF2B5EF4-FFF2-40B4-BE49-F238E27FC236}">
              <a16:creationId xmlns:a16="http://schemas.microsoft.com/office/drawing/2014/main" id="{00000000-0008-0000-2200-0000030C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076" name="Text Box 8">
          <a:extLst>
            <a:ext uri="{FF2B5EF4-FFF2-40B4-BE49-F238E27FC236}">
              <a16:creationId xmlns:a16="http://schemas.microsoft.com/office/drawing/2014/main" id="{00000000-0008-0000-2200-000004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077" name="Text Box 8">
          <a:extLst>
            <a:ext uri="{FF2B5EF4-FFF2-40B4-BE49-F238E27FC236}">
              <a16:creationId xmlns:a16="http://schemas.microsoft.com/office/drawing/2014/main" id="{00000000-0008-0000-2200-000005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078" name="Text Box 8">
          <a:extLst>
            <a:ext uri="{FF2B5EF4-FFF2-40B4-BE49-F238E27FC236}">
              <a16:creationId xmlns:a16="http://schemas.microsoft.com/office/drawing/2014/main" id="{00000000-0008-0000-2200-000006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79" name="Text Box 1">
          <a:extLst>
            <a:ext uri="{FF2B5EF4-FFF2-40B4-BE49-F238E27FC236}">
              <a16:creationId xmlns:a16="http://schemas.microsoft.com/office/drawing/2014/main" id="{00000000-0008-0000-2200-00000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0" name="Text Box 2">
          <a:extLst>
            <a:ext uri="{FF2B5EF4-FFF2-40B4-BE49-F238E27FC236}">
              <a16:creationId xmlns:a16="http://schemas.microsoft.com/office/drawing/2014/main" id="{00000000-0008-0000-2200-00000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1" name="Text Box 3">
          <a:extLst>
            <a:ext uri="{FF2B5EF4-FFF2-40B4-BE49-F238E27FC236}">
              <a16:creationId xmlns:a16="http://schemas.microsoft.com/office/drawing/2014/main" id="{00000000-0008-0000-2200-00000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2" name="Text Box 4">
          <a:extLst>
            <a:ext uri="{FF2B5EF4-FFF2-40B4-BE49-F238E27FC236}">
              <a16:creationId xmlns:a16="http://schemas.microsoft.com/office/drawing/2014/main" id="{00000000-0008-0000-2200-00000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3" name="Text Box 5">
          <a:extLst>
            <a:ext uri="{FF2B5EF4-FFF2-40B4-BE49-F238E27FC236}">
              <a16:creationId xmlns:a16="http://schemas.microsoft.com/office/drawing/2014/main" id="{00000000-0008-0000-2200-00000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4" name="Text Box 6">
          <a:extLst>
            <a:ext uri="{FF2B5EF4-FFF2-40B4-BE49-F238E27FC236}">
              <a16:creationId xmlns:a16="http://schemas.microsoft.com/office/drawing/2014/main" id="{00000000-0008-0000-2200-00000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5" name="Text Box 8">
          <a:extLst>
            <a:ext uri="{FF2B5EF4-FFF2-40B4-BE49-F238E27FC236}">
              <a16:creationId xmlns:a16="http://schemas.microsoft.com/office/drawing/2014/main" id="{00000000-0008-0000-2200-00000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6" name="Text Box 9">
          <a:extLst>
            <a:ext uri="{FF2B5EF4-FFF2-40B4-BE49-F238E27FC236}">
              <a16:creationId xmlns:a16="http://schemas.microsoft.com/office/drawing/2014/main" id="{00000000-0008-0000-2200-00000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7" name="Text Box 10">
          <a:extLst>
            <a:ext uri="{FF2B5EF4-FFF2-40B4-BE49-F238E27FC236}">
              <a16:creationId xmlns:a16="http://schemas.microsoft.com/office/drawing/2014/main" id="{00000000-0008-0000-2200-00000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8" name="Text Box 1">
          <a:extLst>
            <a:ext uri="{FF2B5EF4-FFF2-40B4-BE49-F238E27FC236}">
              <a16:creationId xmlns:a16="http://schemas.microsoft.com/office/drawing/2014/main" id="{00000000-0008-0000-2200-00001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089" name="Text Box 2">
          <a:extLst>
            <a:ext uri="{FF2B5EF4-FFF2-40B4-BE49-F238E27FC236}">
              <a16:creationId xmlns:a16="http://schemas.microsoft.com/office/drawing/2014/main" id="{00000000-0008-0000-2200-00001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3090" name="Text Box 8">
          <a:extLst>
            <a:ext uri="{FF2B5EF4-FFF2-40B4-BE49-F238E27FC236}">
              <a16:creationId xmlns:a16="http://schemas.microsoft.com/office/drawing/2014/main" id="{00000000-0008-0000-2200-0000120C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1" name="Text Box 1">
          <a:extLst>
            <a:ext uri="{FF2B5EF4-FFF2-40B4-BE49-F238E27FC236}">
              <a16:creationId xmlns:a16="http://schemas.microsoft.com/office/drawing/2014/main" id="{00000000-0008-0000-2200-000013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2" name="Text Box 2">
          <a:extLst>
            <a:ext uri="{FF2B5EF4-FFF2-40B4-BE49-F238E27FC236}">
              <a16:creationId xmlns:a16="http://schemas.microsoft.com/office/drawing/2014/main" id="{00000000-0008-0000-2200-000014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3" name="Text Box 3">
          <a:extLst>
            <a:ext uri="{FF2B5EF4-FFF2-40B4-BE49-F238E27FC236}">
              <a16:creationId xmlns:a16="http://schemas.microsoft.com/office/drawing/2014/main" id="{00000000-0008-0000-2200-000015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4" name="Text Box 4">
          <a:extLst>
            <a:ext uri="{FF2B5EF4-FFF2-40B4-BE49-F238E27FC236}">
              <a16:creationId xmlns:a16="http://schemas.microsoft.com/office/drawing/2014/main" id="{00000000-0008-0000-2200-000016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5" name="Text Box 5">
          <a:extLst>
            <a:ext uri="{FF2B5EF4-FFF2-40B4-BE49-F238E27FC236}">
              <a16:creationId xmlns:a16="http://schemas.microsoft.com/office/drawing/2014/main" id="{00000000-0008-0000-2200-000017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6" name="Text Box 6">
          <a:extLst>
            <a:ext uri="{FF2B5EF4-FFF2-40B4-BE49-F238E27FC236}">
              <a16:creationId xmlns:a16="http://schemas.microsoft.com/office/drawing/2014/main" id="{00000000-0008-0000-2200-000018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7" name="Text Box 8">
          <a:extLst>
            <a:ext uri="{FF2B5EF4-FFF2-40B4-BE49-F238E27FC236}">
              <a16:creationId xmlns:a16="http://schemas.microsoft.com/office/drawing/2014/main" id="{00000000-0008-0000-2200-00001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8" name="Text Box 9">
          <a:extLst>
            <a:ext uri="{FF2B5EF4-FFF2-40B4-BE49-F238E27FC236}">
              <a16:creationId xmlns:a16="http://schemas.microsoft.com/office/drawing/2014/main" id="{00000000-0008-0000-2200-00001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099" name="Text Box 10">
          <a:extLst>
            <a:ext uri="{FF2B5EF4-FFF2-40B4-BE49-F238E27FC236}">
              <a16:creationId xmlns:a16="http://schemas.microsoft.com/office/drawing/2014/main" id="{00000000-0008-0000-2200-00001B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00" name="Text Box 11">
          <a:extLst>
            <a:ext uri="{FF2B5EF4-FFF2-40B4-BE49-F238E27FC236}">
              <a16:creationId xmlns:a16="http://schemas.microsoft.com/office/drawing/2014/main" id="{00000000-0008-0000-2200-00001C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01" name="Text Box 12">
          <a:extLst>
            <a:ext uri="{FF2B5EF4-FFF2-40B4-BE49-F238E27FC236}">
              <a16:creationId xmlns:a16="http://schemas.microsoft.com/office/drawing/2014/main" id="{00000000-0008-0000-2200-00001D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02" name="Text Box 13">
          <a:extLst>
            <a:ext uri="{FF2B5EF4-FFF2-40B4-BE49-F238E27FC236}">
              <a16:creationId xmlns:a16="http://schemas.microsoft.com/office/drawing/2014/main" id="{00000000-0008-0000-2200-00001E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03" name="Text Box 14">
          <a:extLst>
            <a:ext uri="{FF2B5EF4-FFF2-40B4-BE49-F238E27FC236}">
              <a16:creationId xmlns:a16="http://schemas.microsoft.com/office/drawing/2014/main" id="{00000000-0008-0000-2200-00001F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04" name="Text Box 1">
          <a:extLst>
            <a:ext uri="{FF2B5EF4-FFF2-40B4-BE49-F238E27FC236}">
              <a16:creationId xmlns:a16="http://schemas.microsoft.com/office/drawing/2014/main" id="{00000000-0008-0000-2200-000020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05" name="Text Box 2">
          <a:extLst>
            <a:ext uri="{FF2B5EF4-FFF2-40B4-BE49-F238E27FC236}">
              <a16:creationId xmlns:a16="http://schemas.microsoft.com/office/drawing/2014/main" id="{00000000-0008-0000-2200-000021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3106" name="Text Box 8">
          <a:extLst>
            <a:ext uri="{FF2B5EF4-FFF2-40B4-BE49-F238E27FC236}">
              <a16:creationId xmlns:a16="http://schemas.microsoft.com/office/drawing/2014/main" id="{00000000-0008-0000-2200-0000220C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07" name="Text Box 8">
          <a:extLst>
            <a:ext uri="{FF2B5EF4-FFF2-40B4-BE49-F238E27FC236}">
              <a16:creationId xmlns:a16="http://schemas.microsoft.com/office/drawing/2014/main" id="{00000000-0008-0000-2200-000023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108" name="Text Box 8">
          <a:extLst>
            <a:ext uri="{FF2B5EF4-FFF2-40B4-BE49-F238E27FC236}">
              <a16:creationId xmlns:a16="http://schemas.microsoft.com/office/drawing/2014/main" id="{00000000-0008-0000-2200-000024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09" name="Text Box 8">
          <a:extLst>
            <a:ext uri="{FF2B5EF4-FFF2-40B4-BE49-F238E27FC236}">
              <a16:creationId xmlns:a16="http://schemas.microsoft.com/office/drawing/2014/main" id="{00000000-0008-0000-2200-000025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0" name="Text Box 8">
          <a:extLst>
            <a:ext uri="{FF2B5EF4-FFF2-40B4-BE49-F238E27FC236}">
              <a16:creationId xmlns:a16="http://schemas.microsoft.com/office/drawing/2014/main" id="{00000000-0008-0000-2200-000026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1" name="Text Box 8">
          <a:extLst>
            <a:ext uri="{FF2B5EF4-FFF2-40B4-BE49-F238E27FC236}">
              <a16:creationId xmlns:a16="http://schemas.microsoft.com/office/drawing/2014/main" id="{00000000-0008-0000-2200-00002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2" name="Text Box 1">
          <a:extLst>
            <a:ext uri="{FF2B5EF4-FFF2-40B4-BE49-F238E27FC236}">
              <a16:creationId xmlns:a16="http://schemas.microsoft.com/office/drawing/2014/main" id="{00000000-0008-0000-2200-00002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3" name="Text Box 2">
          <a:extLst>
            <a:ext uri="{FF2B5EF4-FFF2-40B4-BE49-F238E27FC236}">
              <a16:creationId xmlns:a16="http://schemas.microsoft.com/office/drawing/2014/main" id="{00000000-0008-0000-2200-00002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4" name="Text Box 3">
          <a:extLst>
            <a:ext uri="{FF2B5EF4-FFF2-40B4-BE49-F238E27FC236}">
              <a16:creationId xmlns:a16="http://schemas.microsoft.com/office/drawing/2014/main" id="{00000000-0008-0000-2200-00002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5" name="Text Box 4">
          <a:extLst>
            <a:ext uri="{FF2B5EF4-FFF2-40B4-BE49-F238E27FC236}">
              <a16:creationId xmlns:a16="http://schemas.microsoft.com/office/drawing/2014/main" id="{00000000-0008-0000-2200-00002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6" name="Text Box 5">
          <a:extLst>
            <a:ext uri="{FF2B5EF4-FFF2-40B4-BE49-F238E27FC236}">
              <a16:creationId xmlns:a16="http://schemas.microsoft.com/office/drawing/2014/main" id="{00000000-0008-0000-2200-00002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7" name="Text Box 6">
          <a:extLst>
            <a:ext uri="{FF2B5EF4-FFF2-40B4-BE49-F238E27FC236}">
              <a16:creationId xmlns:a16="http://schemas.microsoft.com/office/drawing/2014/main" id="{00000000-0008-0000-2200-00002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8" name="Text Box 8">
          <a:extLst>
            <a:ext uri="{FF2B5EF4-FFF2-40B4-BE49-F238E27FC236}">
              <a16:creationId xmlns:a16="http://schemas.microsoft.com/office/drawing/2014/main" id="{00000000-0008-0000-2200-00002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19" name="Text Box 9">
          <a:extLst>
            <a:ext uri="{FF2B5EF4-FFF2-40B4-BE49-F238E27FC236}">
              <a16:creationId xmlns:a16="http://schemas.microsoft.com/office/drawing/2014/main" id="{00000000-0008-0000-2200-00002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0" name="Text Box 10">
          <a:extLst>
            <a:ext uri="{FF2B5EF4-FFF2-40B4-BE49-F238E27FC236}">
              <a16:creationId xmlns:a16="http://schemas.microsoft.com/office/drawing/2014/main" id="{00000000-0008-0000-2200-00003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1" name="Text Box 1">
          <a:extLst>
            <a:ext uri="{FF2B5EF4-FFF2-40B4-BE49-F238E27FC236}">
              <a16:creationId xmlns:a16="http://schemas.microsoft.com/office/drawing/2014/main" id="{00000000-0008-0000-2200-00003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22" name="Text Box 2">
          <a:extLst>
            <a:ext uri="{FF2B5EF4-FFF2-40B4-BE49-F238E27FC236}">
              <a16:creationId xmlns:a16="http://schemas.microsoft.com/office/drawing/2014/main" id="{00000000-0008-0000-2200-000032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123" name="Text Box 8">
          <a:extLst>
            <a:ext uri="{FF2B5EF4-FFF2-40B4-BE49-F238E27FC236}">
              <a16:creationId xmlns:a16="http://schemas.microsoft.com/office/drawing/2014/main" id="{00000000-0008-0000-2200-000033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4" name="Text Box 1">
          <a:extLst>
            <a:ext uri="{FF2B5EF4-FFF2-40B4-BE49-F238E27FC236}">
              <a16:creationId xmlns:a16="http://schemas.microsoft.com/office/drawing/2014/main" id="{00000000-0008-0000-2200-000034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5" name="Text Box 2">
          <a:extLst>
            <a:ext uri="{FF2B5EF4-FFF2-40B4-BE49-F238E27FC236}">
              <a16:creationId xmlns:a16="http://schemas.microsoft.com/office/drawing/2014/main" id="{00000000-0008-0000-2200-000035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6" name="Text Box 3">
          <a:extLst>
            <a:ext uri="{FF2B5EF4-FFF2-40B4-BE49-F238E27FC236}">
              <a16:creationId xmlns:a16="http://schemas.microsoft.com/office/drawing/2014/main" id="{00000000-0008-0000-2200-000036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7" name="Text Box 4">
          <a:extLst>
            <a:ext uri="{FF2B5EF4-FFF2-40B4-BE49-F238E27FC236}">
              <a16:creationId xmlns:a16="http://schemas.microsoft.com/office/drawing/2014/main" id="{00000000-0008-0000-2200-000037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8" name="Text Box 5">
          <a:extLst>
            <a:ext uri="{FF2B5EF4-FFF2-40B4-BE49-F238E27FC236}">
              <a16:creationId xmlns:a16="http://schemas.microsoft.com/office/drawing/2014/main" id="{00000000-0008-0000-2200-000038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29" name="Text Box 6">
          <a:extLst>
            <a:ext uri="{FF2B5EF4-FFF2-40B4-BE49-F238E27FC236}">
              <a16:creationId xmlns:a16="http://schemas.microsoft.com/office/drawing/2014/main" id="{00000000-0008-0000-2200-00003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0" name="Text Box 8">
          <a:extLst>
            <a:ext uri="{FF2B5EF4-FFF2-40B4-BE49-F238E27FC236}">
              <a16:creationId xmlns:a16="http://schemas.microsoft.com/office/drawing/2014/main" id="{00000000-0008-0000-2200-00003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1" name="Text Box 9">
          <a:extLst>
            <a:ext uri="{FF2B5EF4-FFF2-40B4-BE49-F238E27FC236}">
              <a16:creationId xmlns:a16="http://schemas.microsoft.com/office/drawing/2014/main" id="{00000000-0008-0000-2200-00003B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2" name="Text Box 10">
          <a:extLst>
            <a:ext uri="{FF2B5EF4-FFF2-40B4-BE49-F238E27FC236}">
              <a16:creationId xmlns:a16="http://schemas.microsoft.com/office/drawing/2014/main" id="{00000000-0008-0000-2200-00003C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33" name="Text Box 11">
          <a:extLst>
            <a:ext uri="{FF2B5EF4-FFF2-40B4-BE49-F238E27FC236}">
              <a16:creationId xmlns:a16="http://schemas.microsoft.com/office/drawing/2014/main" id="{00000000-0008-0000-2200-00003D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34" name="Text Box 12">
          <a:extLst>
            <a:ext uri="{FF2B5EF4-FFF2-40B4-BE49-F238E27FC236}">
              <a16:creationId xmlns:a16="http://schemas.microsoft.com/office/drawing/2014/main" id="{00000000-0008-0000-2200-00003E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35" name="Text Box 13">
          <a:extLst>
            <a:ext uri="{FF2B5EF4-FFF2-40B4-BE49-F238E27FC236}">
              <a16:creationId xmlns:a16="http://schemas.microsoft.com/office/drawing/2014/main" id="{00000000-0008-0000-2200-00003F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36" name="Text Box 14">
          <a:extLst>
            <a:ext uri="{FF2B5EF4-FFF2-40B4-BE49-F238E27FC236}">
              <a16:creationId xmlns:a16="http://schemas.microsoft.com/office/drawing/2014/main" id="{00000000-0008-0000-2200-000040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7" name="Text Box 1">
          <a:extLst>
            <a:ext uri="{FF2B5EF4-FFF2-40B4-BE49-F238E27FC236}">
              <a16:creationId xmlns:a16="http://schemas.microsoft.com/office/drawing/2014/main" id="{00000000-0008-0000-2200-000041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138" name="Text Box 2">
          <a:extLst>
            <a:ext uri="{FF2B5EF4-FFF2-40B4-BE49-F238E27FC236}">
              <a16:creationId xmlns:a16="http://schemas.microsoft.com/office/drawing/2014/main" id="{00000000-0008-0000-2200-000042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3139" name="Text Box 8">
          <a:extLst>
            <a:ext uri="{FF2B5EF4-FFF2-40B4-BE49-F238E27FC236}">
              <a16:creationId xmlns:a16="http://schemas.microsoft.com/office/drawing/2014/main" id="{00000000-0008-0000-2200-0000430C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140" name="Text Box 8">
          <a:extLst>
            <a:ext uri="{FF2B5EF4-FFF2-40B4-BE49-F238E27FC236}">
              <a16:creationId xmlns:a16="http://schemas.microsoft.com/office/drawing/2014/main" id="{00000000-0008-0000-2200-000044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41" name="Text Box 8">
          <a:extLst>
            <a:ext uri="{FF2B5EF4-FFF2-40B4-BE49-F238E27FC236}">
              <a16:creationId xmlns:a16="http://schemas.microsoft.com/office/drawing/2014/main" id="{00000000-0008-0000-2200-000045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2" name="Text Box 8">
          <a:extLst>
            <a:ext uri="{FF2B5EF4-FFF2-40B4-BE49-F238E27FC236}">
              <a16:creationId xmlns:a16="http://schemas.microsoft.com/office/drawing/2014/main" id="{00000000-0008-0000-2200-000046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3" name="Text Box 8">
          <a:extLst>
            <a:ext uri="{FF2B5EF4-FFF2-40B4-BE49-F238E27FC236}">
              <a16:creationId xmlns:a16="http://schemas.microsoft.com/office/drawing/2014/main" id="{00000000-0008-0000-2200-000047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4" name="Text Box 1">
          <a:extLst>
            <a:ext uri="{FF2B5EF4-FFF2-40B4-BE49-F238E27FC236}">
              <a16:creationId xmlns:a16="http://schemas.microsoft.com/office/drawing/2014/main" id="{00000000-0008-0000-2200-00004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5" name="Text Box 2">
          <a:extLst>
            <a:ext uri="{FF2B5EF4-FFF2-40B4-BE49-F238E27FC236}">
              <a16:creationId xmlns:a16="http://schemas.microsoft.com/office/drawing/2014/main" id="{00000000-0008-0000-2200-000049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6" name="Text Box 3">
          <a:extLst>
            <a:ext uri="{FF2B5EF4-FFF2-40B4-BE49-F238E27FC236}">
              <a16:creationId xmlns:a16="http://schemas.microsoft.com/office/drawing/2014/main" id="{00000000-0008-0000-2200-00004A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7" name="Text Box 4">
          <a:extLst>
            <a:ext uri="{FF2B5EF4-FFF2-40B4-BE49-F238E27FC236}">
              <a16:creationId xmlns:a16="http://schemas.microsoft.com/office/drawing/2014/main" id="{00000000-0008-0000-2200-00004B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8" name="Text Box 5">
          <a:extLst>
            <a:ext uri="{FF2B5EF4-FFF2-40B4-BE49-F238E27FC236}">
              <a16:creationId xmlns:a16="http://schemas.microsoft.com/office/drawing/2014/main" id="{00000000-0008-0000-2200-00004C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49" name="Text Box 6">
          <a:extLst>
            <a:ext uri="{FF2B5EF4-FFF2-40B4-BE49-F238E27FC236}">
              <a16:creationId xmlns:a16="http://schemas.microsoft.com/office/drawing/2014/main" id="{00000000-0008-0000-2200-00004D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0" name="Text Box 8">
          <a:extLst>
            <a:ext uri="{FF2B5EF4-FFF2-40B4-BE49-F238E27FC236}">
              <a16:creationId xmlns:a16="http://schemas.microsoft.com/office/drawing/2014/main" id="{00000000-0008-0000-2200-00004E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1" name="Text Box 9">
          <a:extLst>
            <a:ext uri="{FF2B5EF4-FFF2-40B4-BE49-F238E27FC236}">
              <a16:creationId xmlns:a16="http://schemas.microsoft.com/office/drawing/2014/main" id="{00000000-0008-0000-2200-00004F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2" name="Text Box 10">
          <a:extLst>
            <a:ext uri="{FF2B5EF4-FFF2-40B4-BE49-F238E27FC236}">
              <a16:creationId xmlns:a16="http://schemas.microsoft.com/office/drawing/2014/main" id="{00000000-0008-0000-2200-000050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3" name="Text Box 1">
          <a:extLst>
            <a:ext uri="{FF2B5EF4-FFF2-40B4-BE49-F238E27FC236}">
              <a16:creationId xmlns:a16="http://schemas.microsoft.com/office/drawing/2014/main" id="{00000000-0008-0000-2200-000051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54" name="Text Box 2">
          <a:extLst>
            <a:ext uri="{FF2B5EF4-FFF2-40B4-BE49-F238E27FC236}">
              <a16:creationId xmlns:a16="http://schemas.microsoft.com/office/drawing/2014/main" id="{00000000-0008-0000-2200-000052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3155" name="Text Box 8">
          <a:extLst>
            <a:ext uri="{FF2B5EF4-FFF2-40B4-BE49-F238E27FC236}">
              <a16:creationId xmlns:a16="http://schemas.microsoft.com/office/drawing/2014/main" id="{00000000-0008-0000-2200-0000530C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156" name="Text Box 13">
          <a:extLst>
            <a:ext uri="{FF2B5EF4-FFF2-40B4-BE49-F238E27FC236}">
              <a16:creationId xmlns:a16="http://schemas.microsoft.com/office/drawing/2014/main" id="{00000000-0008-0000-2200-000054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157" name="Text Box 14">
          <a:extLst>
            <a:ext uri="{FF2B5EF4-FFF2-40B4-BE49-F238E27FC236}">
              <a16:creationId xmlns:a16="http://schemas.microsoft.com/office/drawing/2014/main" id="{00000000-0008-0000-2200-000055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179917</xdr:rowOff>
    </xdr:from>
    <xdr:ext cx="114300" cy="285750"/>
    <xdr:sp macro="" textlink="">
      <xdr:nvSpPr>
        <xdr:cNvPr id="3158" name="Text Box 13">
          <a:extLst>
            <a:ext uri="{FF2B5EF4-FFF2-40B4-BE49-F238E27FC236}">
              <a16:creationId xmlns:a16="http://schemas.microsoft.com/office/drawing/2014/main" id="{00000000-0008-0000-2200-0000560C0000}"/>
            </a:ext>
          </a:extLst>
        </xdr:cNvPr>
        <xdr:cNvSpPr txBox="1">
          <a:spLocks noChangeArrowheads="1"/>
        </xdr:cNvSpPr>
      </xdr:nvSpPr>
      <xdr:spPr bwMode="auto">
        <a:xfrm>
          <a:off x="749808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52918</xdr:rowOff>
    </xdr:from>
    <xdr:ext cx="114300" cy="285750"/>
    <xdr:sp macro="" textlink="">
      <xdr:nvSpPr>
        <xdr:cNvPr id="3159" name="Text Box 10">
          <a:extLst>
            <a:ext uri="{FF2B5EF4-FFF2-40B4-BE49-F238E27FC236}">
              <a16:creationId xmlns:a16="http://schemas.microsoft.com/office/drawing/2014/main" id="{00000000-0008-0000-2200-0000570C0000}"/>
            </a:ext>
          </a:extLst>
        </xdr:cNvPr>
        <xdr:cNvSpPr txBox="1">
          <a:spLocks noChangeArrowheads="1"/>
        </xdr:cNvSpPr>
      </xdr:nvSpPr>
      <xdr:spPr bwMode="auto">
        <a:xfrm>
          <a:off x="749808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0" name="Text Box 8">
          <a:extLst>
            <a:ext uri="{FF2B5EF4-FFF2-40B4-BE49-F238E27FC236}">
              <a16:creationId xmlns:a16="http://schemas.microsoft.com/office/drawing/2014/main" id="{00000000-0008-0000-2200-000058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1" name="Text Box 8">
          <a:extLst>
            <a:ext uri="{FF2B5EF4-FFF2-40B4-BE49-F238E27FC236}">
              <a16:creationId xmlns:a16="http://schemas.microsoft.com/office/drawing/2014/main" id="{00000000-0008-0000-2200-000059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2" name="Text Box 8">
          <a:extLst>
            <a:ext uri="{FF2B5EF4-FFF2-40B4-BE49-F238E27FC236}">
              <a16:creationId xmlns:a16="http://schemas.microsoft.com/office/drawing/2014/main" id="{00000000-0008-0000-2200-00005A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21</xdr:row>
      <xdr:rowOff>0</xdr:rowOff>
    </xdr:from>
    <xdr:ext cx="114300" cy="285750"/>
    <xdr:sp macro="" textlink="">
      <xdr:nvSpPr>
        <xdr:cNvPr id="3163" name="Text Box 8">
          <a:extLst>
            <a:ext uri="{FF2B5EF4-FFF2-40B4-BE49-F238E27FC236}">
              <a16:creationId xmlns:a16="http://schemas.microsoft.com/office/drawing/2014/main" id="{00000000-0008-0000-2200-00005B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4" name="Text Box 8">
          <a:extLst>
            <a:ext uri="{FF2B5EF4-FFF2-40B4-BE49-F238E27FC236}">
              <a16:creationId xmlns:a16="http://schemas.microsoft.com/office/drawing/2014/main" id="{00000000-0008-0000-2200-00005C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5" name="Text Box 8">
          <a:extLst>
            <a:ext uri="{FF2B5EF4-FFF2-40B4-BE49-F238E27FC236}">
              <a16:creationId xmlns:a16="http://schemas.microsoft.com/office/drawing/2014/main" id="{00000000-0008-0000-2200-00005D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6" name="Text Box 8">
          <a:extLst>
            <a:ext uri="{FF2B5EF4-FFF2-40B4-BE49-F238E27FC236}">
              <a16:creationId xmlns:a16="http://schemas.microsoft.com/office/drawing/2014/main" id="{00000000-0008-0000-2200-00005E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3167" name="Text Box 8">
          <a:extLst>
            <a:ext uri="{FF2B5EF4-FFF2-40B4-BE49-F238E27FC236}">
              <a16:creationId xmlns:a16="http://schemas.microsoft.com/office/drawing/2014/main" id="{00000000-0008-0000-2200-00005F0C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8" name="Text Box 8">
          <a:extLst>
            <a:ext uri="{FF2B5EF4-FFF2-40B4-BE49-F238E27FC236}">
              <a16:creationId xmlns:a16="http://schemas.microsoft.com/office/drawing/2014/main" id="{00000000-0008-0000-2200-000060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3169" name="Text Box 8">
          <a:extLst>
            <a:ext uri="{FF2B5EF4-FFF2-40B4-BE49-F238E27FC236}">
              <a16:creationId xmlns:a16="http://schemas.microsoft.com/office/drawing/2014/main" id="{00000000-0008-0000-2200-0000610C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3170" name="Text Box 8">
          <a:extLst>
            <a:ext uri="{FF2B5EF4-FFF2-40B4-BE49-F238E27FC236}">
              <a16:creationId xmlns:a16="http://schemas.microsoft.com/office/drawing/2014/main" id="{00000000-0008-0000-2200-0000620C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3171" name="Text Box 8">
          <a:extLst>
            <a:ext uri="{FF2B5EF4-FFF2-40B4-BE49-F238E27FC236}">
              <a16:creationId xmlns:a16="http://schemas.microsoft.com/office/drawing/2014/main" id="{00000000-0008-0000-2200-0000630C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3172" name="Text Box 8">
          <a:extLst>
            <a:ext uri="{FF2B5EF4-FFF2-40B4-BE49-F238E27FC236}">
              <a16:creationId xmlns:a16="http://schemas.microsoft.com/office/drawing/2014/main" id="{00000000-0008-0000-2200-0000640C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23</xdr:row>
      <xdr:rowOff>0</xdr:rowOff>
    </xdr:from>
    <xdr:ext cx="114300" cy="285750"/>
    <xdr:sp macro="" textlink="">
      <xdr:nvSpPr>
        <xdr:cNvPr id="3173" name="Text Box 8">
          <a:extLst>
            <a:ext uri="{FF2B5EF4-FFF2-40B4-BE49-F238E27FC236}">
              <a16:creationId xmlns:a16="http://schemas.microsoft.com/office/drawing/2014/main" id="{00000000-0008-0000-2200-0000650C0000}"/>
            </a:ext>
          </a:extLst>
        </xdr:cNvPr>
        <xdr:cNvSpPr txBox="1">
          <a:spLocks noChangeArrowheads="1"/>
        </xdr:cNvSpPr>
      </xdr:nvSpPr>
      <xdr:spPr bwMode="auto">
        <a:xfrm>
          <a:off x="749808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174" name="Text Box 8">
          <a:extLst>
            <a:ext uri="{FF2B5EF4-FFF2-40B4-BE49-F238E27FC236}">
              <a16:creationId xmlns:a16="http://schemas.microsoft.com/office/drawing/2014/main" id="{00000000-0008-0000-2200-0000660C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3175" name="Text Box 8">
          <a:extLst>
            <a:ext uri="{FF2B5EF4-FFF2-40B4-BE49-F238E27FC236}">
              <a16:creationId xmlns:a16="http://schemas.microsoft.com/office/drawing/2014/main" id="{00000000-0008-0000-2200-0000670C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3176" name="Text Box 8">
          <a:extLst>
            <a:ext uri="{FF2B5EF4-FFF2-40B4-BE49-F238E27FC236}">
              <a16:creationId xmlns:a16="http://schemas.microsoft.com/office/drawing/2014/main" id="{00000000-0008-0000-2200-0000680C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77" name="Text Box 8">
          <a:extLst>
            <a:ext uri="{FF2B5EF4-FFF2-40B4-BE49-F238E27FC236}">
              <a16:creationId xmlns:a16="http://schemas.microsoft.com/office/drawing/2014/main" id="{00000000-0008-0000-2200-000069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78" name="Text Box 8">
          <a:extLst>
            <a:ext uri="{FF2B5EF4-FFF2-40B4-BE49-F238E27FC236}">
              <a16:creationId xmlns:a16="http://schemas.microsoft.com/office/drawing/2014/main" id="{00000000-0008-0000-2200-00006A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79" name="Text Box 8">
          <a:extLst>
            <a:ext uri="{FF2B5EF4-FFF2-40B4-BE49-F238E27FC236}">
              <a16:creationId xmlns:a16="http://schemas.microsoft.com/office/drawing/2014/main" id="{00000000-0008-0000-2200-00006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180" name="Text Box 8">
          <a:extLst>
            <a:ext uri="{FF2B5EF4-FFF2-40B4-BE49-F238E27FC236}">
              <a16:creationId xmlns:a16="http://schemas.microsoft.com/office/drawing/2014/main" id="{00000000-0008-0000-2200-00006C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1" name="Text Box 8">
          <a:extLst>
            <a:ext uri="{FF2B5EF4-FFF2-40B4-BE49-F238E27FC236}">
              <a16:creationId xmlns:a16="http://schemas.microsoft.com/office/drawing/2014/main" id="{00000000-0008-0000-2200-00006D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2" name="Text Box 8">
          <a:extLst>
            <a:ext uri="{FF2B5EF4-FFF2-40B4-BE49-F238E27FC236}">
              <a16:creationId xmlns:a16="http://schemas.microsoft.com/office/drawing/2014/main" id="{00000000-0008-0000-2200-00006E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3" name="Text Box 8">
          <a:extLst>
            <a:ext uri="{FF2B5EF4-FFF2-40B4-BE49-F238E27FC236}">
              <a16:creationId xmlns:a16="http://schemas.microsoft.com/office/drawing/2014/main" id="{00000000-0008-0000-2200-00006F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4" name="Text Box 8">
          <a:extLst>
            <a:ext uri="{FF2B5EF4-FFF2-40B4-BE49-F238E27FC236}">
              <a16:creationId xmlns:a16="http://schemas.microsoft.com/office/drawing/2014/main" id="{00000000-0008-0000-2200-000070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3185" name="Text Box 8">
          <a:extLst>
            <a:ext uri="{FF2B5EF4-FFF2-40B4-BE49-F238E27FC236}">
              <a16:creationId xmlns:a16="http://schemas.microsoft.com/office/drawing/2014/main" id="{00000000-0008-0000-2200-000071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6" name="Text Box 8">
          <a:extLst>
            <a:ext uri="{FF2B5EF4-FFF2-40B4-BE49-F238E27FC236}">
              <a16:creationId xmlns:a16="http://schemas.microsoft.com/office/drawing/2014/main" id="{00000000-0008-0000-2200-000072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87" name="Text Box 8">
          <a:extLst>
            <a:ext uri="{FF2B5EF4-FFF2-40B4-BE49-F238E27FC236}">
              <a16:creationId xmlns:a16="http://schemas.microsoft.com/office/drawing/2014/main" id="{00000000-0008-0000-2200-000073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188" name="Text Box 8">
          <a:extLst>
            <a:ext uri="{FF2B5EF4-FFF2-40B4-BE49-F238E27FC236}">
              <a16:creationId xmlns:a16="http://schemas.microsoft.com/office/drawing/2014/main" id="{00000000-0008-0000-2200-000074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189" name="Text Box 8">
          <a:extLst>
            <a:ext uri="{FF2B5EF4-FFF2-40B4-BE49-F238E27FC236}">
              <a16:creationId xmlns:a16="http://schemas.microsoft.com/office/drawing/2014/main" id="{00000000-0008-0000-2200-000075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190" name="Text Box 8">
          <a:extLst>
            <a:ext uri="{FF2B5EF4-FFF2-40B4-BE49-F238E27FC236}">
              <a16:creationId xmlns:a16="http://schemas.microsoft.com/office/drawing/2014/main" id="{00000000-0008-0000-2200-000076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191" name="Text Box 8">
          <a:extLst>
            <a:ext uri="{FF2B5EF4-FFF2-40B4-BE49-F238E27FC236}">
              <a16:creationId xmlns:a16="http://schemas.microsoft.com/office/drawing/2014/main" id="{00000000-0008-0000-2200-000077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192" name="Text Box 8">
          <a:extLst>
            <a:ext uri="{FF2B5EF4-FFF2-40B4-BE49-F238E27FC236}">
              <a16:creationId xmlns:a16="http://schemas.microsoft.com/office/drawing/2014/main" id="{00000000-0008-0000-2200-0000780C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193" name="Text Box 8">
          <a:extLst>
            <a:ext uri="{FF2B5EF4-FFF2-40B4-BE49-F238E27FC236}">
              <a16:creationId xmlns:a16="http://schemas.microsoft.com/office/drawing/2014/main" id="{00000000-0008-0000-2200-000079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94" name="Text Box 8">
          <a:extLst>
            <a:ext uri="{FF2B5EF4-FFF2-40B4-BE49-F238E27FC236}">
              <a16:creationId xmlns:a16="http://schemas.microsoft.com/office/drawing/2014/main" id="{00000000-0008-0000-2200-00007A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195" name="Text Box 8">
          <a:extLst>
            <a:ext uri="{FF2B5EF4-FFF2-40B4-BE49-F238E27FC236}">
              <a16:creationId xmlns:a16="http://schemas.microsoft.com/office/drawing/2014/main" id="{00000000-0008-0000-2200-00007B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6" name="Text Box 1">
          <a:extLst>
            <a:ext uri="{FF2B5EF4-FFF2-40B4-BE49-F238E27FC236}">
              <a16:creationId xmlns:a16="http://schemas.microsoft.com/office/drawing/2014/main" id="{00000000-0008-0000-2200-00007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7" name="Text Box 2">
          <a:extLst>
            <a:ext uri="{FF2B5EF4-FFF2-40B4-BE49-F238E27FC236}">
              <a16:creationId xmlns:a16="http://schemas.microsoft.com/office/drawing/2014/main" id="{00000000-0008-0000-2200-00007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8" name="Text Box 3">
          <a:extLst>
            <a:ext uri="{FF2B5EF4-FFF2-40B4-BE49-F238E27FC236}">
              <a16:creationId xmlns:a16="http://schemas.microsoft.com/office/drawing/2014/main" id="{00000000-0008-0000-2200-00007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199" name="Text Box 4">
          <a:extLst>
            <a:ext uri="{FF2B5EF4-FFF2-40B4-BE49-F238E27FC236}">
              <a16:creationId xmlns:a16="http://schemas.microsoft.com/office/drawing/2014/main" id="{00000000-0008-0000-2200-00007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0" name="Text Box 5">
          <a:extLst>
            <a:ext uri="{FF2B5EF4-FFF2-40B4-BE49-F238E27FC236}">
              <a16:creationId xmlns:a16="http://schemas.microsoft.com/office/drawing/2014/main" id="{00000000-0008-0000-2200-00008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1" name="Text Box 6">
          <a:extLst>
            <a:ext uri="{FF2B5EF4-FFF2-40B4-BE49-F238E27FC236}">
              <a16:creationId xmlns:a16="http://schemas.microsoft.com/office/drawing/2014/main" id="{00000000-0008-0000-2200-00008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2" name="Text Box 8">
          <a:extLst>
            <a:ext uri="{FF2B5EF4-FFF2-40B4-BE49-F238E27FC236}">
              <a16:creationId xmlns:a16="http://schemas.microsoft.com/office/drawing/2014/main" id="{00000000-0008-0000-2200-00008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3" name="Text Box 9">
          <a:extLst>
            <a:ext uri="{FF2B5EF4-FFF2-40B4-BE49-F238E27FC236}">
              <a16:creationId xmlns:a16="http://schemas.microsoft.com/office/drawing/2014/main" id="{00000000-0008-0000-2200-00008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4" name="Text Box 10">
          <a:extLst>
            <a:ext uri="{FF2B5EF4-FFF2-40B4-BE49-F238E27FC236}">
              <a16:creationId xmlns:a16="http://schemas.microsoft.com/office/drawing/2014/main" id="{00000000-0008-0000-2200-00008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5" name="Text Box 1">
          <a:extLst>
            <a:ext uri="{FF2B5EF4-FFF2-40B4-BE49-F238E27FC236}">
              <a16:creationId xmlns:a16="http://schemas.microsoft.com/office/drawing/2014/main" id="{00000000-0008-0000-2200-00008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06" name="Text Box 2">
          <a:extLst>
            <a:ext uri="{FF2B5EF4-FFF2-40B4-BE49-F238E27FC236}">
              <a16:creationId xmlns:a16="http://schemas.microsoft.com/office/drawing/2014/main" id="{00000000-0008-0000-2200-00008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207" name="Text Box 8">
          <a:extLst>
            <a:ext uri="{FF2B5EF4-FFF2-40B4-BE49-F238E27FC236}">
              <a16:creationId xmlns:a16="http://schemas.microsoft.com/office/drawing/2014/main" id="{00000000-0008-0000-2200-000087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208" name="Text Box 8">
          <a:extLst>
            <a:ext uri="{FF2B5EF4-FFF2-40B4-BE49-F238E27FC236}">
              <a16:creationId xmlns:a16="http://schemas.microsoft.com/office/drawing/2014/main" id="{00000000-0008-0000-2200-000088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209" name="Text Box 8">
          <a:extLst>
            <a:ext uri="{FF2B5EF4-FFF2-40B4-BE49-F238E27FC236}">
              <a16:creationId xmlns:a16="http://schemas.microsoft.com/office/drawing/2014/main" id="{00000000-0008-0000-2200-000089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10" name="Text Box 8">
          <a:extLst>
            <a:ext uri="{FF2B5EF4-FFF2-40B4-BE49-F238E27FC236}">
              <a16:creationId xmlns:a16="http://schemas.microsoft.com/office/drawing/2014/main" id="{00000000-0008-0000-2200-00008A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1" name="Text Box 8">
          <a:extLst>
            <a:ext uri="{FF2B5EF4-FFF2-40B4-BE49-F238E27FC236}">
              <a16:creationId xmlns:a16="http://schemas.microsoft.com/office/drawing/2014/main" id="{00000000-0008-0000-2200-00008B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2" name="Text Box 8">
          <a:extLst>
            <a:ext uri="{FF2B5EF4-FFF2-40B4-BE49-F238E27FC236}">
              <a16:creationId xmlns:a16="http://schemas.microsoft.com/office/drawing/2014/main" id="{00000000-0008-0000-2200-00008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3" name="Text Box 1">
          <a:extLst>
            <a:ext uri="{FF2B5EF4-FFF2-40B4-BE49-F238E27FC236}">
              <a16:creationId xmlns:a16="http://schemas.microsoft.com/office/drawing/2014/main" id="{00000000-0008-0000-2200-00008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4" name="Text Box 2">
          <a:extLst>
            <a:ext uri="{FF2B5EF4-FFF2-40B4-BE49-F238E27FC236}">
              <a16:creationId xmlns:a16="http://schemas.microsoft.com/office/drawing/2014/main" id="{00000000-0008-0000-2200-00008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5" name="Text Box 3">
          <a:extLst>
            <a:ext uri="{FF2B5EF4-FFF2-40B4-BE49-F238E27FC236}">
              <a16:creationId xmlns:a16="http://schemas.microsoft.com/office/drawing/2014/main" id="{00000000-0008-0000-2200-00008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6" name="Text Box 4">
          <a:extLst>
            <a:ext uri="{FF2B5EF4-FFF2-40B4-BE49-F238E27FC236}">
              <a16:creationId xmlns:a16="http://schemas.microsoft.com/office/drawing/2014/main" id="{00000000-0008-0000-2200-00009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7" name="Text Box 5">
          <a:extLst>
            <a:ext uri="{FF2B5EF4-FFF2-40B4-BE49-F238E27FC236}">
              <a16:creationId xmlns:a16="http://schemas.microsoft.com/office/drawing/2014/main" id="{00000000-0008-0000-2200-00009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8" name="Text Box 6">
          <a:extLst>
            <a:ext uri="{FF2B5EF4-FFF2-40B4-BE49-F238E27FC236}">
              <a16:creationId xmlns:a16="http://schemas.microsoft.com/office/drawing/2014/main" id="{00000000-0008-0000-2200-00009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19" name="Text Box 8">
          <a:extLst>
            <a:ext uri="{FF2B5EF4-FFF2-40B4-BE49-F238E27FC236}">
              <a16:creationId xmlns:a16="http://schemas.microsoft.com/office/drawing/2014/main" id="{00000000-0008-0000-2200-00009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0" name="Text Box 9">
          <a:extLst>
            <a:ext uri="{FF2B5EF4-FFF2-40B4-BE49-F238E27FC236}">
              <a16:creationId xmlns:a16="http://schemas.microsoft.com/office/drawing/2014/main" id="{00000000-0008-0000-2200-00009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1" name="Text Box 10">
          <a:extLst>
            <a:ext uri="{FF2B5EF4-FFF2-40B4-BE49-F238E27FC236}">
              <a16:creationId xmlns:a16="http://schemas.microsoft.com/office/drawing/2014/main" id="{00000000-0008-0000-2200-00009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2" name="Text Box 1">
          <a:extLst>
            <a:ext uri="{FF2B5EF4-FFF2-40B4-BE49-F238E27FC236}">
              <a16:creationId xmlns:a16="http://schemas.microsoft.com/office/drawing/2014/main" id="{00000000-0008-0000-2200-00009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3" name="Text Box 2">
          <a:extLst>
            <a:ext uri="{FF2B5EF4-FFF2-40B4-BE49-F238E27FC236}">
              <a16:creationId xmlns:a16="http://schemas.microsoft.com/office/drawing/2014/main" id="{00000000-0008-0000-2200-000097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224" name="Text Box 8">
          <a:extLst>
            <a:ext uri="{FF2B5EF4-FFF2-40B4-BE49-F238E27FC236}">
              <a16:creationId xmlns:a16="http://schemas.microsoft.com/office/drawing/2014/main" id="{00000000-0008-0000-2200-000098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3225" name="Text Box 8">
          <a:extLst>
            <a:ext uri="{FF2B5EF4-FFF2-40B4-BE49-F238E27FC236}">
              <a16:creationId xmlns:a16="http://schemas.microsoft.com/office/drawing/2014/main" id="{00000000-0008-0000-2200-0000990C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226" name="Text Box 8">
          <a:extLst>
            <a:ext uri="{FF2B5EF4-FFF2-40B4-BE49-F238E27FC236}">
              <a16:creationId xmlns:a16="http://schemas.microsoft.com/office/drawing/2014/main" id="{00000000-0008-0000-2200-00009A0C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27" name="Text Box 8">
          <a:extLst>
            <a:ext uri="{FF2B5EF4-FFF2-40B4-BE49-F238E27FC236}">
              <a16:creationId xmlns:a16="http://schemas.microsoft.com/office/drawing/2014/main" id="{00000000-0008-0000-2200-00009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8" name="Text Box 8">
          <a:extLst>
            <a:ext uri="{FF2B5EF4-FFF2-40B4-BE49-F238E27FC236}">
              <a16:creationId xmlns:a16="http://schemas.microsoft.com/office/drawing/2014/main" id="{00000000-0008-0000-2200-00009C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29" name="Text Box 8">
          <a:extLst>
            <a:ext uri="{FF2B5EF4-FFF2-40B4-BE49-F238E27FC236}">
              <a16:creationId xmlns:a16="http://schemas.microsoft.com/office/drawing/2014/main" id="{00000000-0008-0000-2200-00009D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0" name="Text Box 1">
          <a:extLst>
            <a:ext uri="{FF2B5EF4-FFF2-40B4-BE49-F238E27FC236}">
              <a16:creationId xmlns:a16="http://schemas.microsoft.com/office/drawing/2014/main" id="{00000000-0008-0000-2200-00009E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1" name="Text Box 2">
          <a:extLst>
            <a:ext uri="{FF2B5EF4-FFF2-40B4-BE49-F238E27FC236}">
              <a16:creationId xmlns:a16="http://schemas.microsoft.com/office/drawing/2014/main" id="{00000000-0008-0000-2200-00009F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2" name="Text Box 3">
          <a:extLst>
            <a:ext uri="{FF2B5EF4-FFF2-40B4-BE49-F238E27FC236}">
              <a16:creationId xmlns:a16="http://schemas.microsoft.com/office/drawing/2014/main" id="{00000000-0008-0000-2200-0000A0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3" name="Text Box 4">
          <a:extLst>
            <a:ext uri="{FF2B5EF4-FFF2-40B4-BE49-F238E27FC236}">
              <a16:creationId xmlns:a16="http://schemas.microsoft.com/office/drawing/2014/main" id="{00000000-0008-0000-2200-0000A1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4" name="Text Box 5">
          <a:extLst>
            <a:ext uri="{FF2B5EF4-FFF2-40B4-BE49-F238E27FC236}">
              <a16:creationId xmlns:a16="http://schemas.microsoft.com/office/drawing/2014/main" id="{00000000-0008-0000-2200-0000A2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5" name="Text Box 6">
          <a:extLst>
            <a:ext uri="{FF2B5EF4-FFF2-40B4-BE49-F238E27FC236}">
              <a16:creationId xmlns:a16="http://schemas.microsoft.com/office/drawing/2014/main" id="{00000000-0008-0000-2200-0000A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6" name="Text Box 8">
          <a:extLst>
            <a:ext uri="{FF2B5EF4-FFF2-40B4-BE49-F238E27FC236}">
              <a16:creationId xmlns:a16="http://schemas.microsoft.com/office/drawing/2014/main" id="{00000000-0008-0000-2200-0000A4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7" name="Text Box 9">
          <a:extLst>
            <a:ext uri="{FF2B5EF4-FFF2-40B4-BE49-F238E27FC236}">
              <a16:creationId xmlns:a16="http://schemas.microsoft.com/office/drawing/2014/main" id="{00000000-0008-0000-2200-0000A5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8" name="Text Box 10">
          <a:extLst>
            <a:ext uri="{FF2B5EF4-FFF2-40B4-BE49-F238E27FC236}">
              <a16:creationId xmlns:a16="http://schemas.microsoft.com/office/drawing/2014/main" id="{00000000-0008-0000-2200-0000A6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39" name="Text Box 1">
          <a:extLst>
            <a:ext uri="{FF2B5EF4-FFF2-40B4-BE49-F238E27FC236}">
              <a16:creationId xmlns:a16="http://schemas.microsoft.com/office/drawing/2014/main" id="{00000000-0008-0000-2200-0000A7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40" name="Text Box 2">
          <a:extLst>
            <a:ext uri="{FF2B5EF4-FFF2-40B4-BE49-F238E27FC236}">
              <a16:creationId xmlns:a16="http://schemas.microsoft.com/office/drawing/2014/main" id="{00000000-0008-0000-2200-0000A8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3241" name="Text Box 8">
          <a:extLst>
            <a:ext uri="{FF2B5EF4-FFF2-40B4-BE49-F238E27FC236}">
              <a16:creationId xmlns:a16="http://schemas.microsoft.com/office/drawing/2014/main" id="{00000000-0008-0000-2200-0000A90C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2" name="Text Box 8">
          <a:extLst>
            <a:ext uri="{FF2B5EF4-FFF2-40B4-BE49-F238E27FC236}">
              <a16:creationId xmlns:a16="http://schemas.microsoft.com/office/drawing/2014/main" id="{00000000-0008-0000-2200-0000AA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3" name="Text Box 8">
          <a:extLst>
            <a:ext uri="{FF2B5EF4-FFF2-40B4-BE49-F238E27FC236}">
              <a16:creationId xmlns:a16="http://schemas.microsoft.com/office/drawing/2014/main" id="{00000000-0008-0000-2200-0000AB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4" name="Text Box 8">
          <a:extLst>
            <a:ext uri="{FF2B5EF4-FFF2-40B4-BE49-F238E27FC236}">
              <a16:creationId xmlns:a16="http://schemas.microsoft.com/office/drawing/2014/main" id="{00000000-0008-0000-2200-0000AC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38</xdr:row>
      <xdr:rowOff>0</xdr:rowOff>
    </xdr:from>
    <xdr:ext cx="114300" cy="285750"/>
    <xdr:sp macro="" textlink="">
      <xdr:nvSpPr>
        <xdr:cNvPr id="3245" name="Text Box 8">
          <a:extLst>
            <a:ext uri="{FF2B5EF4-FFF2-40B4-BE49-F238E27FC236}">
              <a16:creationId xmlns:a16="http://schemas.microsoft.com/office/drawing/2014/main" id="{00000000-0008-0000-2200-0000AD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3246" name="Text Box 8">
          <a:extLst>
            <a:ext uri="{FF2B5EF4-FFF2-40B4-BE49-F238E27FC236}">
              <a16:creationId xmlns:a16="http://schemas.microsoft.com/office/drawing/2014/main" id="{00000000-0008-0000-2200-0000AE0C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247" name="Text Box 8">
          <a:extLst>
            <a:ext uri="{FF2B5EF4-FFF2-40B4-BE49-F238E27FC236}">
              <a16:creationId xmlns:a16="http://schemas.microsoft.com/office/drawing/2014/main" id="{00000000-0008-0000-2200-0000AF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3248" name="Text Box 8">
          <a:extLst>
            <a:ext uri="{FF2B5EF4-FFF2-40B4-BE49-F238E27FC236}">
              <a16:creationId xmlns:a16="http://schemas.microsoft.com/office/drawing/2014/main" id="{00000000-0008-0000-2200-0000B00C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40</xdr:row>
      <xdr:rowOff>0</xdr:rowOff>
    </xdr:from>
    <xdr:ext cx="114300" cy="285750"/>
    <xdr:sp macro="" textlink="">
      <xdr:nvSpPr>
        <xdr:cNvPr id="3249" name="Text Box 8">
          <a:extLst>
            <a:ext uri="{FF2B5EF4-FFF2-40B4-BE49-F238E27FC236}">
              <a16:creationId xmlns:a16="http://schemas.microsoft.com/office/drawing/2014/main" id="{00000000-0008-0000-2200-0000B10C0000}"/>
            </a:ext>
          </a:extLst>
        </xdr:cNvPr>
        <xdr:cNvSpPr txBox="1">
          <a:spLocks noChangeArrowheads="1"/>
        </xdr:cNvSpPr>
      </xdr:nvSpPr>
      <xdr:spPr bwMode="auto">
        <a:xfrm>
          <a:off x="749808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95250</xdr:rowOff>
    </xdr:from>
    <xdr:ext cx="114300" cy="285750"/>
    <xdr:sp macro="" textlink="">
      <xdr:nvSpPr>
        <xdr:cNvPr id="3250" name="Text Box 8">
          <a:extLst>
            <a:ext uri="{FF2B5EF4-FFF2-40B4-BE49-F238E27FC236}">
              <a16:creationId xmlns:a16="http://schemas.microsoft.com/office/drawing/2014/main" id="{00000000-0008-0000-2200-0000B20C0000}"/>
            </a:ext>
          </a:extLst>
        </xdr:cNvPr>
        <xdr:cNvSpPr txBox="1">
          <a:spLocks noChangeArrowheads="1"/>
        </xdr:cNvSpPr>
      </xdr:nvSpPr>
      <xdr:spPr bwMode="auto">
        <a:xfrm>
          <a:off x="749808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53</xdr:row>
      <xdr:rowOff>0</xdr:rowOff>
    </xdr:from>
    <xdr:ext cx="114300" cy="285750"/>
    <xdr:sp macro="" textlink="">
      <xdr:nvSpPr>
        <xdr:cNvPr id="3251" name="Text Box 8">
          <a:extLst>
            <a:ext uri="{FF2B5EF4-FFF2-40B4-BE49-F238E27FC236}">
              <a16:creationId xmlns:a16="http://schemas.microsoft.com/office/drawing/2014/main" id="{00000000-0008-0000-2200-0000B30C0000}"/>
            </a:ext>
          </a:extLst>
        </xdr:cNvPr>
        <xdr:cNvSpPr txBox="1">
          <a:spLocks noChangeArrowheads="1"/>
        </xdr:cNvSpPr>
      </xdr:nvSpPr>
      <xdr:spPr bwMode="auto">
        <a:xfrm>
          <a:off x="749808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2" name="Text Box 1">
          <a:extLst>
            <a:ext uri="{FF2B5EF4-FFF2-40B4-BE49-F238E27FC236}">
              <a16:creationId xmlns:a16="http://schemas.microsoft.com/office/drawing/2014/main" id="{00000000-0008-0000-2200-0000B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3" name="Text Box 2">
          <a:extLst>
            <a:ext uri="{FF2B5EF4-FFF2-40B4-BE49-F238E27FC236}">
              <a16:creationId xmlns:a16="http://schemas.microsoft.com/office/drawing/2014/main" id="{00000000-0008-0000-2200-0000B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4" name="Text Box 3">
          <a:extLst>
            <a:ext uri="{FF2B5EF4-FFF2-40B4-BE49-F238E27FC236}">
              <a16:creationId xmlns:a16="http://schemas.microsoft.com/office/drawing/2014/main" id="{00000000-0008-0000-2200-0000B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5" name="Text Box 4">
          <a:extLst>
            <a:ext uri="{FF2B5EF4-FFF2-40B4-BE49-F238E27FC236}">
              <a16:creationId xmlns:a16="http://schemas.microsoft.com/office/drawing/2014/main" id="{00000000-0008-0000-2200-0000B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6" name="Text Box 5">
          <a:extLst>
            <a:ext uri="{FF2B5EF4-FFF2-40B4-BE49-F238E27FC236}">
              <a16:creationId xmlns:a16="http://schemas.microsoft.com/office/drawing/2014/main" id="{00000000-0008-0000-2200-0000B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7" name="Text Box 6">
          <a:extLst>
            <a:ext uri="{FF2B5EF4-FFF2-40B4-BE49-F238E27FC236}">
              <a16:creationId xmlns:a16="http://schemas.microsoft.com/office/drawing/2014/main" id="{00000000-0008-0000-2200-0000B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8" name="Text Box 8">
          <a:extLst>
            <a:ext uri="{FF2B5EF4-FFF2-40B4-BE49-F238E27FC236}">
              <a16:creationId xmlns:a16="http://schemas.microsoft.com/office/drawing/2014/main" id="{00000000-0008-0000-2200-0000BA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59" name="Text Box 9">
          <a:extLst>
            <a:ext uri="{FF2B5EF4-FFF2-40B4-BE49-F238E27FC236}">
              <a16:creationId xmlns:a16="http://schemas.microsoft.com/office/drawing/2014/main" id="{00000000-0008-0000-2200-0000BB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0" name="Text Box 10">
          <a:extLst>
            <a:ext uri="{FF2B5EF4-FFF2-40B4-BE49-F238E27FC236}">
              <a16:creationId xmlns:a16="http://schemas.microsoft.com/office/drawing/2014/main" id="{00000000-0008-0000-2200-0000BC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1" name="Text Box 1">
          <a:extLst>
            <a:ext uri="{FF2B5EF4-FFF2-40B4-BE49-F238E27FC236}">
              <a16:creationId xmlns:a16="http://schemas.microsoft.com/office/drawing/2014/main" id="{00000000-0008-0000-2200-0000BD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2" name="Text Box 2">
          <a:extLst>
            <a:ext uri="{FF2B5EF4-FFF2-40B4-BE49-F238E27FC236}">
              <a16:creationId xmlns:a16="http://schemas.microsoft.com/office/drawing/2014/main" id="{00000000-0008-0000-2200-0000BE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3" name="Text Box 8">
          <a:extLst>
            <a:ext uri="{FF2B5EF4-FFF2-40B4-BE49-F238E27FC236}">
              <a16:creationId xmlns:a16="http://schemas.microsoft.com/office/drawing/2014/main" id="{00000000-0008-0000-2200-0000BF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4" name="Text Box 8">
          <a:extLst>
            <a:ext uri="{FF2B5EF4-FFF2-40B4-BE49-F238E27FC236}">
              <a16:creationId xmlns:a16="http://schemas.microsoft.com/office/drawing/2014/main" id="{00000000-0008-0000-2200-0000C0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5" name="Text Box 1">
          <a:extLst>
            <a:ext uri="{FF2B5EF4-FFF2-40B4-BE49-F238E27FC236}">
              <a16:creationId xmlns:a16="http://schemas.microsoft.com/office/drawing/2014/main" id="{00000000-0008-0000-2200-0000C1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6" name="Text Box 2">
          <a:extLst>
            <a:ext uri="{FF2B5EF4-FFF2-40B4-BE49-F238E27FC236}">
              <a16:creationId xmlns:a16="http://schemas.microsoft.com/office/drawing/2014/main" id="{00000000-0008-0000-2200-0000C2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7" name="Text Box 3">
          <a:extLst>
            <a:ext uri="{FF2B5EF4-FFF2-40B4-BE49-F238E27FC236}">
              <a16:creationId xmlns:a16="http://schemas.microsoft.com/office/drawing/2014/main" id="{00000000-0008-0000-2200-0000C3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8" name="Text Box 4">
          <a:extLst>
            <a:ext uri="{FF2B5EF4-FFF2-40B4-BE49-F238E27FC236}">
              <a16:creationId xmlns:a16="http://schemas.microsoft.com/office/drawing/2014/main" id="{00000000-0008-0000-2200-0000C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69" name="Text Box 5">
          <a:extLst>
            <a:ext uri="{FF2B5EF4-FFF2-40B4-BE49-F238E27FC236}">
              <a16:creationId xmlns:a16="http://schemas.microsoft.com/office/drawing/2014/main" id="{00000000-0008-0000-2200-0000C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0" name="Text Box 6">
          <a:extLst>
            <a:ext uri="{FF2B5EF4-FFF2-40B4-BE49-F238E27FC236}">
              <a16:creationId xmlns:a16="http://schemas.microsoft.com/office/drawing/2014/main" id="{00000000-0008-0000-2200-0000C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1" name="Text Box 8">
          <a:extLst>
            <a:ext uri="{FF2B5EF4-FFF2-40B4-BE49-F238E27FC236}">
              <a16:creationId xmlns:a16="http://schemas.microsoft.com/office/drawing/2014/main" id="{00000000-0008-0000-2200-0000C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2" name="Text Box 9">
          <a:extLst>
            <a:ext uri="{FF2B5EF4-FFF2-40B4-BE49-F238E27FC236}">
              <a16:creationId xmlns:a16="http://schemas.microsoft.com/office/drawing/2014/main" id="{00000000-0008-0000-2200-0000C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3" name="Text Box 10">
          <a:extLst>
            <a:ext uri="{FF2B5EF4-FFF2-40B4-BE49-F238E27FC236}">
              <a16:creationId xmlns:a16="http://schemas.microsoft.com/office/drawing/2014/main" id="{00000000-0008-0000-2200-0000C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4" name="Text Box 1">
          <a:extLst>
            <a:ext uri="{FF2B5EF4-FFF2-40B4-BE49-F238E27FC236}">
              <a16:creationId xmlns:a16="http://schemas.microsoft.com/office/drawing/2014/main" id="{00000000-0008-0000-2200-0000CA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5" name="Text Box 2">
          <a:extLst>
            <a:ext uri="{FF2B5EF4-FFF2-40B4-BE49-F238E27FC236}">
              <a16:creationId xmlns:a16="http://schemas.microsoft.com/office/drawing/2014/main" id="{00000000-0008-0000-2200-0000CB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6" name="Text Box 8">
          <a:extLst>
            <a:ext uri="{FF2B5EF4-FFF2-40B4-BE49-F238E27FC236}">
              <a16:creationId xmlns:a16="http://schemas.microsoft.com/office/drawing/2014/main" id="{00000000-0008-0000-2200-0000CC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7" name="Text Box 8">
          <a:extLst>
            <a:ext uri="{FF2B5EF4-FFF2-40B4-BE49-F238E27FC236}">
              <a16:creationId xmlns:a16="http://schemas.microsoft.com/office/drawing/2014/main" id="{00000000-0008-0000-2200-0000CD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8" name="Text Box 1">
          <a:extLst>
            <a:ext uri="{FF2B5EF4-FFF2-40B4-BE49-F238E27FC236}">
              <a16:creationId xmlns:a16="http://schemas.microsoft.com/office/drawing/2014/main" id="{00000000-0008-0000-2200-0000CE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79" name="Text Box 2">
          <a:extLst>
            <a:ext uri="{FF2B5EF4-FFF2-40B4-BE49-F238E27FC236}">
              <a16:creationId xmlns:a16="http://schemas.microsoft.com/office/drawing/2014/main" id="{00000000-0008-0000-2200-0000CF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0" name="Text Box 3">
          <a:extLst>
            <a:ext uri="{FF2B5EF4-FFF2-40B4-BE49-F238E27FC236}">
              <a16:creationId xmlns:a16="http://schemas.microsoft.com/office/drawing/2014/main" id="{00000000-0008-0000-2200-0000D0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1" name="Text Box 4">
          <a:extLst>
            <a:ext uri="{FF2B5EF4-FFF2-40B4-BE49-F238E27FC236}">
              <a16:creationId xmlns:a16="http://schemas.microsoft.com/office/drawing/2014/main" id="{00000000-0008-0000-2200-0000D1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2" name="Text Box 5">
          <a:extLst>
            <a:ext uri="{FF2B5EF4-FFF2-40B4-BE49-F238E27FC236}">
              <a16:creationId xmlns:a16="http://schemas.microsoft.com/office/drawing/2014/main" id="{00000000-0008-0000-2200-0000D2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3" name="Text Box 6">
          <a:extLst>
            <a:ext uri="{FF2B5EF4-FFF2-40B4-BE49-F238E27FC236}">
              <a16:creationId xmlns:a16="http://schemas.microsoft.com/office/drawing/2014/main" id="{00000000-0008-0000-2200-0000D3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4" name="Text Box 8">
          <a:extLst>
            <a:ext uri="{FF2B5EF4-FFF2-40B4-BE49-F238E27FC236}">
              <a16:creationId xmlns:a16="http://schemas.microsoft.com/office/drawing/2014/main" id="{00000000-0008-0000-2200-0000D4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5" name="Text Box 9">
          <a:extLst>
            <a:ext uri="{FF2B5EF4-FFF2-40B4-BE49-F238E27FC236}">
              <a16:creationId xmlns:a16="http://schemas.microsoft.com/office/drawing/2014/main" id="{00000000-0008-0000-2200-0000D5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6" name="Text Box 10">
          <a:extLst>
            <a:ext uri="{FF2B5EF4-FFF2-40B4-BE49-F238E27FC236}">
              <a16:creationId xmlns:a16="http://schemas.microsoft.com/office/drawing/2014/main" id="{00000000-0008-0000-2200-0000D6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7" name="Text Box 1">
          <a:extLst>
            <a:ext uri="{FF2B5EF4-FFF2-40B4-BE49-F238E27FC236}">
              <a16:creationId xmlns:a16="http://schemas.microsoft.com/office/drawing/2014/main" id="{00000000-0008-0000-2200-0000D7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8" name="Text Box 2">
          <a:extLst>
            <a:ext uri="{FF2B5EF4-FFF2-40B4-BE49-F238E27FC236}">
              <a16:creationId xmlns:a16="http://schemas.microsoft.com/office/drawing/2014/main" id="{00000000-0008-0000-2200-0000D8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0</xdr:rowOff>
    </xdr:from>
    <xdr:ext cx="114300" cy="285750"/>
    <xdr:sp macro="" textlink="">
      <xdr:nvSpPr>
        <xdr:cNvPr id="3289" name="Text Box 8">
          <a:extLst>
            <a:ext uri="{FF2B5EF4-FFF2-40B4-BE49-F238E27FC236}">
              <a16:creationId xmlns:a16="http://schemas.microsoft.com/office/drawing/2014/main" id="{00000000-0008-0000-2200-0000D90C0000}"/>
            </a:ext>
          </a:extLst>
        </xdr:cNvPr>
        <xdr:cNvSpPr txBox="1">
          <a:spLocks noChangeArrowheads="1"/>
        </xdr:cNvSpPr>
      </xdr:nvSpPr>
      <xdr:spPr bwMode="auto">
        <a:xfrm>
          <a:off x="749808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3290" name="Text Box 8">
          <a:extLst>
            <a:ext uri="{FF2B5EF4-FFF2-40B4-BE49-F238E27FC236}">
              <a16:creationId xmlns:a16="http://schemas.microsoft.com/office/drawing/2014/main" id="{00000000-0008-0000-2200-0000DA0C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1" name="Text Box 8">
          <a:extLst>
            <a:ext uri="{FF2B5EF4-FFF2-40B4-BE49-F238E27FC236}">
              <a16:creationId xmlns:a16="http://schemas.microsoft.com/office/drawing/2014/main" id="{00000000-0008-0000-2200-0000DB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2" name="Text Box 8">
          <a:extLst>
            <a:ext uri="{FF2B5EF4-FFF2-40B4-BE49-F238E27FC236}">
              <a16:creationId xmlns:a16="http://schemas.microsoft.com/office/drawing/2014/main" id="{00000000-0008-0000-2200-0000DC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293" name="Text Box 8">
          <a:extLst>
            <a:ext uri="{FF2B5EF4-FFF2-40B4-BE49-F238E27FC236}">
              <a16:creationId xmlns:a16="http://schemas.microsoft.com/office/drawing/2014/main" id="{00000000-0008-0000-2200-0000DD0C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4" name="Text Box 8">
          <a:extLst>
            <a:ext uri="{FF2B5EF4-FFF2-40B4-BE49-F238E27FC236}">
              <a16:creationId xmlns:a16="http://schemas.microsoft.com/office/drawing/2014/main" id="{00000000-0008-0000-2200-0000DE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295" name="Text Box 8">
          <a:extLst>
            <a:ext uri="{FF2B5EF4-FFF2-40B4-BE49-F238E27FC236}">
              <a16:creationId xmlns:a16="http://schemas.microsoft.com/office/drawing/2014/main" id="{00000000-0008-0000-2200-0000DF0C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3296" name="Text Box 8">
          <a:extLst>
            <a:ext uri="{FF2B5EF4-FFF2-40B4-BE49-F238E27FC236}">
              <a16:creationId xmlns:a16="http://schemas.microsoft.com/office/drawing/2014/main" id="{00000000-0008-0000-2200-0000E00C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7" name="Text Box 8">
          <a:extLst>
            <a:ext uri="{FF2B5EF4-FFF2-40B4-BE49-F238E27FC236}">
              <a16:creationId xmlns:a16="http://schemas.microsoft.com/office/drawing/2014/main" id="{00000000-0008-0000-2200-0000E1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8" name="Text Box 8">
          <a:extLst>
            <a:ext uri="{FF2B5EF4-FFF2-40B4-BE49-F238E27FC236}">
              <a16:creationId xmlns:a16="http://schemas.microsoft.com/office/drawing/2014/main" id="{00000000-0008-0000-2200-0000E2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299" name="Text Box 8">
          <a:extLst>
            <a:ext uri="{FF2B5EF4-FFF2-40B4-BE49-F238E27FC236}">
              <a16:creationId xmlns:a16="http://schemas.microsoft.com/office/drawing/2014/main" id="{00000000-0008-0000-2200-0000E3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300" name="Text Box 8">
          <a:extLst>
            <a:ext uri="{FF2B5EF4-FFF2-40B4-BE49-F238E27FC236}">
              <a16:creationId xmlns:a16="http://schemas.microsoft.com/office/drawing/2014/main" id="{00000000-0008-0000-2200-0000E40C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1" name="Text Box 1">
          <a:extLst>
            <a:ext uri="{FF2B5EF4-FFF2-40B4-BE49-F238E27FC236}">
              <a16:creationId xmlns:a16="http://schemas.microsoft.com/office/drawing/2014/main" id="{00000000-0008-0000-2200-0000E5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2" name="Text Box 2">
          <a:extLst>
            <a:ext uri="{FF2B5EF4-FFF2-40B4-BE49-F238E27FC236}">
              <a16:creationId xmlns:a16="http://schemas.microsoft.com/office/drawing/2014/main" id="{00000000-0008-0000-2200-0000E6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3" name="Text Box 3">
          <a:extLst>
            <a:ext uri="{FF2B5EF4-FFF2-40B4-BE49-F238E27FC236}">
              <a16:creationId xmlns:a16="http://schemas.microsoft.com/office/drawing/2014/main" id="{00000000-0008-0000-2200-0000E7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4" name="Text Box 4">
          <a:extLst>
            <a:ext uri="{FF2B5EF4-FFF2-40B4-BE49-F238E27FC236}">
              <a16:creationId xmlns:a16="http://schemas.microsoft.com/office/drawing/2014/main" id="{00000000-0008-0000-2200-0000E8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5" name="Text Box 5">
          <a:extLst>
            <a:ext uri="{FF2B5EF4-FFF2-40B4-BE49-F238E27FC236}">
              <a16:creationId xmlns:a16="http://schemas.microsoft.com/office/drawing/2014/main" id="{00000000-0008-0000-2200-0000E9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6" name="Text Box 6">
          <a:extLst>
            <a:ext uri="{FF2B5EF4-FFF2-40B4-BE49-F238E27FC236}">
              <a16:creationId xmlns:a16="http://schemas.microsoft.com/office/drawing/2014/main" id="{00000000-0008-0000-2200-0000EA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7" name="Text Box 8">
          <a:extLst>
            <a:ext uri="{FF2B5EF4-FFF2-40B4-BE49-F238E27FC236}">
              <a16:creationId xmlns:a16="http://schemas.microsoft.com/office/drawing/2014/main" id="{00000000-0008-0000-2200-0000EB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8" name="Text Box 9">
          <a:extLst>
            <a:ext uri="{FF2B5EF4-FFF2-40B4-BE49-F238E27FC236}">
              <a16:creationId xmlns:a16="http://schemas.microsoft.com/office/drawing/2014/main" id="{00000000-0008-0000-2200-0000EC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09" name="Text Box 10">
          <a:extLst>
            <a:ext uri="{FF2B5EF4-FFF2-40B4-BE49-F238E27FC236}">
              <a16:creationId xmlns:a16="http://schemas.microsoft.com/office/drawing/2014/main" id="{00000000-0008-0000-2200-0000ED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10" name="Text Box 1">
          <a:extLst>
            <a:ext uri="{FF2B5EF4-FFF2-40B4-BE49-F238E27FC236}">
              <a16:creationId xmlns:a16="http://schemas.microsoft.com/office/drawing/2014/main" id="{00000000-0008-0000-2200-0000EE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3311" name="Text Box 2">
          <a:extLst>
            <a:ext uri="{FF2B5EF4-FFF2-40B4-BE49-F238E27FC236}">
              <a16:creationId xmlns:a16="http://schemas.microsoft.com/office/drawing/2014/main" id="{00000000-0008-0000-2200-0000EF0C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2" name="Text Box 1">
          <a:extLst>
            <a:ext uri="{FF2B5EF4-FFF2-40B4-BE49-F238E27FC236}">
              <a16:creationId xmlns:a16="http://schemas.microsoft.com/office/drawing/2014/main" id="{00000000-0008-0000-2200-0000F0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3" name="Text Box 2">
          <a:extLst>
            <a:ext uri="{FF2B5EF4-FFF2-40B4-BE49-F238E27FC236}">
              <a16:creationId xmlns:a16="http://schemas.microsoft.com/office/drawing/2014/main" id="{00000000-0008-0000-2200-0000F1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4" name="Text Box 3">
          <a:extLst>
            <a:ext uri="{FF2B5EF4-FFF2-40B4-BE49-F238E27FC236}">
              <a16:creationId xmlns:a16="http://schemas.microsoft.com/office/drawing/2014/main" id="{00000000-0008-0000-2200-0000F2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5" name="Text Box 4">
          <a:extLst>
            <a:ext uri="{FF2B5EF4-FFF2-40B4-BE49-F238E27FC236}">
              <a16:creationId xmlns:a16="http://schemas.microsoft.com/office/drawing/2014/main" id="{00000000-0008-0000-2200-0000F3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6" name="Text Box 5">
          <a:extLst>
            <a:ext uri="{FF2B5EF4-FFF2-40B4-BE49-F238E27FC236}">
              <a16:creationId xmlns:a16="http://schemas.microsoft.com/office/drawing/2014/main" id="{00000000-0008-0000-2200-0000F4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7" name="Text Box 6">
          <a:extLst>
            <a:ext uri="{FF2B5EF4-FFF2-40B4-BE49-F238E27FC236}">
              <a16:creationId xmlns:a16="http://schemas.microsoft.com/office/drawing/2014/main" id="{00000000-0008-0000-2200-0000F5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8" name="Text Box 8">
          <a:extLst>
            <a:ext uri="{FF2B5EF4-FFF2-40B4-BE49-F238E27FC236}">
              <a16:creationId xmlns:a16="http://schemas.microsoft.com/office/drawing/2014/main" id="{00000000-0008-0000-2200-0000F6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19" name="Text Box 9">
          <a:extLst>
            <a:ext uri="{FF2B5EF4-FFF2-40B4-BE49-F238E27FC236}">
              <a16:creationId xmlns:a16="http://schemas.microsoft.com/office/drawing/2014/main" id="{00000000-0008-0000-2200-0000F7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0" name="Text Box 10">
          <a:extLst>
            <a:ext uri="{FF2B5EF4-FFF2-40B4-BE49-F238E27FC236}">
              <a16:creationId xmlns:a16="http://schemas.microsoft.com/office/drawing/2014/main" id="{00000000-0008-0000-2200-0000F8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21" name="Text Box 11">
          <a:extLst>
            <a:ext uri="{FF2B5EF4-FFF2-40B4-BE49-F238E27FC236}">
              <a16:creationId xmlns:a16="http://schemas.microsoft.com/office/drawing/2014/main" id="{00000000-0008-0000-2200-0000F9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22" name="Text Box 12">
          <a:extLst>
            <a:ext uri="{FF2B5EF4-FFF2-40B4-BE49-F238E27FC236}">
              <a16:creationId xmlns:a16="http://schemas.microsoft.com/office/drawing/2014/main" id="{00000000-0008-0000-2200-0000FA0C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3" name="Text Box 1">
          <a:extLst>
            <a:ext uri="{FF2B5EF4-FFF2-40B4-BE49-F238E27FC236}">
              <a16:creationId xmlns:a16="http://schemas.microsoft.com/office/drawing/2014/main" id="{00000000-0008-0000-2200-0000FB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4" name="Text Box 2">
          <a:extLst>
            <a:ext uri="{FF2B5EF4-FFF2-40B4-BE49-F238E27FC236}">
              <a16:creationId xmlns:a16="http://schemas.microsoft.com/office/drawing/2014/main" id="{00000000-0008-0000-2200-0000FC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5" name="Text Box 1">
          <a:extLst>
            <a:ext uri="{FF2B5EF4-FFF2-40B4-BE49-F238E27FC236}">
              <a16:creationId xmlns:a16="http://schemas.microsoft.com/office/drawing/2014/main" id="{00000000-0008-0000-2200-0000FD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6" name="Text Box 2">
          <a:extLst>
            <a:ext uri="{FF2B5EF4-FFF2-40B4-BE49-F238E27FC236}">
              <a16:creationId xmlns:a16="http://schemas.microsoft.com/office/drawing/2014/main" id="{00000000-0008-0000-2200-0000FE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7" name="Text Box 3">
          <a:extLst>
            <a:ext uri="{FF2B5EF4-FFF2-40B4-BE49-F238E27FC236}">
              <a16:creationId xmlns:a16="http://schemas.microsoft.com/office/drawing/2014/main" id="{00000000-0008-0000-2200-0000FF0C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8" name="Text Box 4">
          <a:extLst>
            <a:ext uri="{FF2B5EF4-FFF2-40B4-BE49-F238E27FC236}">
              <a16:creationId xmlns:a16="http://schemas.microsoft.com/office/drawing/2014/main" id="{00000000-0008-0000-2200-000000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29" name="Text Box 5">
          <a:extLst>
            <a:ext uri="{FF2B5EF4-FFF2-40B4-BE49-F238E27FC236}">
              <a16:creationId xmlns:a16="http://schemas.microsoft.com/office/drawing/2014/main" id="{00000000-0008-0000-2200-000001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0" name="Text Box 6">
          <a:extLst>
            <a:ext uri="{FF2B5EF4-FFF2-40B4-BE49-F238E27FC236}">
              <a16:creationId xmlns:a16="http://schemas.microsoft.com/office/drawing/2014/main" id="{00000000-0008-0000-2200-000002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1" name="Text Box 8">
          <a:extLst>
            <a:ext uri="{FF2B5EF4-FFF2-40B4-BE49-F238E27FC236}">
              <a16:creationId xmlns:a16="http://schemas.microsoft.com/office/drawing/2014/main" id="{00000000-0008-0000-2200-000003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2" name="Text Box 9">
          <a:extLst>
            <a:ext uri="{FF2B5EF4-FFF2-40B4-BE49-F238E27FC236}">
              <a16:creationId xmlns:a16="http://schemas.microsoft.com/office/drawing/2014/main" id="{00000000-0008-0000-2200-000004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3" name="Text Box 10">
          <a:extLst>
            <a:ext uri="{FF2B5EF4-FFF2-40B4-BE49-F238E27FC236}">
              <a16:creationId xmlns:a16="http://schemas.microsoft.com/office/drawing/2014/main" id="{00000000-0008-0000-2200-000005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4" name="Text Box 11">
          <a:extLst>
            <a:ext uri="{FF2B5EF4-FFF2-40B4-BE49-F238E27FC236}">
              <a16:creationId xmlns:a16="http://schemas.microsoft.com/office/drawing/2014/main" id="{00000000-0008-0000-2200-000006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5" name="Text Box 12">
          <a:extLst>
            <a:ext uri="{FF2B5EF4-FFF2-40B4-BE49-F238E27FC236}">
              <a16:creationId xmlns:a16="http://schemas.microsoft.com/office/drawing/2014/main" id="{00000000-0008-0000-2200-000007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6" name="Text Box 1">
          <a:extLst>
            <a:ext uri="{FF2B5EF4-FFF2-40B4-BE49-F238E27FC236}">
              <a16:creationId xmlns:a16="http://schemas.microsoft.com/office/drawing/2014/main" id="{00000000-0008-0000-2200-000008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3337" name="Text Box 2">
          <a:extLst>
            <a:ext uri="{FF2B5EF4-FFF2-40B4-BE49-F238E27FC236}">
              <a16:creationId xmlns:a16="http://schemas.microsoft.com/office/drawing/2014/main" id="{00000000-0008-0000-2200-0000090D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3338" name="Text Box 8">
          <a:extLst>
            <a:ext uri="{FF2B5EF4-FFF2-40B4-BE49-F238E27FC236}">
              <a16:creationId xmlns:a16="http://schemas.microsoft.com/office/drawing/2014/main" id="{00000000-0008-0000-2200-00000A0D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39" name="Text Box 13">
          <a:extLst>
            <a:ext uri="{FF2B5EF4-FFF2-40B4-BE49-F238E27FC236}">
              <a16:creationId xmlns:a16="http://schemas.microsoft.com/office/drawing/2014/main" id="{00000000-0008-0000-2200-00000B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0" name="Text Box 14">
          <a:extLst>
            <a:ext uri="{FF2B5EF4-FFF2-40B4-BE49-F238E27FC236}">
              <a16:creationId xmlns:a16="http://schemas.microsoft.com/office/drawing/2014/main" id="{00000000-0008-0000-2200-00000C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1" name="Text Box 13">
          <a:extLst>
            <a:ext uri="{FF2B5EF4-FFF2-40B4-BE49-F238E27FC236}">
              <a16:creationId xmlns:a16="http://schemas.microsoft.com/office/drawing/2014/main" id="{00000000-0008-0000-2200-00000D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2" name="Text Box 14">
          <a:extLst>
            <a:ext uri="{FF2B5EF4-FFF2-40B4-BE49-F238E27FC236}">
              <a16:creationId xmlns:a16="http://schemas.microsoft.com/office/drawing/2014/main" id="{00000000-0008-0000-2200-00000E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3" name="Text Box 13">
          <a:extLst>
            <a:ext uri="{FF2B5EF4-FFF2-40B4-BE49-F238E27FC236}">
              <a16:creationId xmlns:a16="http://schemas.microsoft.com/office/drawing/2014/main" id="{00000000-0008-0000-2200-00000F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4" name="Text Box 14">
          <a:extLst>
            <a:ext uri="{FF2B5EF4-FFF2-40B4-BE49-F238E27FC236}">
              <a16:creationId xmlns:a16="http://schemas.microsoft.com/office/drawing/2014/main" id="{00000000-0008-0000-2200-000010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5" name="Text Box 8">
          <a:extLst>
            <a:ext uri="{FF2B5EF4-FFF2-40B4-BE49-F238E27FC236}">
              <a16:creationId xmlns:a16="http://schemas.microsoft.com/office/drawing/2014/main" id="{00000000-0008-0000-2200-000011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6" name="Text Box 8">
          <a:extLst>
            <a:ext uri="{FF2B5EF4-FFF2-40B4-BE49-F238E27FC236}">
              <a16:creationId xmlns:a16="http://schemas.microsoft.com/office/drawing/2014/main" id="{00000000-0008-0000-2200-000012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7" name="Text Box 8">
          <a:extLst>
            <a:ext uri="{FF2B5EF4-FFF2-40B4-BE49-F238E27FC236}">
              <a16:creationId xmlns:a16="http://schemas.microsoft.com/office/drawing/2014/main" id="{00000000-0008-0000-2200-000013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48" name="Text Box 8">
          <a:extLst>
            <a:ext uri="{FF2B5EF4-FFF2-40B4-BE49-F238E27FC236}">
              <a16:creationId xmlns:a16="http://schemas.microsoft.com/office/drawing/2014/main" id="{00000000-0008-0000-2200-000014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3349" name="Text Box 8">
          <a:extLst>
            <a:ext uri="{FF2B5EF4-FFF2-40B4-BE49-F238E27FC236}">
              <a16:creationId xmlns:a16="http://schemas.microsoft.com/office/drawing/2014/main" id="{00000000-0008-0000-2200-0000150D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3350" name="Text Box 8">
          <a:extLst>
            <a:ext uri="{FF2B5EF4-FFF2-40B4-BE49-F238E27FC236}">
              <a16:creationId xmlns:a16="http://schemas.microsoft.com/office/drawing/2014/main" id="{00000000-0008-0000-2200-0000160D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3351" name="Text Box 8">
          <a:extLst>
            <a:ext uri="{FF2B5EF4-FFF2-40B4-BE49-F238E27FC236}">
              <a16:creationId xmlns:a16="http://schemas.microsoft.com/office/drawing/2014/main" id="{00000000-0008-0000-2200-0000170D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3352" name="Text Box 8">
          <a:extLst>
            <a:ext uri="{FF2B5EF4-FFF2-40B4-BE49-F238E27FC236}">
              <a16:creationId xmlns:a16="http://schemas.microsoft.com/office/drawing/2014/main" id="{00000000-0008-0000-2200-0000180D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3353" name="Text Box 8">
          <a:extLst>
            <a:ext uri="{FF2B5EF4-FFF2-40B4-BE49-F238E27FC236}">
              <a16:creationId xmlns:a16="http://schemas.microsoft.com/office/drawing/2014/main" id="{00000000-0008-0000-2200-0000190D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0</xdr:rowOff>
    </xdr:from>
    <xdr:ext cx="114300" cy="285750"/>
    <xdr:sp macro="" textlink="">
      <xdr:nvSpPr>
        <xdr:cNvPr id="3354" name="Text Box 8">
          <a:extLst>
            <a:ext uri="{FF2B5EF4-FFF2-40B4-BE49-F238E27FC236}">
              <a16:creationId xmlns:a16="http://schemas.microsoft.com/office/drawing/2014/main" id="{00000000-0008-0000-2200-00001A0D0000}"/>
            </a:ext>
          </a:extLst>
        </xdr:cNvPr>
        <xdr:cNvSpPr txBox="1">
          <a:spLocks noChangeArrowheads="1"/>
        </xdr:cNvSpPr>
      </xdr:nvSpPr>
      <xdr:spPr bwMode="auto">
        <a:xfrm>
          <a:off x="749808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5" name="Text Box 1">
          <a:extLst>
            <a:ext uri="{FF2B5EF4-FFF2-40B4-BE49-F238E27FC236}">
              <a16:creationId xmlns:a16="http://schemas.microsoft.com/office/drawing/2014/main" id="{00000000-0008-0000-2200-00001B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6" name="Text Box 2">
          <a:extLst>
            <a:ext uri="{FF2B5EF4-FFF2-40B4-BE49-F238E27FC236}">
              <a16:creationId xmlns:a16="http://schemas.microsoft.com/office/drawing/2014/main" id="{00000000-0008-0000-2200-00001C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7" name="Text Box 3">
          <a:extLst>
            <a:ext uri="{FF2B5EF4-FFF2-40B4-BE49-F238E27FC236}">
              <a16:creationId xmlns:a16="http://schemas.microsoft.com/office/drawing/2014/main" id="{00000000-0008-0000-2200-00001D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8" name="Text Box 4">
          <a:extLst>
            <a:ext uri="{FF2B5EF4-FFF2-40B4-BE49-F238E27FC236}">
              <a16:creationId xmlns:a16="http://schemas.microsoft.com/office/drawing/2014/main" id="{00000000-0008-0000-2200-00001E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59" name="Text Box 5">
          <a:extLst>
            <a:ext uri="{FF2B5EF4-FFF2-40B4-BE49-F238E27FC236}">
              <a16:creationId xmlns:a16="http://schemas.microsoft.com/office/drawing/2014/main" id="{00000000-0008-0000-2200-00001F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0" name="Text Box 6">
          <a:extLst>
            <a:ext uri="{FF2B5EF4-FFF2-40B4-BE49-F238E27FC236}">
              <a16:creationId xmlns:a16="http://schemas.microsoft.com/office/drawing/2014/main" id="{00000000-0008-0000-2200-000020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1" name="Text Box 8">
          <a:extLst>
            <a:ext uri="{FF2B5EF4-FFF2-40B4-BE49-F238E27FC236}">
              <a16:creationId xmlns:a16="http://schemas.microsoft.com/office/drawing/2014/main" id="{00000000-0008-0000-2200-000021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2" name="Text Box 9">
          <a:extLst>
            <a:ext uri="{FF2B5EF4-FFF2-40B4-BE49-F238E27FC236}">
              <a16:creationId xmlns:a16="http://schemas.microsoft.com/office/drawing/2014/main" id="{00000000-0008-0000-2200-000022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3" name="Text Box 10">
          <a:extLst>
            <a:ext uri="{FF2B5EF4-FFF2-40B4-BE49-F238E27FC236}">
              <a16:creationId xmlns:a16="http://schemas.microsoft.com/office/drawing/2014/main" id="{00000000-0008-0000-2200-000023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364" name="Text Box 11">
          <a:extLst>
            <a:ext uri="{FF2B5EF4-FFF2-40B4-BE49-F238E27FC236}">
              <a16:creationId xmlns:a16="http://schemas.microsoft.com/office/drawing/2014/main" id="{00000000-0008-0000-2200-000024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365" name="Text Box 12">
          <a:extLst>
            <a:ext uri="{FF2B5EF4-FFF2-40B4-BE49-F238E27FC236}">
              <a16:creationId xmlns:a16="http://schemas.microsoft.com/office/drawing/2014/main" id="{00000000-0008-0000-2200-000025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366" name="Text Box 13">
          <a:extLst>
            <a:ext uri="{FF2B5EF4-FFF2-40B4-BE49-F238E27FC236}">
              <a16:creationId xmlns:a16="http://schemas.microsoft.com/office/drawing/2014/main" id="{00000000-0008-0000-2200-000026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367" name="Text Box 14">
          <a:extLst>
            <a:ext uri="{FF2B5EF4-FFF2-40B4-BE49-F238E27FC236}">
              <a16:creationId xmlns:a16="http://schemas.microsoft.com/office/drawing/2014/main" id="{00000000-0008-0000-2200-000027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8" name="Text Box 1">
          <a:extLst>
            <a:ext uri="{FF2B5EF4-FFF2-40B4-BE49-F238E27FC236}">
              <a16:creationId xmlns:a16="http://schemas.microsoft.com/office/drawing/2014/main" id="{00000000-0008-0000-2200-000028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369" name="Text Box 2">
          <a:extLst>
            <a:ext uri="{FF2B5EF4-FFF2-40B4-BE49-F238E27FC236}">
              <a16:creationId xmlns:a16="http://schemas.microsoft.com/office/drawing/2014/main" id="{00000000-0008-0000-2200-0000290D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19</xdr:row>
      <xdr:rowOff>0</xdr:rowOff>
    </xdr:from>
    <xdr:ext cx="114300" cy="285750"/>
    <xdr:sp macro="" textlink="">
      <xdr:nvSpPr>
        <xdr:cNvPr id="3370" name="Text Box 8">
          <a:extLst>
            <a:ext uri="{FF2B5EF4-FFF2-40B4-BE49-F238E27FC236}">
              <a16:creationId xmlns:a16="http://schemas.microsoft.com/office/drawing/2014/main" id="{00000000-0008-0000-2200-00002A0D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30</xdr:row>
      <xdr:rowOff>0</xdr:rowOff>
    </xdr:from>
    <xdr:ext cx="114300" cy="285750"/>
    <xdr:sp macro="" textlink="">
      <xdr:nvSpPr>
        <xdr:cNvPr id="3371" name="Text Box 8">
          <a:extLst>
            <a:ext uri="{FF2B5EF4-FFF2-40B4-BE49-F238E27FC236}">
              <a16:creationId xmlns:a16="http://schemas.microsoft.com/office/drawing/2014/main" id="{00000000-0008-0000-2200-00002B0D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372" name="Text Box 8">
          <a:extLst>
            <a:ext uri="{FF2B5EF4-FFF2-40B4-BE49-F238E27FC236}">
              <a16:creationId xmlns:a16="http://schemas.microsoft.com/office/drawing/2014/main" id="{00000000-0008-0000-2200-00002C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373" name="Text Box 8">
          <a:extLst>
            <a:ext uri="{FF2B5EF4-FFF2-40B4-BE49-F238E27FC236}">
              <a16:creationId xmlns:a16="http://schemas.microsoft.com/office/drawing/2014/main" id="{00000000-0008-0000-2200-00002D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374" name="Text Box 8">
          <a:extLst>
            <a:ext uri="{FF2B5EF4-FFF2-40B4-BE49-F238E27FC236}">
              <a16:creationId xmlns:a16="http://schemas.microsoft.com/office/drawing/2014/main" id="{00000000-0008-0000-2200-00002E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5" name="Text Box 1">
          <a:extLst>
            <a:ext uri="{FF2B5EF4-FFF2-40B4-BE49-F238E27FC236}">
              <a16:creationId xmlns:a16="http://schemas.microsoft.com/office/drawing/2014/main" id="{00000000-0008-0000-2200-00002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6" name="Text Box 2">
          <a:extLst>
            <a:ext uri="{FF2B5EF4-FFF2-40B4-BE49-F238E27FC236}">
              <a16:creationId xmlns:a16="http://schemas.microsoft.com/office/drawing/2014/main" id="{00000000-0008-0000-2200-00003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7" name="Text Box 3">
          <a:extLst>
            <a:ext uri="{FF2B5EF4-FFF2-40B4-BE49-F238E27FC236}">
              <a16:creationId xmlns:a16="http://schemas.microsoft.com/office/drawing/2014/main" id="{00000000-0008-0000-2200-00003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8" name="Text Box 4">
          <a:extLst>
            <a:ext uri="{FF2B5EF4-FFF2-40B4-BE49-F238E27FC236}">
              <a16:creationId xmlns:a16="http://schemas.microsoft.com/office/drawing/2014/main" id="{00000000-0008-0000-2200-00003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79" name="Text Box 5">
          <a:extLst>
            <a:ext uri="{FF2B5EF4-FFF2-40B4-BE49-F238E27FC236}">
              <a16:creationId xmlns:a16="http://schemas.microsoft.com/office/drawing/2014/main" id="{00000000-0008-0000-2200-00003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0" name="Text Box 6">
          <a:extLst>
            <a:ext uri="{FF2B5EF4-FFF2-40B4-BE49-F238E27FC236}">
              <a16:creationId xmlns:a16="http://schemas.microsoft.com/office/drawing/2014/main" id="{00000000-0008-0000-2200-00003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1" name="Text Box 8">
          <a:extLst>
            <a:ext uri="{FF2B5EF4-FFF2-40B4-BE49-F238E27FC236}">
              <a16:creationId xmlns:a16="http://schemas.microsoft.com/office/drawing/2014/main" id="{00000000-0008-0000-2200-00003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2" name="Text Box 9">
          <a:extLst>
            <a:ext uri="{FF2B5EF4-FFF2-40B4-BE49-F238E27FC236}">
              <a16:creationId xmlns:a16="http://schemas.microsoft.com/office/drawing/2014/main" id="{00000000-0008-0000-2200-00003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3" name="Text Box 10">
          <a:extLst>
            <a:ext uri="{FF2B5EF4-FFF2-40B4-BE49-F238E27FC236}">
              <a16:creationId xmlns:a16="http://schemas.microsoft.com/office/drawing/2014/main" id="{00000000-0008-0000-2200-00003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4" name="Text Box 1">
          <a:extLst>
            <a:ext uri="{FF2B5EF4-FFF2-40B4-BE49-F238E27FC236}">
              <a16:creationId xmlns:a16="http://schemas.microsoft.com/office/drawing/2014/main" id="{00000000-0008-0000-2200-00003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385" name="Text Box 2">
          <a:extLst>
            <a:ext uri="{FF2B5EF4-FFF2-40B4-BE49-F238E27FC236}">
              <a16:creationId xmlns:a16="http://schemas.microsoft.com/office/drawing/2014/main" id="{00000000-0008-0000-2200-00003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32</xdr:row>
      <xdr:rowOff>0</xdr:rowOff>
    </xdr:from>
    <xdr:ext cx="114300" cy="285750"/>
    <xdr:sp macro="" textlink="">
      <xdr:nvSpPr>
        <xdr:cNvPr id="3386" name="Text Box 8">
          <a:extLst>
            <a:ext uri="{FF2B5EF4-FFF2-40B4-BE49-F238E27FC236}">
              <a16:creationId xmlns:a16="http://schemas.microsoft.com/office/drawing/2014/main" id="{00000000-0008-0000-2200-00003A0D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7" name="Text Box 1">
          <a:extLst>
            <a:ext uri="{FF2B5EF4-FFF2-40B4-BE49-F238E27FC236}">
              <a16:creationId xmlns:a16="http://schemas.microsoft.com/office/drawing/2014/main" id="{00000000-0008-0000-2200-00003B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8" name="Text Box 2">
          <a:extLst>
            <a:ext uri="{FF2B5EF4-FFF2-40B4-BE49-F238E27FC236}">
              <a16:creationId xmlns:a16="http://schemas.microsoft.com/office/drawing/2014/main" id="{00000000-0008-0000-2200-00003C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89" name="Text Box 3">
          <a:extLst>
            <a:ext uri="{FF2B5EF4-FFF2-40B4-BE49-F238E27FC236}">
              <a16:creationId xmlns:a16="http://schemas.microsoft.com/office/drawing/2014/main" id="{00000000-0008-0000-2200-00003D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0" name="Text Box 4">
          <a:extLst>
            <a:ext uri="{FF2B5EF4-FFF2-40B4-BE49-F238E27FC236}">
              <a16:creationId xmlns:a16="http://schemas.microsoft.com/office/drawing/2014/main" id="{00000000-0008-0000-2200-00003E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1" name="Text Box 5">
          <a:extLst>
            <a:ext uri="{FF2B5EF4-FFF2-40B4-BE49-F238E27FC236}">
              <a16:creationId xmlns:a16="http://schemas.microsoft.com/office/drawing/2014/main" id="{00000000-0008-0000-2200-00003F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2" name="Text Box 6">
          <a:extLst>
            <a:ext uri="{FF2B5EF4-FFF2-40B4-BE49-F238E27FC236}">
              <a16:creationId xmlns:a16="http://schemas.microsoft.com/office/drawing/2014/main" id="{00000000-0008-0000-2200-000040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3" name="Text Box 8">
          <a:extLst>
            <a:ext uri="{FF2B5EF4-FFF2-40B4-BE49-F238E27FC236}">
              <a16:creationId xmlns:a16="http://schemas.microsoft.com/office/drawing/2014/main" id="{00000000-0008-0000-2200-000041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4" name="Text Box 9">
          <a:extLst>
            <a:ext uri="{FF2B5EF4-FFF2-40B4-BE49-F238E27FC236}">
              <a16:creationId xmlns:a16="http://schemas.microsoft.com/office/drawing/2014/main" id="{00000000-0008-0000-2200-000042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395" name="Text Box 10">
          <a:extLst>
            <a:ext uri="{FF2B5EF4-FFF2-40B4-BE49-F238E27FC236}">
              <a16:creationId xmlns:a16="http://schemas.microsoft.com/office/drawing/2014/main" id="{00000000-0008-0000-2200-000043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396" name="Text Box 11">
          <a:extLst>
            <a:ext uri="{FF2B5EF4-FFF2-40B4-BE49-F238E27FC236}">
              <a16:creationId xmlns:a16="http://schemas.microsoft.com/office/drawing/2014/main" id="{00000000-0008-0000-2200-000044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397" name="Text Box 12">
          <a:extLst>
            <a:ext uri="{FF2B5EF4-FFF2-40B4-BE49-F238E27FC236}">
              <a16:creationId xmlns:a16="http://schemas.microsoft.com/office/drawing/2014/main" id="{00000000-0008-0000-2200-000045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398" name="Text Box 13">
          <a:extLst>
            <a:ext uri="{FF2B5EF4-FFF2-40B4-BE49-F238E27FC236}">
              <a16:creationId xmlns:a16="http://schemas.microsoft.com/office/drawing/2014/main" id="{00000000-0008-0000-2200-000046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399" name="Text Box 14">
          <a:extLst>
            <a:ext uri="{FF2B5EF4-FFF2-40B4-BE49-F238E27FC236}">
              <a16:creationId xmlns:a16="http://schemas.microsoft.com/office/drawing/2014/main" id="{00000000-0008-0000-2200-000047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00" name="Text Box 1">
          <a:extLst>
            <a:ext uri="{FF2B5EF4-FFF2-40B4-BE49-F238E27FC236}">
              <a16:creationId xmlns:a16="http://schemas.microsoft.com/office/drawing/2014/main" id="{00000000-0008-0000-2200-000048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01" name="Text Box 2">
          <a:extLst>
            <a:ext uri="{FF2B5EF4-FFF2-40B4-BE49-F238E27FC236}">
              <a16:creationId xmlns:a16="http://schemas.microsoft.com/office/drawing/2014/main" id="{00000000-0008-0000-2200-000049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402" name="Text Box 8">
          <a:extLst>
            <a:ext uri="{FF2B5EF4-FFF2-40B4-BE49-F238E27FC236}">
              <a16:creationId xmlns:a16="http://schemas.microsoft.com/office/drawing/2014/main" id="{00000000-0008-0000-2200-00004A0D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03" name="Text Box 8">
          <a:extLst>
            <a:ext uri="{FF2B5EF4-FFF2-40B4-BE49-F238E27FC236}">
              <a16:creationId xmlns:a16="http://schemas.microsoft.com/office/drawing/2014/main" id="{00000000-0008-0000-2200-00004B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404" name="Text Box 8">
          <a:extLst>
            <a:ext uri="{FF2B5EF4-FFF2-40B4-BE49-F238E27FC236}">
              <a16:creationId xmlns:a16="http://schemas.microsoft.com/office/drawing/2014/main" id="{00000000-0008-0000-2200-00004C0D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05" name="Text Box 8">
          <a:extLst>
            <a:ext uri="{FF2B5EF4-FFF2-40B4-BE49-F238E27FC236}">
              <a16:creationId xmlns:a16="http://schemas.microsoft.com/office/drawing/2014/main" id="{00000000-0008-0000-2200-00004D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6" name="Text Box 8">
          <a:extLst>
            <a:ext uri="{FF2B5EF4-FFF2-40B4-BE49-F238E27FC236}">
              <a16:creationId xmlns:a16="http://schemas.microsoft.com/office/drawing/2014/main" id="{00000000-0008-0000-2200-00004E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7" name="Text Box 8">
          <a:extLst>
            <a:ext uri="{FF2B5EF4-FFF2-40B4-BE49-F238E27FC236}">
              <a16:creationId xmlns:a16="http://schemas.microsoft.com/office/drawing/2014/main" id="{00000000-0008-0000-2200-00004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8" name="Text Box 1">
          <a:extLst>
            <a:ext uri="{FF2B5EF4-FFF2-40B4-BE49-F238E27FC236}">
              <a16:creationId xmlns:a16="http://schemas.microsoft.com/office/drawing/2014/main" id="{00000000-0008-0000-2200-00005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09" name="Text Box 2">
          <a:extLst>
            <a:ext uri="{FF2B5EF4-FFF2-40B4-BE49-F238E27FC236}">
              <a16:creationId xmlns:a16="http://schemas.microsoft.com/office/drawing/2014/main" id="{00000000-0008-0000-2200-00005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0" name="Text Box 3">
          <a:extLst>
            <a:ext uri="{FF2B5EF4-FFF2-40B4-BE49-F238E27FC236}">
              <a16:creationId xmlns:a16="http://schemas.microsoft.com/office/drawing/2014/main" id="{00000000-0008-0000-2200-00005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1" name="Text Box 4">
          <a:extLst>
            <a:ext uri="{FF2B5EF4-FFF2-40B4-BE49-F238E27FC236}">
              <a16:creationId xmlns:a16="http://schemas.microsoft.com/office/drawing/2014/main" id="{00000000-0008-0000-2200-00005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2" name="Text Box 5">
          <a:extLst>
            <a:ext uri="{FF2B5EF4-FFF2-40B4-BE49-F238E27FC236}">
              <a16:creationId xmlns:a16="http://schemas.microsoft.com/office/drawing/2014/main" id="{00000000-0008-0000-2200-00005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3" name="Text Box 6">
          <a:extLst>
            <a:ext uri="{FF2B5EF4-FFF2-40B4-BE49-F238E27FC236}">
              <a16:creationId xmlns:a16="http://schemas.microsoft.com/office/drawing/2014/main" id="{00000000-0008-0000-2200-00005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4" name="Text Box 8">
          <a:extLst>
            <a:ext uri="{FF2B5EF4-FFF2-40B4-BE49-F238E27FC236}">
              <a16:creationId xmlns:a16="http://schemas.microsoft.com/office/drawing/2014/main" id="{00000000-0008-0000-2200-00005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5" name="Text Box 9">
          <a:extLst>
            <a:ext uri="{FF2B5EF4-FFF2-40B4-BE49-F238E27FC236}">
              <a16:creationId xmlns:a16="http://schemas.microsoft.com/office/drawing/2014/main" id="{00000000-0008-0000-2200-00005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6" name="Text Box 10">
          <a:extLst>
            <a:ext uri="{FF2B5EF4-FFF2-40B4-BE49-F238E27FC236}">
              <a16:creationId xmlns:a16="http://schemas.microsoft.com/office/drawing/2014/main" id="{00000000-0008-0000-2200-00005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7" name="Text Box 1">
          <a:extLst>
            <a:ext uri="{FF2B5EF4-FFF2-40B4-BE49-F238E27FC236}">
              <a16:creationId xmlns:a16="http://schemas.microsoft.com/office/drawing/2014/main" id="{00000000-0008-0000-2200-00005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18" name="Text Box 2">
          <a:extLst>
            <a:ext uri="{FF2B5EF4-FFF2-40B4-BE49-F238E27FC236}">
              <a16:creationId xmlns:a16="http://schemas.microsoft.com/office/drawing/2014/main" id="{00000000-0008-0000-2200-00005A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419" name="Text Box 8">
          <a:extLst>
            <a:ext uri="{FF2B5EF4-FFF2-40B4-BE49-F238E27FC236}">
              <a16:creationId xmlns:a16="http://schemas.microsoft.com/office/drawing/2014/main" id="{00000000-0008-0000-2200-00005B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0" name="Text Box 1">
          <a:extLst>
            <a:ext uri="{FF2B5EF4-FFF2-40B4-BE49-F238E27FC236}">
              <a16:creationId xmlns:a16="http://schemas.microsoft.com/office/drawing/2014/main" id="{00000000-0008-0000-2200-00005C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1" name="Text Box 2">
          <a:extLst>
            <a:ext uri="{FF2B5EF4-FFF2-40B4-BE49-F238E27FC236}">
              <a16:creationId xmlns:a16="http://schemas.microsoft.com/office/drawing/2014/main" id="{00000000-0008-0000-2200-00005D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2" name="Text Box 3">
          <a:extLst>
            <a:ext uri="{FF2B5EF4-FFF2-40B4-BE49-F238E27FC236}">
              <a16:creationId xmlns:a16="http://schemas.microsoft.com/office/drawing/2014/main" id="{00000000-0008-0000-2200-00005E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3" name="Text Box 4">
          <a:extLst>
            <a:ext uri="{FF2B5EF4-FFF2-40B4-BE49-F238E27FC236}">
              <a16:creationId xmlns:a16="http://schemas.microsoft.com/office/drawing/2014/main" id="{00000000-0008-0000-2200-00005F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4" name="Text Box 5">
          <a:extLst>
            <a:ext uri="{FF2B5EF4-FFF2-40B4-BE49-F238E27FC236}">
              <a16:creationId xmlns:a16="http://schemas.microsoft.com/office/drawing/2014/main" id="{00000000-0008-0000-2200-000060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5" name="Text Box 6">
          <a:extLst>
            <a:ext uri="{FF2B5EF4-FFF2-40B4-BE49-F238E27FC236}">
              <a16:creationId xmlns:a16="http://schemas.microsoft.com/office/drawing/2014/main" id="{00000000-0008-0000-2200-000061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6" name="Text Box 8">
          <a:extLst>
            <a:ext uri="{FF2B5EF4-FFF2-40B4-BE49-F238E27FC236}">
              <a16:creationId xmlns:a16="http://schemas.microsoft.com/office/drawing/2014/main" id="{00000000-0008-0000-2200-000062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7" name="Text Box 9">
          <a:extLst>
            <a:ext uri="{FF2B5EF4-FFF2-40B4-BE49-F238E27FC236}">
              <a16:creationId xmlns:a16="http://schemas.microsoft.com/office/drawing/2014/main" id="{00000000-0008-0000-2200-000063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28" name="Text Box 10">
          <a:extLst>
            <a:ext uri="{FF2B5EF4-FFF2-40B4-BE49-F238E27FC236}">
              <a16:creationId xmlns:a16="http://schemas.microsoft.com/office/drawing/2014/main" id="{00000000-0008-0000-2200-000064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29" name="Text Box 11">
          <a:extLst>
            <a:ext uri="{FF2B5EF4-FFF2-40B4-BE49-F238E27FC236}">
              <a16:creationId xmlns:a16="http://schemas.microsoft.com/office/drawing/2014/main" id="{00000000-0008-0000-2200-000065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30" name="Text Box 12">
          <a:extLst>
            <a:ext uri="{FF2B5EF4-FFF2-40B4-BE49-F238E27FC236}">
              <a16:creationId xmlns:a16="http://schemas.microsoft.com/office/drawing/2014/main" id="{00000000-0008-0000-2200-000066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31" name="Text Box 13">
          <a:extLst>
            <a:ext uri="{FF2B5EF4-FFF2-40B4-BE49-F238E27FC236}">
              <a16:creationId xmlns:a16="http://schemas.microsoft.com/office/drawing/2014/main" id="{00000000-0008-0000-2200-000067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32" name="Text Box 14">
          <a:extLst>
            <a:ext uri="{FF2B5EF4-FFF2-40B4-BE49-F238E27FC236}">
              <a16:creationId xmlns:a16="http://schemas.microsoft.com/office/drawing/2014/main" id="{00000000-0008-0000-2200-000068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33" name="Text Box 1">
          <a:extLst>
            <a:ext uri="{FF2B5EF4-FFF2-40B4-BE49-F238E27FC236}">
              <a16:creationId xmlns:a16="http://schemas.microsoft.com/office/drawing/2014/main" id="{00000000-0008-0000-2200-000069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434" name="Text Box 2">
          <a:extLst>
            <a:ext uri="{FF2B5EF4-FFF2-40B4-BE49-F238E27FC236}">
              <a16:creationId xmlns:a16="http://schemas.microsoft.com/office/drawing/2014/main" id="{00000000-0008-0000-2200-00006A0D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435" name="Text Box 8">
          <a:extLst>
            <a:ext uri="{FF2B5EF4-FFF2-40B4-BE49-F238E27FC236}">
              <a16:creationId xmlns:a16="http://schemas.microsoft.com/office/drawing/2014/main" id="{00000000-0008-0000-2200-00006B0D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436" name="Text Box 8">
          <a:extLst>
            <a:ext uri="{FF2B5EF4-FFF2-40B4-BE49-F238E27FC236}">
              <a16:creationId xmlns:a16="http://schemas.microsoft.com/office/drawing/2014/main" id="{00000000-0008-0000-2200-00006C0D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37" name="Text Box 8">
          <a:extLst>
            <a:ext uri="{FF2B5EF4-FFF2-40B4-BE49-F238E27FC236}">
              <a16:creationId xmlns:a16="http://schemas.microsoft.com/office/drawing/2014/main" id="{00000000-0008-0000-2200-00006D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38" name="Text Box 8">
          <a:extLst>
            <a:ext uri="{FF2B5EF4-FFF2-40B4-BE49-F238E27FC236}">
              <a16:creationId xmlns:a16="http://schemas.microsoft.com/office/drawing/2014/main" id="{00000000-0008-0000-2200-00006E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39" name="Text Box 8">
          <a:extLst>
            <a:ext uri="{FF2B5EF4-FFF2-40B4-BE49-F238E27FC236}">
              <a16:creationId xmlns:a16="http://schemas.microsoft.com/office/drawing/2014/main" id="{00000000-0008-0000-2200-00006F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0" name="Text Box 1">
          <a:extLst>
            <a:ext uri="{FF2B5EF4-FFF2-40B4-BE49-F238E27FC236}">
              <a16:creationId xmlns:a16="http://schemas.microsoft.com/office/drawing/2014/main" id="{00000000-0008-0000-2200-000070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1" name="Text Box 2">
          <a:extLst>
            <a:ext uri="{FF2B5EF4-FFF2-40B4-BE49-F238E27FC236}">
              <a16:creationId xmlns:a16="http://schemas.microsoft.com/office/drawing/2014/main" id="{00000000-0008-0000-2200-000071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2" name="Text Box 3">
          <a:extLst>
            <a:ext uri="{FF2B5EF4-FFF2-40B4-BE49-F238E27FC236}">
              <a16:creationId xmlns:a16="http://schemas.microsoft.com/office/drawing/2014/main" id="{00000000-0008-0000-2200-000072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3" name="Text Box 4">
          <a:extLst>
            <a:ext uri="{FF2B5EF4-FFF2-40B4-BE49-F238E27FC236}">
              <a16:creationId xmlns:a16="http://schemas.microsoft.com/office/drawing/2014/main" id="{00000000-0008-0000-2200-00007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4" name="Text Box 5">
          <a:extLst>
            <a:ext uri="{FF2B5EF4-FFF2-40B4-BE49-F238E27FC236}">
              <a16:creationId xmlns:a16="http://schemas.microsoft.com/office/drawing/2014/main" id="{00000000-0008-0000-2200-000074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5" name="Text Box 6">
          <a:extLst>
            <a:ext uri="{FF2B5EF4-FFF2-40B4-BE49-F238E27FC236}">
              <a16:creationId xmlns:a16="http://schemas.microsoft.com/office/drawing/2014/main" id="{00000000-0008-0000-2200-000075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6" name="Text Box 8">
          <a:extLst>
            <a:ext uri="{FF2B5EF4-FFF2-40B4-BE49-F238E27FC236}">
              <a16:creationId xmlns:a16="http://schemas.microsoft.com/office/drawing/2014/main" id="{00000000-0008-0000-2200-000076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7" name="Text Box 9">
          <a:extLst>
            <a:ext uri="{FF2B5EF4-FFF2-40B4-BE49-F238E27FC236}">
              <a16:creationId xmlns:a16="http://schemas.microsoft.com/office/drawing/2014/main" id="{00000000-0008-0000-2200-000077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8" name="Text Box 10">
          <a:extLst>
            <a:ext uri="{FF2B5EF4-FFF2-40B4-BE49-F238E27FC236}">
              <a16:creationId xmlns:a16="http://schemas.microsoft.com/office/drawing/2014/main" id="{00000000-0008-0000-2200-000078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49" name="Text Box 1">
          <a:extLst>
            <a:ext uri="{FF2B5EF4-FFF2-40B4-BE49-F238E27FC236}">
              <a16:creationId xmlns:a16="http://schemas.microsoft.com/office/drawing/2014/main" id="{00000000-0008-0000-2200-000079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50" name="Text Box 2">
          <a:extLst>
            <a:ext uri="{FF2B5EF4-FFF2-40B4-BE49-F238E27FC236}">
              <a16:creationId xmlns:a16="http://schemas.microsoft.com/office/drawing/2014/main" id="{00000000-0008-0000-2200-00007A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451" name="Text Box 8">
          <a:extLst>
            <a:ext uri="{FF2B5EF4-FFF2-40B4-BE49-F238E27FC236}">
              <a16:creationId xmlns:a16="http://schemas.microsoft.com/office/drawing/2014/main" id="{00000000-0008-0000-2200-00007B0D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452" name="Text Box 13">
          <a:extLst>
            <a:ext uri="{FF2B5EF4-FFF2-40B4-BE49-F238E27FC236}">
              <a16:creationId xmlns:a16="http://schemas.microsoft.com/office/drawing/2014/main" id="{00000000-0008-0000-2200-00007C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453" name="Text Box 14">
          <a:extLst>
            <a:ext uri="{FF2B5EF4-FFF2-40B4-BE49-F238E27FC236}">
              <a16:creationId xmlns:a16="http://schemas.microsoft.com/office/drawing/2014/main" id="{00000000-0008-0000-2200-00007D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56</xdr:row>
      <xdr:rowOff>179917</xdr:rowOff>
    </xdr:from>
    <xdr:ext cx="114300" cy="285750"/>
    <xdr:sp macro="" textlink="">
      <xdr:nvSpPr>
        <xdr:cNvPr id="3454" name="Text Box 13">
          <a:extLst>
            <a:ext uri="{FF2B5EF4-FFF2-40B4-BE49-F238E27FC236}">
              <a16:creationId xmlns:a16="http://schemas.microsoft.com/office/drawing/2014/main" id="{00000000-0008-0000-2200-00007E0D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52918</xdr:rowOff>
    </xdr:from>
    <xdr:ext cx="114300" cy="285750"/>
    <xdr:sp macro="" textlink="">
      <xdr:nvSpPr>
        <xdr:cNvPr id="3455" name="Text Box 10">
          <a:extLst>
            <a:ext uri="{FF2B5EF4-FFF2-40B4-BE49-F238E27FC236}">
              <a16:creationId xmlns:a16="http://schemas.microsoft.com/office/drawing/2014/main" id="{00000000-0008-0000-2200-00007F0D0000}"/>
            </a:ext>
          </a:extLst>
        </xdr:cNvPr>
        <xdr:cNvSpPr txBox="1">
          <a:spLocks noChangeArrowheads="1"/>
        </xdr:cNvSpPr>
      </xdr:nvSpPr>
      <xdr:spPr bwMode="auto">
        <a:xfrm>
          <a:off x="812292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6" name="Text Box 8">
          <a:extLst>
            <a:ext uri="{FF2B5EF4-FFF2-40B4-BE49-F238E27FC236}">
              <a16:creationId xmlns:a16="http://schemas.microsoft.com/office/drawing/2014/main" id="{00000000-0008-0000-2200-000080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7" name="Text Box 8">
          <a:extLst>
            <a:ext uri="{FF2B5EF4-FFF2-40B4-BE49-F238E27FC236}">
              <a16:creationId xmlns:a16="http://schemas.microsoft.com/office/drawing/2014/main" id="{00000000-0008-0000-2200-000081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58" name="Text Box 8">
          <a:extLst>
            <a:ext uri="{FF2B5EF4-FFF2-40B4-BE49-F238E27FC236}">
              <a16:creationId xmlns:a16="http://schemas.microsoft.com/office/drawing/2014/main" id="{00000000-0008-0000-2200-000082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21</xdr:row>
      <xdr:rowOff>0</xdr:rowOff>
    </xdr:from>
    <xdr:ext cx="114300" cy="285750"/>
    <xdr:sp macro="" textlink="">
      <xdr:nvSpPr>
        <xdr:cNvPr id="3459" name="Text Box 8">
          <a:extLst>
            <a:ext uri="{FF2B5EF4-FFF2-40B4-BE49-F238E27FC236}">
              <a16:creationId xmlns:a16="http://schemas.microsoft.com/office/drawing/2014/main" id="{00000000-0008-0000-2200-000083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0" name="Text Box 8">
          <a:extLst>
            <a:ext uri="{FF2B5EF4-FFF2-40B4-BE49-F238E27FC236}">
              <a16:creationId xmlns:a16="http://schemas.microsoft.com/office/drawing/2014/main" id="{00000000-0008-0000-2200-000084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1" name="Text Box 8">
          <a:extLst>
            <a:ext uri="{FF2B5EF4-FFF2-40B4-BE49-F238E27FC236}">
              <a16:creationId xmlns:a16="http://schemas.microsoft.com/office/drawing/2014/main" id="{00000000-0008-0000-2200-000085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2" name="Text Box 8">
          <a:extLst>
            <a:ext uri="{FF2B5EF4-FFF2-40B4-BE49-F238E27FC236}">
              <a16:creationId xmlns:a16="http://schemas.microsoft.com/office/drawing/2014/main" id="{00000000-0008-0000-2200-000086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463" name="Text Box 8">
          <a:extLst>
            <a:ext uri="{FF2B5EF4-FFF2-40B4-BE49-F238E27FC236}">
              <a16:creationId xmlns:a16="http://schemas.microsoft.com/office/drawing/2014/main" id="{00000000-0008-0000-2200-0000870D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64" name="Text Box 8">
          <a:extLst>
            <a:ext uri="{FF2B5EF4-FFF2-40B4-BE49-F238E27FC236}">
              <a16:creationId xmlns:a16="http://schemas.microsoft.com/office/drawing/2014/main" id="{00000000-0008-0000-2200-000088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465" name="Text Box 8">
          <a:extLst>
            <a:ext uri="{FF2B5EF4-FFF2-40B4-BE49-F238E27FC236}">
              <a16:creationId xmlns:a16="http://schemas.microsoft.com/office/drawing/2014/main" id="{00000000-0008-0000-2200-0000890D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466" name="Text Box 8">
          <a:extLst>
            <a:ext uri="{FF2B5EF4-FFF2-40B4-BE49-F238E27FC236}">
              <a16:creationId xmlns:a16="http://schemas.microsoft.com/office/drawing/2014/main" id="{00000000-0008-0000-2200-00008A0D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467" name="Text Box 8">
          <a:extLst>
            <a:ext uri="{FF2B5EF4-FFF2-40B4-BE49-F238E27FC236}">
              <a16:creationId xmlns:a16="http://schemas.microsoft.com/office/drawing/2014/main" id="{00000000-0008-0000-2200-00008B0D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468" name="Text Box 8">
          <a:extLst>
            <a:ext uri="{FF2B5EF4-FFF2-40B4-BE49-F238E27FC236}">
              <a16:creationId xmlns:a16="http://schemas.microsoft.com/office/drawing/2014/main" id="{00000000-0008-0000-2200-00008C0D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469" name="Text Box 8">
          <a:extLst>
            <a:ext uri="{FF2B5EF4-FFF2-40B4-BE49-F238E27FC236}">
              <a16:creationId xmlns:a16="http://schemas.microsoft.com/office/drawing/2014/main" id="{00000000-0008-0000-2200-00008D0D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54</xdr:row>
      <xdr:rowOff>0</xdr:rowOff>
    </xdr:from>
    <xdr:ext cx="114300" cy="285750"/>
    <xdr:sp macro="" textlink="">
      <xdr:nvSpPr>
        <xdr:cNvPr id="3470" name="Text Box 8">
          <a:extLst>
            <a:ext uri="{FF2B5EF4-FFF2-40B4-BE49-F238E27FC236}">
              <a16:creationId xmlns:a16="http://schemas.microsoft.com/office/drawing/2014/main" id="{00000000-0008-0000-2200-00008E0D0000}"/>
            </a:ext>
          </a:extLst>
        </xdr:cNvPr>
        <xdr:cNvSpPr txBox="1">
          <a:spLocks noChangeArrowheads="1"/>
        </xdr:cNvSpPr>
      </xdr:nvSpPr>
      <xdr:spPr bwMode="auto">
        <a:xfrm>
          <a:off x="812292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169334</xdr:rowOff>
    </xdr:from>
    <xdr:ext cx="114300" cy="285750"/>
    <xdr:sp macro="" textlink="">
      <xdr:nvSpPr>
        <xdr:cNvPr id="3471" name="Text Box 8">
          <a:extLst>
            <a:ext uri="{FF2B5EF4-FFF2-40B4-BE49-F238E27FC236}">
              <a16:creationId xmlns:a16="http://schemas.microsoft.com/office/drawing/2014/main" id="{00000000-0008-0000-2200-00008F0D0000}"/>
            </a:ext>
          </a:extLst>
        </xdr:cNvPr>
        <xdr:cNvSpPr txBox="1">
          <a:spLocks noChangeArrowheads="1"/>
        </xdr:cNvSpPr>
      </xdr:nvSpPr>
      <xdr:spPr bwMode="auto">
        <a:xfrm>
          <a:off x="812292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152400</xdr:rowOff>
    </xdr:from>
    <xdr:ext cx="114300" cy="285750"/>
    <xdr:sp macro="" textlink="">
      <xdr:nvSpPr>
        <xdr:cNvPr id="3472" name="Text Box 8">
          <a:extLst>
            <a:ext uri="{FF2B5EF4-FFF2-40B4-BE49-F238E27FC236}">
              <a16:creationId xmlns:a16="http://schemas.microsoft.com/office/drawing/2014/main" id="{00000000-0008-0000-2200-0000900D0000}"/>
            </a:ext>
          </a:extLst>
        </xdr:cNvPr>
        <xdr:cNvSpPr txBox="1">
          <a:spLocks noChangeArrowheads="1"/>
        </xdr:cNvSpPr>
      </xdr:nvSpPr>
      <xdr:spPr bwMode="auto">
        <a:xfrm>
          <a:off x="812292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473" name="Text Box 8">
          <a:extLst>
            <a:ext uri="{FF2B5EF4-FFF2-40B4-BE49-F238E27FC236}">
              <a16:creationId xmlns:a16="http://schemas.microsoft.com/office/drawing/2014/main" id="{00000000-0008-0000-2200-000091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474" name="Text Box 8">
          <a:extLst>
            <a:ext uri="{FF2B5EF4-FFF2-40B4-BE49-F238E27FC236}">
              <a16:creationId xmlns:a16="http://schemas.microsoft.com/office/drawing/2014/main" id="{00000000-0008-0000-2200-0000920D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475" name="Text Box 8">
          <a:extLst>
            <a:ext uri="{FF2B5EF4-FFF2-40B4-BE49-F238E27FC236}">
              <a16:creationId xmlns:a16="http://schemas.microsoft.com/office/drawing/2014/main" id="{00000000-0008-0000-2200-0000930D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76" name="Text Box 8">
          <a:extLst>
            <a:ext uri="{FF2B5EF4-FFF2-40B4-BE49-F238E27FC236}">
              <a16:creationId xmlns:a16="http://schemas.microsoft.com/office/drawing/2014/main" id="{00000000-0008-0000-2200-000094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77" name="Text Box 8">
          <a:extLst>
            <a:ext uri="{FF2B5EF4-FFF2-40B4-BE49-F238E27FC236}">
              <a16:creationId xmlns:a16="http://schemas.microsoft.com/office/drawing/2014/main" id="{00000000-0008-0000-2200-000095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78" name="Text Box 8">
          <a:extLst>
            <a:ext uri="{FF2B5EF4-FFF2-40B4-BE49-F238E27FC236}">
              <a16:creationId xmlns:a16="http://schemas.microsoft.com/office/drawing/2014/main" id="{00000000-0008-0000-2200-00009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479" name="Text Box 8">
          <a:extLst>
            <a:ext uri="{FF2B5EF4-FFF2-40B4-BE49-F238E27FC236}">
              <a16:creationId xmlns:a16="http://schemas.microsoft.com/office/drawing/2014/main" id="{00000000-0008-0000-2200-000097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0" name="Text Box 8">
          <a:extLst>
            <a:ext uri="{FF2B5EF4-FFF2-40B4-BE49-F238E27FC236}">
              <a16:creationId xmlns:a16="http://schemas.microsoft.com/office/drawing/2014/main" id="{00000000-0008-0000-2200-000098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1" name="Text Box 8">
          <a:extLst>
            <a:ext uri="{FF2B5EF4-FFF2-40B4-BE49-F238E27FC236}">
              <a16:creationId xmlns:a16="http://schemas.microsoft.com/office/drawing/2014/main" id="{00000000-0008-0000-2200-000099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2" name="Text Box 8">
          <a:extLst>
            <a:ext uri="{FF2B5EF4-FFF2-40B4-BE49-F238E27FC236}">
              <a16:creationId xmlns:a16="http://schemas.microsoft.com/office/drawing/2014/main" id="{00000000-0008-0000-2200-00009A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3" name="Text Box 8">
          <a:extLst>
            <a:ext uri="{FF2B5EF4-FFF2-40B4-BE49-F238E27FC236}">
              <a16:creationId xmlns:a16="http://schemas.microsoft.com/office/drawing/2014/main" id="{00000000-0008-0000-2200-00009B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484" name="Text Box 8">
          <a:extLst>
            <a:ext uri="{FF2B5EF4-FFF2-40B4-BE49-F238E27FC236}">
              <a16:creationId xmlns:a16="http://schemas.microsoft.com/office/drawing/2014/main" id="{00000000-0008-0000-2200-00009C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5" name="Text Box 8">
          <a:extLst>
            <a:ext uri="{FF2B5EF4-FFF2-40B4-BE49-F238E27FC236}">
              <a16:creationId xmlns:a16="http://schemas.microsoft.com/office/drawing/2014/main" id="{00000000-0008-0000-2200-00009D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86" name="Text Box 8">
          <a:extLst>
            <a:ext uri="{FF2B5EF4-FFF2-40B4-BE49-F238E27FC236}">
              <a16:creationId xmlns:a16="http://schemas.microsoft.com/office/drawing/2014/main" id="{00000000-0008-0000-2200-00009E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487" name="Text Box 8">
          <a:extLst>
            <a:ext uri="{FF2B5EF4-FFF2-40B4-BE49-F238E27FC236}">
              <a16:creationId xmlns:a16="http://schemas.microsoft.com/office/drawing/2014/main" id="{00000000-0008-0000-2200-00009F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488" name="Text Box 8">
          <a:extLst>
            <a:ext uri="{FF2B5EF4-FFF2-40B4-BE49-F238E27FC236}">
              <a16:creationId xmlns:a16="http://schemas.microsoft.com/office/drawing/2014/main" id="{00000000-0008-0000-2200-0000A0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489" name="Text Box 8">
          <a:extLst>
            <a:ext uri="{FF2B5EF4-FFF2-40B4-BE49-F238E27FC236}">
              <a16:creationId xmlns:a16="http://schemas.microsoft.com/office/drawing/2014/main" id="{00000000-0008-0000-2200-0000A1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490" name="Text Box 8">
          <a:extLst>
            <a:ext uri="{FF2B5EF4-FFF2-40B4-BE49-F238E27FC236}">
              <a16:creationId xmlns:a16="http://schemas.microsoft.com/office/drawing/2014/main" id="{00000000-0008-0000-2200-0000A2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491" name="Text Box 8">
          <a:extLst>
            <a:ext uri="{FF2B5EF4-FFF2-40B4-BE49-F238E27FC236}">
              <a16:creationId xmlns:a16="http://schemas.microsoft.com/office/drawing/2014/main" id="{00000000-0008-0000-2200-0000A30D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492" name="Text Box 8">
          <a:extLst>
            <a:ext uri="{FF2B5EF4-FFF2-40B4-BE49-F238E27FC236}">
              <a16:creationId xmlns:a16="http://schemas.microsoft.com/office/drawing/2014/main" id="{00000000-0008-0000-2200-0000A4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93" name="Text Box 8">
          <a:extLst>
            <a:ext uri="{FF2B5EF4-FFF2-40B4-BE49-F238E27FC236}">
              <a16:creationId xmlns:a16="http://schemas.microsoft.com/office/drawing/2014/main" id="{00000000-0008-0000-2200-0000A5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494" name="Text Box 8">
          <a:extLst>
            <a:ext uri="{FF2B5EF4-FFF2-40B4-BE49-F238E27FC236}">
              <a16:creationId xmlns:a16="http://schemas.microsoft.com/office/drawing/2014/main" id="{00000000-0008-0000-2200-0000A6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5" name="Text Box 1">
          <a:extLst>
            <a:ext uri="{FF2B5EF4-FFF2-40B4-BE49-F238E27FC236}">
              <a16:creationId xmlns:a16="http://schemas.microsoft.com/office/drawing/2014/main" id="{00000000-0008-0000-2200-0000A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6" name="Text Box 2">
          <a:extLst>
            <a:ext uri="{FF2B5EF4-FFF2-40B4-BE49-F238E27FC236}">
              <a16:creationId xmlns:a16="http://schemas.microsoft.com/office/drawing/2014/main" id="{00000000-0008-0000-2200-0000A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7" name="Text Box 3">
          <a:extLst>
            <a:ext uri="{FF2B5EF4-FFF2-40B4-BE49-F238E27FC236}">
              <a16:creationId xmlns:a16="http://schemas.microsoft.com/office/drawing/2014/main" id="{00000000-0008-0000-2200-0000A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8" name="Text Box 4">
          <a:extLst>
            <a:ext uri="{FF2B5EF4-FFF2-40B4-BE49-F238E27FC236}">
              <a16:creationId xmlns:a16="http://schemas.microsoft.com/office/drawing/2014/main" id="{00000000-0008-0000-2200-0000A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499" name="Text Box 5">
          <a:extLst>
            <a:ext uri="{FF2B5EF4-FFF2-40B4-BE49-F238E27FC236}">
              <a16:creationId xmlns:a16="http://schemas.microsoft.com/office/drawing/2014/main" id="{00000000-0008-0000-2200-0000A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0" name="Text Box 6">
          <a:extLst>
            <a:ext uri="{FF2B5EF4-FFF2-40B4-BE49-F238E27FC236}">
              <a16:creationId xmlns:a16="http://schemas.microsoft.com/office/drawing/2014/main" id="{00000000-0008-0000-2200-0000A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1" name="Text Box 8">
          <a:extLst>
            <a:ext uri="{FF2B5EF4-FFF2-40B4-BE49-F238E27FC236}">
              <a16:creationId xmlns:a16="http://schemas.microsoft.com/office/drawing/2014/main" id="{00000000-0008-0000-2200-0000A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2" name="Text Box 9">
          <a:extLst>
            <a:ext uri="{FF2B5EF4-FFF2-40B4-BE49-F238E27FC236}">
              <a16:creationId xmlns:a16="http://schemas.microsoft.com/office/drawing/2014/main" id="{00000000-0008-0000-2200-0000A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3" name="Text Box 10">
          <a:extLst>
            <a:ext uri="{FF2B5EF4-FFF2-40B4-BE49-F238E27FC236}">
              <a16:creationId xmlns:a16="http://schemas.microsoft.com/office/drawing/2014/main" id="{00000000-0008-0000-2200-0000A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4" name="Text Box 1">
          <a:extLst>
            <a:ext uri="{FF2B5EF4-FFF2-40B4-BE49-F238E27FC236}">
              <a16:creationId xmlns:a16="http://schemas.microsoft.com/office/drawing/2014/main" id="{00000000-0008-0000-2200-0000B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05" name="Text Box 2">
          <a:extLst>
            <a:ext uri="{FF2B5EF4-FFF2-40B4-BE49-F238E27FC236}">
              <a16:creationId xmlns:a16="http://schemas.microsoft.com/office/drawing/2014/main" id="{00000000-0008-0000-2200-0000B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506" name="Text Box 8">
          <a:extLst>
            <a:ext uri="{FF2B5EF4-FFF2-40B4-BE49-F238E27FC236}">
              <a16:creationId xmlns:a16="http://schemas.microsoft.com/office/drawing/2014/main" id="{00000000-0008-0000-2200-0000B20D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507" name="Text Box 8">
          <a:extLst>
            <a:ext uri="{FF2B5EF4-FFF2-40B4-BE49-F238E27FC236}">
              <a16:creationId xmlns:a16="http://schemas.microsoft.com/office/drawing/2014/main" id="{00000000-0008-0000-2200-0000B3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508" name="Text Box 8">
          <a:extLst>
            <a:ext uri="{FF2B5EF4-FFF2-40B4-BE49-F238E27FC236}">
              <a16:creationId xmlns:a16="http://schemas.microsoft.com/office/drawing/2014/main" id="{00000000-0008-0000-2200-0000B4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09" name="Text Box 8">
          <a:extLst>
            <a:ext uri="{FF2B5EF4-FFF2-40B4-BE49-F238E27FC236}">
              <a16:creationId xmlns:a16="http://schemas.microsoft.com/office/drawing/2014/main" id="{00000000-0008-0000-2200-0000B5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0" name="Text Box 8">
          <a:extLst>
            <a:ext uri="{FF2B5EF4-FFF2-40B4-BE49-F238E27FC236}">
              <a16:creationId xmlns:a16="http://schemas.microsoft.com/office/drawing/2014/main" id="{00000000-0008-0000-2200-0000B6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1" name="Text Box 8">
          <a:extLst>
            <a:ext uri="{FF2B5EF4-FFF2-40B4-BE49-F238E27FC236}">
              <a16:creationId xmlns:a16="http://schemas.microsoft.com/office/drawing/2014/main" id="{00000000-0008-0000-2200-0000B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2" name="Text Box 1">
          <a:extLst>
            <a:ext uri="{FF2B5EF4-FFF2-40B4-BE49-F238E27FC236}">
              <a16:creationId xmlns:a16="http://schemas.microsoft.com/office/drawing/2014/main" id="{00000000-0008-0000-2200-0000B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3" name="Text Box 2">
          <a:extLst>
            <a:ext uri="{FF2B5EF4-FFF2-40B4-BE49-F238E27FC236}">
              <a16:creationId xmlns:a16="http://schemas.microsoft.com/office/drawing/2014/main" id="{00000000-0008-0000-2200-0000B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4" name="Text Box 3">
          <a:extLst>
            <a:ext uri="{FF2B5EF4-FFF2-40B4-BE49-F238E27FC236}">
              <a16:creationId xmlns:a16="http://schemas.microsoft.com/office/drawing/2014/main" id="{00000000-0008-0000-2200-0000B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5" name="Text Box 4">
          <a:extLst>
            <a:ext uri="{FF2B5EF4-FFF2-40B4-BE49-F238E27FC236}">
              <a16:creationId xmlns:a16="http://schemas.microsoft.com/office/drawing/2014/main" id="{00000000-0008-0000-2200-0000B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6" name="Text Box 5">
          <a:extLst>
            <a:ext uri="{FF2B5EF4-FFF2-40B4-BE49-F238E27FC236}">
              <a16:creationId xmlns:a16="http://schemas.microsoft.com/office/drawing/2014/main" id="{00000000-0008-0000-2200-0000B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7" name="Text Box 6">
          <a:extLst>
            <a:ext uri="{FF2B5EF4-FFF2-40B4-BE49-F238E27FC236}">
              <a16:creationId xmlns:a16="http://schemas.microsoft.com/office/drawing/2014/main" id="{00000000-0008-0000-2200-0000B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8" name="Text Box 8">
          <a:extLst>
            <a:ext uri="{FF2B5EF4-FFF2-40B4-BE49-F238E27FC236}">
              <a16:creationId xmlns:a16="http://schemas.microsoft.com/office/drawing/2014/main" id="{00000000-0008-0000-2200-0000B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19" name="Text Box 9">
          <a:extLst>
            <a:ext uri="{FF2B5EF4-FFF2-40B4-BE49-F238E27FC236}">
              <a16:creationId xmlns:a16="http://schemas.microsoft.com/office/drawing/2014/main" id="{00000000-0008-0000-2200-0000B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0" name="Text Box 10">
          <a:extLst>
            <a:ext uri="{FF2B5EF4-FFF2-40B4-BE49-F238E27FC236}">
              <a16:creationId xmlns:a16="http://schemas.microsoft.com/office/drawing/2014/main" id="{00000000-0008-0000-2200-0000C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1" name="Text Box 1">
          <a:extLst>
            <a:ext uri="{FF2B5EF4-FFF2-40B4-BE49-F238E27FC236}">
              <a16:creationId xmlns:a16="http://schemas.microsoft.com/office/drawing/2014/main" id="{00000000-0008-0000-2200-0000C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2" name="Text Box 2">
          <a:extLst>
            <a:ext uri="{FF2B5EF4-FFF2-40B4-BE49-F238E27FC236}">
              <a16:creationId xmlns:a16="http://schemas.microsoft.com/office/drawing/2014/main" id="{00000000-0008-0000-2200-0000C2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523" name="Text Box 8">
          <a:extLst>
            <a:ext uri="{FF2B5EF4-FFF2-40B4-BE49-F238E27FC236}">
              <a16:creationId xmlns:a16="http://schemas.microsoft.com/office/drawing/2014/main" id="{00000000-0008-0000-2200-0000C3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524" name="Text Box 8">
          <a:extLst>
            <a:ext uri="{FF2B5EF4-FFF2-40B4-BE49-F238E27FC236}">
              <a16:creationId xmlns:a16="http://schemas.microsoft.com/office/drawing/2014/main" id="{00000000-0008-0000-2200-0000C40D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525" name="Text Box 8">
          <a:extLst>
            <a:ext uri="{FF2B5EF4-FFF2-40B4-BE49-F238E27FC236}">
              <a16:creationId xmlns:a16="http://schemas.microsoft.com/office/drawing/2014/main" id="{00000000-0008-0000-2200-0000C50D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26" name="Text Box 8">
          <a:extLst>
            <a:ext uri="{FF2B5EF4-FFF2-40B4-BE49-F238E27FC236}">
              <a16:creationId xmlns:a16="http://schemas.microsoft.com/office/drawing/2014/main" id="{00000000-0008-0000-2200-0000C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7" name="Text Box 8">
          <a:extLst>
            <a:ext uri="{FF2B5EF4-FFF2-40B4-BE49-F238E27FC236}">
              <a16:creationId xmlns:a16="http://schemas.microsoft.com/office/drawing/2014/main" id="{00000000-0008-0000-2200-0000C7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8" name="Text Box 8">
          <a:extLst>
            <a:ext uri="{FF2B5EF4-FFF2-40B4-BE49-F238E27FC236}">
              <a16:creationId xmlns:a16="http://schemas.microsoft.com/office/drawing/2014/main" id="{00000000-0008-0000-2200-0000C8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29" name="Text Box 1">
          <a:extLst>
            <a:ext uri="{FF2B5EF4-FFF2-40B4-BE49-F238E27FC236}">
              <a16:creationId xmlns:a16="http://schemas.microsoft.com/office/drawing/2014/main" id="{00000000-0008-0000-2200-0000C9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0" name="Text Box 2">
          <a:extLst>
            <a:ext uri="{FF2B5EF4-FFF2-40B4-BE49-F238E27FC236}">
              <a16:creationId xmlns:a16="http://schemas.microsoft.com/office/drawing/2014/main" id="{00000000-0008-0000-2200-0000CA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1" name="Text Box 3">
          <a:extLst>
            <a:ext uri="{FF2B5EF4-FFF2-40B4-BE49-F238E27FC236}">
              <a16:creationId xmlns:a16="http://schemas.microsoft.com/office/drawing/2014/main" id="{00000000-0008-0000-2200-0000CB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2" name="Text Box 4">
          <a:extLst>
            <a:ext uri="{FF2B5EF4-FFF2-40B4-BE49-F238E27FC236}">
              <a16:creationId xmlns:a16="http://schemas.microsoft.com/office/drawing/2014/main" id="{00000000-0008-0000-2200-0000CC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3" name="Text Box 5">
          <a:extLst>
            <a:ext uri="{FF2B5EF4-FFF2-40B4-BE49-F238E27FC236}">
              <a16:creationId xmlns:a16="http://schemas.microsoft.com/office/drawing/2014/main" id="{00000000-0008-0000-2200-0000CD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4" name="Text Box 6">
          <a:extLst>
            <a:ext uri="{FF2B5EF4-FFF2-40B4-BE49-F238E27FC236}">
              <a16:creationId xmlns:a16="http://schemas.microsoft.com/office/drawing/2014/main" id="{00000000-0008-0000-2200-0000CE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5" name="Text Box 8">
          <a:extLst>
            <a:ext uri="{FF2B5EF4-FFF2-40B4-BE49-F238E27FC236}">
              <a16:creationId xmlns:a16="http://schemas.microsoft.com/office/drawing/2014/main" id="{00000000-0008-0000-2200-0000C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6" name="Text Box 9">
          <a:extLst>
            <a:ext uri="{FF2B5EF4-FFF2-40B4-BE49-F238E27FC236}">
              <a16:creationId xmlns:a16="http://schemas.microsoft.com/office/drawing/2014/main" id="{00000000-0008-0000-2200-0000D0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7" name="Text Box 10">
          <a:extLst>
            <a:ext uri="{FF2B5EF4-FFF2-40B4-BE49-F238E27FC236}">
              <a16:creationId xmlns:a16="http://schemas.microsoft.com/office/drawing/2014/main" id="{00000000-0008-0000-2200-0000D1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8" name="Text Box 1">
          <a:extLst>
            <a:ext uri="{FF2B5EF4-FFF2-40B4-BE49-F238E27FC236}">
              <a16:creationId xmlns:a16="http://schemas.microsoft.com/office/drawing/2014/main" id="{00000000-0008-0000-2200-0000D2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39" name="Text Box 2">
          <a:extLst>
            <a:ext uri="{FF2B5EF4-FFF2-40B4-BE49-F238E27FC236}">
              <a16:creationId xmlns:a16="http://schemas.microsoft.com/office/drawing/2014/main" id="{00000000-0008-0000-2200-0000D3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540" name="Text Box 8">
          <a:extLst>
            <a:ext uri="{FF2B5EF4-FFF2-40B4-BE49-F238E27FC236}">
              <a16:creationId xmlns:a16="http://schemas.microsoft.com/office/drawing/2014/main" id="{00000000-0008-0000-2200-0000D40D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1" name="Text Box 8">
          <a:extLst>
            <a:ext uri="{FF2B5EF4-FFF2-40B4-BE49-F238E27FC236}">
              <a16:creationId xmlns:a16="http://schemas.microsoft.com/office/drawing/2014/main" id="{00000000-0008-0000-2200-0000D5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2" name="Text Box 8">
          <a:extLst>
            <a:ext uri="{FF2B5EF4-FFF2-40B4-BE49-F238E27FC236}">
              <a16:creationId xmlns:a16="http://schemas.microsoft.com/office/drawing/2014/main" id="{00000000-0008-0000-2200-0000D6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3" name="Text Box 8">
          <a:extLst>
            <a:ext uri="{FF2B5EF4-FFF2-40B4-BE49-F238E27FC236}">
              <a16:creationId xmlns:a16="http://schemas.microsoft.com/office/drawing/2014/main" id="{00000000-0008-0000-2200-0000D7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544" name="Text Box 8">
          <a:extLst>
            <a:ext uri="{FF2B5EF4-FFF2-40B4-BE49-F238E27FC236}">
              <a16:creationId xmlns:a16="http://schemas.microsoft.com/office/drawing/2014/main" id="{00000000-0008-0000-2200-0000D8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545" name="Text Box 8">
          <a:extLst>
            <a:ext uri="{FF2B5EF4-FFF2-40B4-BE49-F238E27FC236}">
              <a16:creationId xmlns:a16="http://schemas.microsoft.com/office/drawing/2014/main" id="{00000000-0008-0000-2200-0000D90D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28575</xdr:rowOff>
    </xdr:from>
    <xdr:ext cx="114300" cy="285750"/>
    <xdr:sp macro="" textlink="">
      <xdr:nvSpPr>
        <xdr:cNvPr id="3546" name="Text Box 8">
          <a:extLst>
            <a:ext uri="{FF2B5EF4-FFF2-40B4-BE49-F238E27FC236}">
              <a16:creationId xmlns:a16="http://schemas.microsoft.com/office/drawing/2014/main" id="{00000000-0008-0000-2200-0000DA0D0000}"/>
            </a:ext>
          </a:extLst>
        </xdr:cNvPr>
        <xdr:cNvSpPr txBox="1">
          <a:spLocks noChangeArrowheads="1"/>
        </xdr:cNvSpPr>
      </xdr:nvSpPr>
      <xdr:spPr bwMode="auto">
        <a:xfrm>
          <a:off x="812292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547" name="Text Box 8">
          <a:extLst>
            <a:ext uri="{FF2B5EF4-FFF2-40B4-BE49-F238E27FC236}">
              <a16:creationId xmlns:a16="http://schemas.microsoft.com/office/drawing/2014/main" id="{00000000-0008-0000-2200-0000DB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548" name="Text Box 8">
          <a:extLst>
            <a:ext uri="{FF2B5EF4-FFF2-40B4-BE49-F238E27FC236}">
              <a16:creationId xmlns:a16="http://schemas.microsoft.com/office/drawing/2014/main" id="{00000000-0008-0000-2200-0000DC0D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549" name="Text Box 8">
          <a:extLst>
            <a:ext uri="{FF2B5EF4-FFF2-40B4-BE49-F238E27FC236}">
              <a16:creationId xmlns:a16="http://schemas.microsoft.com/office/drawing/2014/main" id="{00000000-0008-0000-2200-0000DD0D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95250</xdr:rowOff>
    </xdr:from>
    <xdr:ext cx="114300" cy="285750"/>
    <xdr:sp macro="" textlink="">
      <xdr:nvSpPr>
        <xdr:cNvPr id="3550" name="Text Box 8">
          <a:extLst>
            <a:ext uri="{FF2B5EF4-FFF2-40B4-BE49-F238E27FC236}">
              <a16:creationId xmlns:a16="http://schemas.microsoft.com/office/drawing/2014/main" id="{00000000-0008-0000-2200-0000DE0D0000}"/>
            </a:ext>
          </a:extLst>
        </xdr:cNvPr>
        <xdr:cNvSpPr txBox="1">
          <a:spLocks noChangeArrowheads="1"/>
        </xdr:cNvSpPr>
      </xdr:nvSpPr>
      <xdr:spPr bwMode="auto">
        <a:xfrm>
          <a:off x="812292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551" name="Text Box 8">
          <a:extLst>
            <a:ext uri="{FF2B5EF4-FFF2-40B4-BE49-F238E27FC236}">
              <a16:creationId xmlns:a16="http://schemas.microsoft.com/office/drawing/2014/main" id="{00000000-0008-0000-2200-0000DF0D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2" name="Text Box 1">
          <a:extLst>
            <a:ext uri="{FF2B5EF4-FFF2-40B4-BE49-F238E27FC236}">
              <a16:creationId xmlns:a16="http://schemas.microsoft.com/office/drawing/2014/main" id="{00000000-0008-0000-2200-0000E0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3" name="Text Box 2">
          <a:extLst>
            <a:ext uri="{FF2B5EF4-FFF2-40B4-BE49-F238E27FC236}">
              <a16:creationId xmlns:a16="http://schemas.microsoft.com/office/drawing/2014/main" id="{00000000-0008-0000-2200-0000E1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4" name="Text Box 3">
          <a:extLst>
            <a:ext uri="{FF2B5EF4-FFF2-40B4-BE49-F238E27FC236}">
              <a16:creationId xmlns:a16="http://schemas.microsoft.com/office/drawing/2014/main" id="{00000000-0008-0000-2200-0000E2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5" name="Text Box 4">
          <a:extLst>
            <a:ext uri="{FF2B5EF4-FFF2-40B4-BE49-F238E27FC236}">
              <a16:creationId xmlns:a16="http://schemas.microsoft.com/office/drawing/2014/main" id="{00000000-0008-0000-2200-0000E3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6" name="Text Box 5">
          <a:extLst>
            <a:ext uri="{FF2B5EF4-FFF2-40B4-BE49-F238E27FC236}">
              <a16:creationId xmlns:a16="http://schemas.microsoft.com/office/drawing/2014/main" id="{00000000-0008-0000-2200-0000E4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7" name="Text Box 6">
          <a:extLst>
            <a:ext uri="{FF2B5EF4-FFF2-40B4-BE49-F238E27FC236}">
              <a16:creationId xmlns:a16="http://schemas.microsoft.com/office/drawing/2014/main" id="{00000000-0008-0000-2200-0000E5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8" name="Text Box 8">
          <a:extLst>
            <a:ext uri="{FF2B5EF4-FFF2-40B4-BE49-F238E27FC236}">
              <a16:creationId xmlns:a16="http://schemas.microsoft.com/office/drawing/2014/main" id="{00000000-0008-0000-2200-0000E6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59" name="Text Box 9">
          <a:extLst>
            <a:ext uri="{FF2B5EF4-FFF2-40B4-BE49-F238E27FC236}">
              <a16:creationId xmlns:a16="http://schemas.microsoft.com/office/drawing/2014/main" id="{00000000-0008-0000-2200-0000E7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0" name="Text Box 10">
          <a:extLst>
            <a:ext uri="{FF2B5EF4-FFF2-40B4-BE49-F238E27FC236}">
              <a16:creationId xmlns:a16="http://schemas.microsoft.com/office/drawing/2014/main" id="{00000000-0008-0000-2200-0000E8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1" name="Text Box 1">
          <a:extLst>
            <a:ext uri="{FF2B5EF4-FFF2-40B4-BE49-F238E27FC236}">
              <a16:creationId xmlns:a16="http://schemas.microsoft.com/office/drawing/2014/main" id="{00000000-0008-0000-2200-0000E9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2" name="Text Box 2">
          <a:extLst>
            <a:ext uri="{FF2B5EF4-FFF2-40B4-BE49-F238E27FC236}">
              <a16:creationId xmlns:a16="http://schemas.microsoft.com/office/drawing/2014/main" id="{00000000-0008-0000-2200-0000EA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3" name="Text Box 8">
          <a:extLst>
            <a:ext uri="{FF2B5EF4-FFF2-40B4-BE49-F238E27FC236}">
              <a16:creationId xmlns:a16="http://schemas.microsoft.com/office/drawing/2014/main" id="{00000000-0008-0000-2200-0000EB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4" name="Text Box 8">
          <a:extLst>
            <a:ext uri="{FF2B5EF4-FFF2-40B4-BE49-F238E27FC236}">
              <a16:creationId xmlns:a16="http://schemas.microsoft.com/office/drawing/2014/main" id="{00000000-0008-0000-2200-0000EC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5" name="Text Box 1">
          <a:extLst>
            <a:ext uri="{FF2B5EF4-FFF2-40B4-BE49-F238E27FC236}">
              <a16:creationId xmlns:a16="http://schemas.microsoft.com/office/drawing/2014/main" id="{00000000-0008-0000-2200-0000ED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6" name="Text Box 2">
          <a:extLst>
            <a:ext uri="{FF2B5EF4-FFF2-40B4-BE49-F238E27FC236}">
              <a16:creationId xmlns:a16="http://schemas.microsoft.com/office/drawing/2014/main" id="{00000000-0008-0000-2200-0000EE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7" name="Text Box 3">
          <a:extLst>
            <a:ext uri="{FF2B5EF4-FFF2-40B4-BE49-F238E27FC236}">
              <a16:creationId xmlns:a16="http://schemas.microsoft.com/office/drawing/2014/main" id="{00000000-0008-0000-2200-0000EF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8" name="Text Box 4">
          <a:extLst>
            <a:ext uri="{FF2B5EF4-FFF2-40B4-BE49-F238E27FC236}">
              <a16:creationId xmlns:a16="http://schemas.microsoft.com/office/drawing/2014/main" id="{00000000-0008-0000-2200-0000F0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69" name="Text Box 5">
          <a:extLst>
            <a:ext uri="{FF2B5EF4-FFF2-40B4-BE49-F238E27FC236}">
              <a16:creationId xmlns:a16="http://schemas.microsoft.com/office/drawing/2014/main" id="{00000000-0008-0000-2200-0000F1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0" name="Text Box 6">
          <a:extLst>
            <a:ext uri="{FF2B5EF4-FFF2-40B4-BE49-F238E27FC236}">
              <a16:creationId xmlns:a16="http://schemas.microsoft.com/office/drawing/2014/main" id="{00000000-0008-0000-2200-0000F2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1" name="Text Box 8">
          <a:extLst>
            <a:ext uri="{FF2B5EF4-FFF2-40B4-BE49-F238E27FC236}">
              <a16:creationId xmlns:a16="http://schemas.microsoft.com/office/drawing/2014/main" id="{00000000-0008-0000-2200-0000F3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2" name="Text Box 9">
          <a:extLst>
            <a:ext uri="{FF2B5EF4-FFF2-40B4-BE49-F238E27FC236}">
              <a16:creationId xmlns:a16="http://schemas.microsoft.com/office/drawing/2014/main" id="{00000000-0008-0000-2200-0000F4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3" name="Text Box 10">
          <a:extLst>
            <a:ext uri="{FF2B5EF4-FFF2-40B4-BE49-F238E27FC236}">
              <a16:creationId xmlns:a16="http://schemas.microsoft.com/office/drawing/2014/main" id="{00000000-0008-0000-2200-0000F5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4" name="Text Box 1">
          <a:extLst>
            <a:ext uri="{FF2B5EF4-FFF2-40B4-BE49-F238E27FC236}">
              <a16:creationId xmlns:a16="http://schemas.microsoft.com/office/drawing/2014/main" id="{00000000-0008-0000-2200-0000F6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5" name="Text Box 2">
          <a:extLst>
            <a:ext uri="{FF2B5EF4-FFF2-40B4-BE49-F238E27FC236}">
              <a16:creationId xmlns:a16="http://schemas.microsoft.com/office/drawing/2014/main" id="{00000000-0008-0000-2200-0000F7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6" name="Text Box 8">
          <a:extLst>
            <a:ext uri="{FF2B5EF4-FFF2-40B4-BE49-F238E27FC236}">
              <a16:creationId xmlns:a16="http://schemas.microsoft.com/office/drawing/2014/main" id="{00000000-0008-0000-2200-0000F8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7" name="Text Box 8">
          <a:extLst>
            <a:ext uri="{FF2B5EF4-FFF2-40B4-BE49-F238E27FC236}">
              <a16:creationId xmlns:a16="http://schemas.microsoft.com/office/drawing/2014/main" id="{00000000-0008-0000-2200-0000F9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8" name="Text Box 1">
          <a:extLst>
            <a:ext uri="{FF2B5EF4-FFF2-40B4-BE49-F238E27FC236}">
              <a16:creationId xmlns:a16="http://schemas.microsoft.com/office/drawing/2014/main" id="{00000000-0008-0000-2200-0000FA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79" name="Text Box 2">
          <a:extLst>
            <a:ext uri="{FF2B5EF4-FFF2-40B4-BE49-F238E27FC236}">
              <a16:creationId xmlns:a16="http://schemas.microsoft.com/office/drawing/2014/main" id="{00000000-0008-0000-2200-0000FB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0" name="Text Box 3">
          <a:extLst>
            <a:ext uri="{FF2B5EF4-FFF2-40B4-BE49-F238E27FC236}">
              <a16:creationId xmlns:a16="http://schemas.microsoft.com/office/drawing/2014/main" id="{00000000-0008-0000-2200-0000FC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1" name="Text Box 4">
          <a:extLst>
            <a:ext uri="{FF2B5EF4-FFF2-40B4-BE49-F238E27FC236}">
              <a16:creationId xmlns:a16="http://schemas.microsoft.com/office/drawing/2014/main" id="{00000000-0008-0000-2200-0000FD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2" name="Text Box 5">
          <a:extLst>
            <a:ext uri="{FF2B5EF4-FFF2-40B4-BE49-F238E27FC236}">
              <a16:creationId xmlns:a16="http://schemas.microsoft.com/office/drawing/2014/main" id="{00000000-0008-0000-2200-0000FE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3" name="Text Box 6">
          <a:extLst>
            <a:ext uri="{FF2B5EF4-FFF2-40B4-BE49-F238E27FC236}">
              <a16:creationId xmlns:a16="http://schemas.microsoft.com/office/drawing/2014/main" id="{00000000-0008-0000-2200-0000FF0D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4" name="Text Box 8">
          <a:extLst>
            <a:ext uri="{FF2B5EF4-FFF2-40B4-BE49-F238E27FC236}">
              <a16:creationId xmlns:a16="http://schemas.microsoft.com/office/drawing/2014/main" id="{00000000-0008-0000-2200-000000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5" name="Text Box 9">
          <a:extLst>
            <a:ext uri="{FF2B5EF4-FFF2-40B4-BE49-F238E27FC236}">
              <a16:creationId xmlns:a16="http://schemas.microsoft.com/office/drawing/2014/main" id="{00000000-0008-0000-2200-000001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6" name="Text Box 10">
          <a:extLst>
            <a:ext uri="{FF2B5EF4-FFF2-40B4-BE49-F238E27FC236}">
              <a16:creationId xmlns:a16="http://schemas.microsoft.com/office/drawing/2014/main" id="{00000000-0008-0000-2200-000002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7" name="Text Box 1">
          <a:extLst>
            <a:ext uri="{FF2B5EF4-FFF2-40B4-BE49-F238E27FC236}">
              <a16:creationId xmlns:a16="http://schemas.microsoft.com/office/drawing/2014/main" id="{00000000-0008-0000-2200-000003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8" name="Text Box 2">
          <a:extLst>
            <a:ext uri="{FF2B5EF4-FFF2-40B4-BE49-F238E27FC236}">
              <a16:creationId xmlns:a16="http://schemas.microsoft.com/office/drawing/2014/main" id="{00000000-0008-0000-2200-000004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589" name="Text Box 8">
          <a:extLst>
            <a:ext uri="{FF2B5EF4-FFF2-40B4-BE49-F238E27FC236}">
              <a16:creationId xmlns:a16="http://schemas.microsoft.com/office/drawing/2014/main" id="{00000000-0008-0000-2200-0000050E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31</xdr:row>
      <xdr:rowOff>0</xdr:rowOff>
    </xdr:from>
    <xdr:ext cx="114300" cy="285750"/>
    <xdr:sp macro="" textlink="">
      <xdr:nvSpPr>
        <xdr:cNvPr id="3590" name="Text Box 8">
          <a:extLst>
            <a:ext uri="{FF2B5EF4-FFF2-40B4-BE49-F238E27FC236}">
              <a16:creationId xmlns:a16="http://schemas.microsoft.com/office/drawing/2014/main" id="{00000000-0008-0000-2200-0000060E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1" name="Text Box 8">
          <a:extLst>
            <a:ext uri="{FF2B5EF4-FFF2-40B4-BE49-F238E27FC236}">
              <a16:creationId xmlns:a16="http://schemas.microsoft.com/office/drawing/2014/main" id="{00000000-0008-0000-2200-000007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2" name="Text Box 8">
          <a:extLst>
            <a:ext uri="{FF2B5EF4-FFF2-40B4-BE49-F238E27FC236}">
              <a16:creationId xmlns:a16="http://schemas.microsoft.com/office/drawing/2014/main" id="{00000000-0008-0000-2200-000008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593" name="Text Box 8">
          <a:extLst>
            <a:ext uri="{FF2B5EF4-FFF2-40B4-BE49-F238E27FC236}">
              <a16:creationId xmlns:a16="http://schemas.microsoft.com/office/drawing/2014/main" id="{00000000-0008-0000-2200-0000090E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4" name="Text Box 8">
          <a:extLst>
            <a:ext uri="{FF2B5EF4-FFF2-40B4-BE49-F238E27FC236}">
              <a16:creationId xmlns:a16="http://schemas.microsoft.com/office/drawing/2014/main" id="{00000000-0008-0000-2200-00000A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595" name="Text Box 8">
          <a:extLst>
            <a:ext uri="{FF2B5EF4-FFF2-40B4-BE49-F238E27FC236}">
              <a16:creationId xmlns:a16="http://schemas.microsoft.com/office/drawing/2014/main" id="{00000000-0008-0000-2200-00000B0E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596" name="Text Box 8">
          <a:extLst>
            <a:ext uri="{FF2B5EF4-FFF2-40B4-BE49-F238E27FC236}">
              <a16:creationId xmlns:a16="http://schemas.microsoft.com/office/drawing/2014/main" id="{00000000-0008-0000-2200-00000C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7" name="Text Box 8">
          <a:extLst>
            <a:ext uri="{FF2B5EF4-FFF2-40B4-BE49-F238E27FC236}">
              <a16:creationId xmlns:a16="http://schemas.microsoft.com/office/drawing/2014/main" id="{00000000-0008-0000-2200-00000D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8" name="Text Box 8">
          <a:extLst>
            <a:ext uri="{FF2B5EF4-FFF2-40B4-BE49-F238E27FC236}">
              <a16:creationId xmlns:a16="http://schemas.microsoft.com/office/drawing/2014/main" id="{00000000-0008-0000-2200-00000E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599" name="Text Box 8">
          <a:extLst>
            <a:ext uri="{FF2B5EF4-FFF2-40B4-BE49-F238E27FC236}">
              <a16:creationId xmlns:a16="http://schemas.microsoft.com/office/drawing/2014/main" id="{00000000-0008-0000-2200-00000F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600" name="Text Box 8">
          <a:extLst>
            <a:ext uri="{FF2B5EF4-FFF2-40B4-BE49-F238E27FC236}">
              <a16:creationId xmlns:a16="http://schemas.microsoft.com/office/drawing/2014/main" id="{00000000-0008-0000-2200-0000100E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1" name="Text Box 1">
          <a:extLst>
            <a:ext uri="{FF2B5EF4-FFF2-40B4-BE49-F238E27FC236}">
              <a16:creationId xmlns:a16="http://schemas.microsoft.com/office/drawing/2014/main" id="{00000000-0008-0000-2200-000011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2" name="Text Box 2">
          <a:extLst>
            <a:ext uri="{FF2B5EF4-FFF2-40B4-BE49-F238E27FC236}">
              <a16:creationId xmlns:a16="http://schemas.microsoft.com/office/drawing/2014/main" id="{00000000-0008-0000-2200-000012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3" name="Text Box 3">
          <a:extLst>
            <a:ext uri="{FF2B5EF4-FFF2-40B4-BE49-F238E27FC236}">
              <a16:creationId xmlns:a16="http://schemas.microsoft.com/office/drawing/2014/main" id="{00000000-0008-0000-2200-000013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4" name="Text Box 4">
          <a:extLst>
            <a:ext uri="{FF2B5EF4-FFF2-40B4-BE49-F238E27FC236}">
              <a16:creationId xmlns:a16="http://schemas.microsoft.com/office/drawing/2014/main" id="{00000000-0008-0000-2200-000014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5" name="Text Box 5">
          <a:extLst>
            <a:ext uri="{FF2B5EF4-FFF2-40B4-BE49-F238E27FC236}">
              <a16:creationId xmlns:a16="http://schemas.microsoft.com/office/drawing/2014/main" id="{00000000-0008-0000-2200-000015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6" name="Text Box 6">
          <a:extLst>
            <a:ext uri="{FF2B5EF4-FFF2-40B4-BE49-F238E27FC236}">
              <a16:creationId xmlns:a16="http://schemas.microsoft.com/office/drawing/2014/main" id="{00000000-0008-0000-2200-000016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7" name="Text Box 8">
          <a:extLst>
            <a:ext uri="{FF2B5EF4-FFF2-40B4-BE49-F238E27FC236}">
              <a16:creationId xmlns:a16="http://schemas.microsoft.com/office/drawing/2014/main" id="{00000000-0008-0000-2200-000017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8" name="Text Box 9">
          <a:extLst>
            <a:ext uri="{FF2B5EF4-FFF2-40B4-BE49-F238E27FC236}">
              <a16:creationId xmlns:a16="http://schemas.microsoft.com/office/drawing/2014/main" id="{00000000-0008-0000-2200-000018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09" name="Text Box 10">
          <a:extLst>
            <a:ext uri="{FF2B5EF4-FFF2-40B4-BE49-F238E27FC236}">
              <a16:creationId xmlns:a16="http://schemas.microsoft.com/office/drawing/2014/main" id="{00000000-0008-0000-2200-000019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10" name="Text Box 1">
          <a:extLst>
            <a:ext uri="{FF2B5EF4-FFF2-40B4-BE49-F238E27FC236}">
              <a16:creationId xmlns:a16="http://schemas.microsoft.com/office/drawing/2014/main" id="{00000000-0008-0000-2200-00001A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611" name="Text Box 2">
          <a:extLst>
            <a:ext uri="{FF2B5EF4-FFF2-40B4-BE49-F238E27FC236}">
              <a16:creationId xmlns:a16="http://schemas.microsoft.com/office/drawing/2014/main" id="{00000000-0008-0000-2200-00001B0E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2" name="Text Box 1">
          <a:extLst>
            <a:ext uri="{FF2B5EF4-FFF2-40B4-BE49-F238E27FC236}">
              <a16:creationId xmlns:a16="http://schemas.microsoft.com/office/drawing/2014/main" id="{00000000-0008-0000-2200-00001C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3" name="Text Box 2">
          <a:extLst>
            <a:ext uri="{FF2B5EF4-FFF2-40B4-BE49-F238E27FC236}">
              <a16:creationId xmlns:a16="http://schemas.microsoft.com/office/drawing/2014/main" id="{00000000-0008-0000-2200-00001D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4" name="Text Box 3">
          <a:extLst>
            <a:ext uri="{FF2B5EF4-FFF2-40B4-BE49-F238E27FC236}">
              <a16:creationId xmlns:a16="http://schemas.microsoft.com/office/drawing/2014/main" id="{00000000-0008-0000-2200-00001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5" name="Text Box 4">
          <a:extLst>
            <a:ext uri="{FF2B5EF4-FFF2-40B4-BE49-F238E27FC236}">
              <a16:creationId xmlns:a16="http://schemas.microsoft.com/office/drawing/2014/main" id="{00000000-0008-0000-2200-00001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6" name="Text Box 5">
          <a:extLst>
            <a:ext uri="{FF2B5EF4-FFF2-40B4-BE49-F238E27FC236}">
              <a16:creationId xmlns:a16="http://schemas.microsoft.com/office/drawing/2014/main" id="{00000000-0008-0000-2200-000020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7" name="Text Box 6">
          <a:extLst>
            <a:ext uri="{FF2B5EF4-FFF2-40B4-BE49-F238E27FC236}">
              <a16:creationId xmlns:a16="http://schemas.microsoft.com/office/drawing/2014/main" id="{00000000-0008-0000-2200-000021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8" name="Text Box 8">
          <a:extLst>
            <a:ext uri="{FF2B5EF4-FFF2-40B4-BE49-F238E27FC236}">
              <a16:creationId xmlns:a16="http://schemas.microsoft.com/office/drawing/2014/main" id="{00000000-0008-0000-2200-000022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19" name="Text Box 9">
          <a:extLst>
            <a:ext uri="{FF2B5EF4-FFF2-40B4-BE49-F238E27FC236}">
              <a16:creationId xmlns:a16="http://schemas.microsoft.com/office/drawing/2014/main" id="{00000000-0008-0000-2200-000023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0" name="Text Box 10">
          <a:extLst>
            <a:ext uri="{FF2B5EF4-FFF2-40B4-BE49-F238E27FC236}">
              <a16:creationId xmlns:a16="http://schemas.microsoft.com/office/drawing/2014/main" id="{00000000-0008-0000-2200-000024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21" name="Text Box 11">
          <a:extLst>
            <a:ext uri="{FF2B5EF4-FFF2-40B4-BE49-F238E27FC236}">
              <a16:creationId xmlns:a16="http://schemas.microsoft.com/office/drawing/2014/main" id="{00000000-0008-0000-2200-00002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22" name="Text Box 12">
          <a:extLst>
            <a:ext uri="{FF2B5EF4-FFF2-40B4-BE49-F238E27FC236}">
              <a16:creationId xmlns:a16="http://schemas.microsoft.com/office/drawing/2014/main" id="{00000000-0008-0000-2200-00002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3" name="Text Box 1">
          <a:extLst>
            <a:ext uri="{FF2B5EF4-FFF2-40B4-BE49-F238E27FC236}">
              <a16:creationId xmlns:a16="http://schemas.microsoft.com/office/drawing/2014/main" id="{00000000-0008-0000-2200-000027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4" name="Text Box 2">
          <a:extLst>
            <a:ext uri="{FF2B5EF4-FFF2-40B4-BE49-F238E27FC236}">
              <a16:creationId xmlns:a16="http://schemas.microsoft.com/office/drawing/2014/main" id="{00000000-0008-0000-2200-000028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5" name="Text Box 1">
          <a:extLst>
            <a:ext uri="{FF2B5EF4-FFF2-40B4-BE49-F238E27FC236}">
              <a16:creationId xmlns:a16="http://schemas.microsoft.com/office/drawing/2014/main" id="{00000000-0008-0000-2200-000029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6" name="Text Box 2">
          <a:extLst>
            <a:ext uri="{FF2B5EF4-FFF2-40B4-BE49-F238E27FC236}">
              <a16:creationId xmlns:a16="http://schemas.microsoft.com/office/drawing/2014/main" id="{00000000-0008-0000-2200-00002A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7" name="Text Box 3">
          <a:extLst>
            <a:ext uri="{FF2B5EF4-FFF2-40B4-BE49-F238E27FC236}">
              <a16:creationId xmlns:a16="http://schemas.microsoft.com/office/drawing/2014/main" id="{00000000-0008-0000-2200-00002B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8" name="Text Box 4">
          <a:extLst>
            <a:ext uri="{FF2B5EF4-FFF2-40B4-BE49-F238E27FC236}">
              <a16:creationId xmlns:a16="http://schemas.microsoft.com/office/drawing/2014/main" id="{00000000-0008-0000-2200-00002C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29" name="Text Box 5">
          <a:extLst>
            <a:ext uri="{FF2B5EF4-FFF2-40B4-BE49-F238E27FC236}">
              <a16:creationId xmlns:a16="http://schemas.microsoft.com/office/drawing/2014/main" id="{00000000-0008-0000-2200-00002D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0" name="Text Box 6">
          <a:extLst>
            <a:ext uri="{FF2B5EF4-FFF2-40B4-BE49-F238E27FC236}">
              <a16:creationId xmlns:a16="http://schemas.microsoft.com/office/drawing/2014/main" id="{00000000-0008-0000-2200-00002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1" name="Text Box 8">
          <a:extLst>
            <a:ext uri="{FF2B5EF4-FFF2-40B4-BE49-F238E27FC236}">
              <a16:creationId xmlns:a16="http://schemas.microsoft.com/office/drawing/2014/main" id="{00000000-0008-0000-2200-00002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2" name="Text Box 9">
          <a:extLst>
            <a:ext uri="{FF2B5EF4-FFF2-40B4-BE49-F238E27FC236}">
              <a16:creationId xmlns:a16="http://schemas.microsoft.com/office/drawing/2014/main" id="{00000000-0008-0000-2200-000030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3" name="Text Box 10">
          <a:extLst>
            <a:ext uri="{FF2B5EF4-FFF2-40B4-BE49-F238E27FC236}">
              <a16:creationId xmlns:a16="http://schemas.microsoft.com/office/drawing/2014/main" id="{00000000-0008-0000-2200-000031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4" name="Text Box 11">
          <a:extLst>
            <a:ext uri="{FF2B5EF4-FFF2-40B4-BE49-F238E27FC236}">
              <a16:creationId xmlns:a16="http://schemas.microsoft.com/office/drawing/2014/main" id="{00000000-0008-0000-2200-000032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5" name="Text Box 12">
          <a:extLst>
            <a:ext uri="{FF2B5EF4-FFF2-40B4-BE49-F238E27FC236}">
              <a16:creationId xmlns:a16="http://schemas.microsoft.com/office/drawing/2014/main" id="{00000000-0008-0000-2200-000033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6" name="Text Box 1">
          <a:extLst>
            <a:ext uri="{FF2B5EF4-FFF2-40B4-BE49-F238E27FC236}">
              <a16:creationId xmlns:a16="http://schemas.microsoft.com/office/drawing/2014/main" id="{00000000-0008-0000-2200-000034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37" name="Text Box 2">
          <a:extLst>
            <a:ext uri="{FF2B5EF4-FFF2-40B4-BE49-F238E27FC236}">
              <a16:creationId xmlns:a16="http://schemas.microsoft.com/office/drawing/2014/main" id="{00000000-0008-0000-2200-000035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38" name="Text Box 8">
          <a:extLst>
            <a:ext uri="{FF2B5EF4-FFF2-40B4-BE49-F238E27FC236}">
              <a16:creationId xmlns:a16="http://schemas.microsoft.com/office/drawing/2014/main" id="{00000000-0008-0000-2200-00003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39" name="Text Box 13">
          <a:extLst>
            <a:ext uri="{FF2B5EF4-FFF2-40B4-BE49-F238E27FC236}">
              <a16:creationId xmlns:a16="http://schemas.microsoft.com/office/drawing/2014/main" id="{00000000-0008-0000-2200-000037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0" name="Text Box 14">
          <a:extLst>
            <a:ext uri="{FF2B5EF4-FFF2-40B4-BE49-F238E27FC236}">
              <a16:creationId xmlns:a16="http://schemas.microsoft.com/office/drawing/2014/main" id="{00000000-0008-0000-2200-000038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1" name="Text Box 13">
          <a:extLst>
            <a:ext uri="{FF2B5EF4-FFF2-40B4-BE49-F238E27FC236}">
              <a16:creationId xmlns:a16="http://schemas.microsoft.com/office/drawing/2014/main" id="{00000000-0008-0000-2200-000039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2" name="Text Box 14">
          <a:extLst>
            <a:ext uri="{FF2B5EF4-FFF2-40B4-BE49-F238E27FC236}">
              <a16:creationId xmlns:a16="http://schemas.microsoft.com/office/drawing/2014/main" id="{00000000-0008-0000-2200-00003A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3" name="Text Box 13">
          <a:extLst>
            <a:ext uri="{FF2B5EF4-FFF2-40B4-BE49-F238E27FC236}">
              <a16:creationId xmlns:a16="http://schemas.microsoft.com/office/drawing/2014/main" id="{00000000-0008-0000-2200-00003B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4" name="Text Box 14">
          <a:extLst>
            <a:ext uri="{FF2B5EF4-FFF2-40B4-BE49-F238E27FC236}">
              <a16:creationId xmlns:a16="http://schemas.microsoft.com/office/drawing/2014/main" id="{00000000-0008-0000-2200-00003C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5" name="Text Box 8">
          <a:extLst>
            <a:ext uri="{FF2B5EF4-FFF2-40B4-BE49-F238E27FC236}">
              <a16:creationId xmlns:a16="http://schemas.microsoft.com/office/drawing/2014/main" id="{00000000-0008-0000-2200-00003D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6" name="Text Box 8">
          <a:extLst>
            <a:ext uri="{FF2B5EF4-FFF2-40B4-BE49-F238E27FC236}">
              <a16:creationId xmlns:a16="http://schemas.microsoft.com/office/drawing/2014/main" id="{00000000-0008-0000-2200-00003E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7" name="Text Box 8">
          <a:extLst>
            <a:ext uri="{FF2B5EF4-FFF2-40B4-BE49-F238E27FC236}">
              <a16:creationId xmlns:a16="http://schemas.microsoft.com/office/drawing/2014/main" id="{00000000-0008-0000-2200-00003F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48" name="Text Box 8">
          <a:extLst>
            <a:ext uri="{FF2B5EF4-FFF2-40B4-BE49-F238E27FC236}">
              <a16:creationId xmlns:a16="http://schemas.microsoft.com/office/drawing/2014/main" id="{00000000-0008-0000-2200-000040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649" name="Text Box 8">
          <a:extLst>
            <a:ext uri="{FF2B5EF4-FFF2-40B4-BE49-F238E27FC236}">
              <a16:creationId xmlns:a16="http://schemas.microsoft.com/office/drawing/2014/main" id="{00000000-0008-0000-2200-0000410E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650" name="Text Box 8">
          <a:extLst>
            <a:ext uri="{FF2B5EF4-FFF2-40B4-BE49-F238E27FC236}">
              <a16:creationId xmlns:a16="http://schemas.microsoft.com/office/drawing/2014/main" id="{00000000-0008-0000-2200-000042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1" name="Text Box 1">
          <a:extLst>
            <a:ext uri="{FF2B5EF4-FFF2-40B4-BE49-F238E27FC236}">
              <a16:creationId xmlns:a16="http://schemas.microsoft.com/office/drawing/2014/main" id="{00000000-0008-0000-2200-000043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2" name="Text Box 2">
          <a:extLst>
            <a:ext uri="{FF2B5EF4-FFF2-40B4-BE49-F238E27FC236}">
              <a16:creationId xmlns:a16="http://schemas.microsoft.com/office/drawing/2014/main" id="{00000000-0008-0000-2200-000044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3" name="Text Box 3">
          <a:extLst>
            <a:ext uri="{FF2B5EF4-FFF2-40B4-BE49-F238E27FC236}">
              <a16:creationId xmlns:a16="http://schemas.microsoft.com/office/drawing/2014/main" id="{00000000-0008-0000-2200-000045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4" name="Text Box 4">
          <a:extLst>
            <a:ext uri="{FF2B5EF4-FFF2-40B4-BE49-F238E27FC236}">
              <a16:creationId xmlns:a16="http://schemas.microsoft.com/office/drawing/2014/main" id="{00000000-0008-0000-2200-000046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5" name="Text Box 5">
          <a:extLst>
            <a:ext uri="{FF2B5EF4-FFF2-40B4-BE49-F238E27FC236}">
              <a16:creationId xmlns:a16="http://schemas.microsoft.com/office/drawing/2014/main" id="{00000000-0008-0000-2200-000047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6" name="Text Box 6">
          <a:extLst>
            <a:ext uri="{FF2B5EF4-FFF2-40B4-BE49-F238E27FC236}">
              <a16:creationId xmlns:a16="http://schemas.microsoft.com/office/drawing/2014/main" id="{00000000-0008-0000-2200-000048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7" name="Text Box 8">
          <a:extLst>
            <a:ext uri="{FF2B5EF4-FFF2-40B4-BE49-F238E27FC236}">
              <a16:creationId xmlns:a16="http://schemas.microsoft.com/office/drawing/2014/main" id="{00000000-0008-0000-2200-000049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8" name="Text Box 9">
          <a:extLst>
            <a:ext uri="{FF2B5EF4-FFF2-40B4-BE49-F238E27FC236}">
              <a16:creationId xmlns:a16="http://schemas.microsoft.com/office/drawing/2014/main" id="{00000000-0008-0000-2200-00004A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59" name="Text Box 10">
          <a:extLst>
            <a:ext uri="{FF2B5EF4-FFF2-40B4-BE49-F238E27FC236}">
              <a16:creationId xmlns:a16="http://schemas.microsoft.com/office/drawing/2014/main" id="{00000000-0008-0000-2200-00004B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660" name="Text Box 11">
          <a:extLst>
            <a:ext uri="{FF2B5EF4-FFF2-40B4-BE49-F238E27FC236}">
              <a16:creationId xmlns:a16="http://schemas.microsoft.com/office/drawing/2014/main" id="{00000000-0008-0000-2200-00004C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661" name="Text Box 12">
          <a:extLst>
            <a:ext uri="{FF2B5EF4-FFF2-40B4-BE49-F238E27FC236}">
              <a16:creationId xmlns:a16="http://schemas.microsoft.com/office/drawing/2014/main" id="{00000000-0008-0000-2200-00004D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62" name="Text Box 13">
          <a:extLst>
            <a:ext uri="{FF2B5EF4-FFF2-40B4-BE49-F238E27FC236}">
              <a16:creationId xmlns:a16="http://schemas.microsoft.com/office/drawing/2014/main" id="{00000000-0008-0000-2200-00004E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663" name="Text Box 14">
          <a:extLst>
            <a:ext uri="{FF2B5EF4-FFF2-40B4-BE49-F238E27FC236}">
              <a16:creationId xmlns:a16="http://schemas.microsoft.com/office/drawing/2014/main" id="{00000000-0008-0000-2200-00004F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64" name="Text Box 1">
          <a:extLst>
            <a:ext uri="{FF2B5EF4-FFF2-40B4-BE49-F238E27FC236}">
              <a16:creationId xmlns:a16="http://schemas.microsoft.com/office/drawing/2014/main" id="{00000000-0008-0000-2200-000050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44</xdr:row>
      <xdr:rowOff>0</xdr:rowOff>
    </xdr:from>
    <xdr:ext cx="114300" cy="285750"/>
    <xdr:sp macro="" textlink="">
      <xdr:nvSpPr>
        <xdr:cNvPr id="3665" name="Text Box 2">
          <a:extLst>
            <a:ext uri="{FF2B5EF4-FFF2-40B4-BE49-F238E27FC236}">
              <a16:creationId xmlns:a16="http://schemas.microsoft.com/office/drawing/2014/main" id="{00000000-0008-0000-2200-0000510E0000}"/>
            </a:ext>
          </a:extLst>
        </xdr:cNvPr>
        <xdr:cNvSpPr txBox="1">
          <a:spLocks noChangeArrowheads="1"/>
        </xdr:cNvSpPr>
      </xdr:nvSpPr>
      <xdr:spPr bwMode="auto">
        <a:xfrm>
          <a:off x="812292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19</xdr:row>
      <xdr:rowOff>0</xdr:rowOff>
    </xdr:from>
    <xdr:ext cx="114300" cy="285750"/>
    <xdr:sp macro="" textlink="">
      <xdr:nvSpPr>
        <xdr:cNvPr id="3666" name="Text Box 8">
          <a:extLst>
            <a:ext uri="{FF2B5EF4-FFF2-40B4-BE49-F238E27FC236}">
              <a16:creationId xmlns:a16="http://schemas.microsoft.com/office/drawing/2014/main" id="{00000000-0008-0000-2200-0000520E0000}"/>
            </a:ext>
          </a:extLst>
        </xdr:cNvPr>
        <xdr:cNvSpPr txBox="1">
          <a:spLocks noChangeArrowheads="1"/>
        </xdr:cNvSpPr>
      </xdr:nvSpPr>
      <xdr:spPr bwMode="auto">
        <a:xfrm>
          <a:off x="812292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30</xdr:row>
      <xdr:rowOff>0</xdr:rowOff>
    </xdr:from>
    <xdr:ext cx="114300" cy="285750"/>
    <xdr:sp macro="" textlink="">
      <xdr:nvSpPr>
        <xdr:cNvPr id="3667" name="Text Box 8">
          <a:extLst>
            <a:ext uri="{FF2B5EF4-FFF2-40B4-BE49-F238E27FC236}">
              <a16:creationId xmlns:a16="http://schemas.microsoft.com/office/drawing/2014/main" id="{00000000-0008-0000-2200-0000530E0000}"/>
            </a:ext>
          </a:extLst>
        </xdr:cNvPr>
        <xdr:cNvSpPr txBox="1">
          <a:spLocks noChangeArrowheads="1"/>
        </xdr:cNvSpPr>
      </xdr:nvSpPr>
      <xdr:spPr bwMode="auto">
        <a:xfrm>
          <a:off x="812292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668" name="Text Box 8">
          <a:extLst>
            <a:ext uri="{FF2B5EF4-FFF2-40B4-BE49-F238E27FC236}">
              <a16:creationId xmlns:a16="http://schemas.microsoft.com/office/drawing/2014/main" id="{00000000-0008-0000-2200-000054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669" name="Text Box 8">
          <a:extLst>
            <a:ext uri="{FF2B5EF4-FFF2-40B4-BE49-F238E27FC236}">
              <a16:creationId xmlns:a16="http://schemas.microsoft.com/office/drawing/2014/main" id="{00000000-0008-0000-2200-000055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670" name="Text Box 8">
          <a:extLst>
            <a:ext uri="{FF2B5EF4-FFF2-40B4-BE49-F238E27FC236}">
              <a16:creationId xmlns:a16="http://schemas.microsoft.com/office/drawing/2014/main" id="{00000000-0008-0000-2200-000056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1" name="Text Box 1">
          <a:extLst>
            <a:ext uri="{FF2B5EF4-FFF2-40B4-BE49-F238E27FC236}">
              <a16:creationId xmlns:a16="http://schemas.microsoft.com/office/drawing/2014/main" id="{00000000-0008-0000-2200-00005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2" name="Text Box 2">
          <a:extLst>
            <a:ext uri="{FF2B5EF4-FFF2-40B4-BE49-F238E27FC236}">
              <a16:creationId xmlns:a16="http://schemas.microsoft.com/office/drawing/2014/main" id="{00000000-0008-0000-2200-00005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3" name="Text Box 3">
          <a:extLst>
            <a:ext uri="{FF2B5EF4-FFF2-40B4-BE49-F238E27FC236}">
              <a16:creationId xmlns:a16="http://schemas.microsoft.com/office/drawing/2014/main" id="{00000000-0008-0000-2200-00005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4" name="Text Box 4">
          <a:extLst>
            <a:ext uri="{FF2B5EF4-FFF2-40B4-BE49-F238E27FC236}">
              <a16:creationId xmlns:a16="http://schemas.microsoft.com/office/drawing/2014/main" id="{00000000-0008-0000-2200-00005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5" name="Text Box 5">
          <a:extLst>
            <a:ext uri="{FF2B5EF4-FFF2-40B4-BE49-F238E27FC236}">
              <a16:creationId xmlns:a16="http://schemas.microsoft.com/office/drawing/2014/main" id="{00000000-0008-0000-2200-00005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6" name="Text Box 6">
          <a:extLst>
            <a:ext uri="{FF2B5EF4-FFF2-40B4-BE49-F238E27FC236}">
              <a16:creationId xmlns:a16="http://schemas.microsoft.com/office/drawing/2014/main" id="{00000000-0008-0000-2200-00005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7" name="Text Box 8">
          <a:extLst>
            <a:ext uri="{FF2B5EF4-FFF2-40B4-BE49-F238E27FC236}">
              <a16:creationId xmlns:a16="http://schemas.microsoft.com/office/drawing/2014/main" id="{00000000-0008-0000-2200-00005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8" name="Text Box 9">
          <a:extLst>
            <a:ext uri="{FF2B5EF4-FFF2-40B4-BE49-F238E27FC236}">
              <a16:creationId xmlns:a16="http://schemas.microsoft.com/office/drawing/2014/main" id="{00000000-0008-0000-2200-00005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79" name="Text Box 10">
          <a:extLst>
            <a:ext uri="{FF2B5EF4-FFF2-40B4-BE49-F238E27FC236}">
              <a16:creationId xmlns:a16="http://schemas.microsoft.com/office/drawing/2014/main" id="{00000000-0008-0000-2200-00005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80" name="Text Box 1">
          <a:extLst>
            <a:ext uri="{FF2B5EF4-FFF2-40B4-BE49-F238E27FC236}">
              <a16:creationId xmlns:a16="http://schemas.microsoft.com/office/drawing/2014/main" id="{00000000-0008-0000-2200-00006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681" name="Text Box 2">
          <a:extLst>
            <a:ext uri="{FF2B5EF4-FFF2-40B4-BE49-F238E27FC236}">
              <a16:creationId xmlns:a16="http://schemas.microsoft.com/office/drawing/2014/main" id="{00000000-0008-0000-2200-00006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32</xdr:row>
      <xdr:rowOff>0</xdr:rowOff>
    </xdr:from>
    <xdr:ext cx="114300" cy="285750"/>
    <xdr:sp macro="" textlink="">
      <xdr:nvSpPr>
        <xdr:cNvPr id="3682" name="Text Box 8">
          <a:extLst>
            <a:ext uri="{FF2B5EF4-FFF2-40B4-BE49-F238E27FC236}">
              <a16:creationId xmlns:a16="http://schemas.microsoft.com/office/drawing/2014/main" id="{00000000-0008-0000-2200-0000620E0000}"/>
            </a:ext>
          </a:extLst>
        </xdr:cNvPr>
        <xdr:cNvSpPr txBox="1">
          <a:spLocks noChangeArrowheads="1"/>
        </xdr:cNvSpPr>
      </xdr:nvSpPr>
      <xdr:spPr bwMode="auto">
        <a:xfrm>
          <a:off x="812292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3" name="Text Box 1">
          <a:extLst>
            <a:ext uri="{FF2B5EF4-FFF2-40B4-BE49-F238E27FC236}">
              <a16:creationId xmlns:a16="http://schemas.microsoft.com/office/drawing/2014/main" id="{00000000-0008-0000-2200-000063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4" name="Text Box 2">
          <a:extLst>
            <a:ext uri="{FF2B5EF4-FFF2-40B4-BE49-F238E27FC236}">
              <a16:creationId xmlns:a16="http://schemas.microsoft.com/office/drawing/2014/main" id="{00000000-0008-0000-2200-000064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5" name="Text Box 3">
          <a:extLst>
            <a:ext uri="{FF2B5EF4-FFF2-40B4-BE49-F238E27FC236}">
              <a16:creationId xmlns:a16="http://schemas.microsoft.com/office/drawing/2014/main" id="{00000000-0008-0000-2200-00006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6" name="Text Box 4">
          <a:extLst>
            <a:ext uri="{FF2B5EF4-FFF2-40B4-BE49-F238E27FC236}">
              <a16:creationId xmlns:a16="http://schemas.microsoft.com/office/drawing/2014/main" id="{00000000-0008-0000-2200-00006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7" name="Text Box 5">
          <a:extLst>
            <a:ext uri="{FF2B5EF4-FFF2-40B4-BE49-F238E27FC236}">
              <a16:creationId xmlns:a16="http://schemas.microsoft.com/office/drawing/2014/main" id="{00000000-0008-0000-2200-000067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8" name="Text Box 6">
          <a:extLst>
            <a:ext uri="{FF2B5EF4-FFF2-40B4-BE49-F238E27FC236}">
              <a16:creationId xmlns:a16="http://schemas.microsoft.com/office/drawing/2014/main" id="{00000000-0008-0000-2200-000068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89" name="Text Box 8">
          <a:extLst>
            <a:ext uri="{FF2B5EF4-FFF2-40B4-BE49-F238E27FC236}">
              <a16:creationId xmlns:a16="http://schemas.microsoft.com/office/drawing/2014/main" id="{00000000-0008-0000-2200-000069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0" name="Text Box 9">
          <a:extLst>
            <a:ext uri="{FF2B5EF4-FFF2-40B4-BE49-F238E27FC236}">
              <a16:creationId xmlns:a16="http://schemas.microsoft.com/office/drawing/2014/main" id="{00000000-0008-0000-2200-00006A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1" name="Text Box 10">
          <a:extLst>
            <a:ext uri="{FF2B5EF4-FFF2-40B4-BE49-F238E27FC236}">
              <a16:creationId xmlns:a16="http://schemas.microsoft.com/office/drawing/2014/main" id="{00000000-0008-0000-2200-00006B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692" name="Text Box 11">
          <a:extLst>
            <a:ext uri="{FF2B5EF4-FFF2-40B4-BE49-F238E27FC236}">
              <a16:creationId xmlns:a16="http://schemas.microsoft.com/office/drawing/2014/main" id="{00000000-0008-0000-2200-00006C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693" name="Text Box 12">
          <a:extLst>
            <a:ext uri="{FF2B5EF4-FFF2-40B4-BE49-F238E27FC236}">
              <a16:creationId xmlns:a16="http://schemas.microsoft.com/office/drawing/2014/main" id="{00000000-0008-0000-2200-00006D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694" name="Text Box 13">
          <a:extLst>
            <a:ext uri="{FF2B5EF4-FFF2-40B4-BE49-F238E27FC236}">
              <a16:creationId xmlns:a16="http://schemas.microsoft.com/office/drawing/2014/main" id="{00000000-0008-0000-2200-00006E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695" name="Text Box 14">
          <a:extLst>
            <a:ext uri="{FF2B5EF4-FFF2-40B4-BE49-F238E27FC236}">
              <a16:creationId xmlns:a16="http://schemas.microsoft.com/office/drawing/2014/main" id="{00000000-0008-0000-2200-00006F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6" name="Text Box 1">
          <a:extLst>
            <a:ext uri="{FF2B5EF4-FFF2-40B4-BE49-F238E27FC236}">
              <a16:creationId xmlns:a16="http://schemas.microsoft.com/office/drawing/2014/main" id="{00000000-0008-0000-2200-000070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697" name="Text Box 2">
          <a:extLst>
            <a:ext uri="{FF2B5EF4-FFF2-40B4-BE49-F238E27FC236}">
              <a16:creationId xmlns:a16="http://schemas.microsoft.com/office/drawing/2014/main" id="{00000000-0008-0000-2200-000071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698" name="Text Box 8">
          <a:extLst>
            <a:ext uri="{FF2B5EF4-FFF2-40B4-BE49-F238E27FC236}">
              <a16:creationId xmlns:a16="http://schemas.microsoft.com/office/drawing/2014/main" id="{00000000-0008-0000-2200-0000720E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699" name="Text Box 8">
          <a:extLst>
            <a:ext uri="{FF2B5EF4-FFF2-40B4-BE49-F238E27FC236}">
              <a16:creationId xmlns:a16="http://schemas.microsoft.com/office/drawing/2014/main" id="{00000000-0008-0000-2200-000073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700" name="Text Box 8">
          <a:extLst>
            <a:ext uri="{FF2B5EF4-FFF2-40B4-BE49-F238E27FC236}">
              <a16:creationId xmlns:a16="http://schemas.microsoft.com/office/drawing/2014/main" id="{00000000-0008-0000-2200-000074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01" name="Text Box 8">
          <a:extLst>
            <a:ext uri="{FF2B5EF4-FFF2-40B4-BE49-F238E27FC236}">
              <a16:creationId xmlns:a16="http://schemas.microsoft.com/office/drawing/2014/main" id="{00000000-0008-0000-2200-000075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2" name="Text Box 8">
          <a:extLst>
            <a:ext uri="{FF2B5EF4-FFF2-40B4-BE49-F238E27FC236}">
              <a16:creationId xmlns:a16="http://schemas.microsoft.com/office/drawing/2014/main" id="{00000000-0008-0000-2200-000076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3" name="Text Box 8">
          <a:extLst>
            <a:ext uri="{FF2B5EF4-FFF2-40B4-BE49-F238E27FC236}">
              <a16:creationId xmlns:a16="http://schemas.microsoft.com/office/drawing/2014/main" id="{00000000-0008-0000-2200-00007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4" name="Text Box 1">
          <a:extLst>
            <a:ext uri="{FF2B5EF4-FFF2-40B4-BE49-F238E27FC236}">
              <a16:creationId xmlns:a16="http://schemas.microsoft.com/office/drawing/2014/main" id="{00000000-0008-0000-2200-00007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5" name="Text Box 2">
          <a:extLst>
            <a:ext uri="{FF2B5EF4-FFF2-40B4-BE49-F238E27FC236}">
              <a16:creationId xmlns:a16="http://schemas.microsoft.com/office/drawing/2014/main" id="{00000000-0008-0000-2200-00007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6" name="Text Box 3">
          <a:extLst>
            <a:ext uri="{FF2B5EF4-FFF2-40B4-BE49-F238E27FC236}">
              <a16:creationId xmlns:a16="http://schemas.microsoft.com/office/drawing/2014/main" id="{00000000-0008-0000-2200-00007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7" name="Text Box 4">
          <a:extLst>
            <a:ext uri="{FF2B5EF4-FFF2-40B4-BE49-F238E27FC236}">
              <a16:creationId xmlns:a16="http://schemas.microsoft.com/office/drawing/2014/main" id="{00000000-0008-0000-2200-00007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8" name="Text Box 5">
          <a:extLst>
            <a:ext uri="{FF2B5EF4-FFF2-40B4-BE49-F238E27FC236}">
              <a16:creationId xmlns:a16="http://schemas.microsoft.com/office/drawing/2014/main" id="{00000000-0008-0000-2200-00007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09" name="Text Box 6">
          <a:extLst>
            <a:ext uri="{FF2B5EF4-FFF2-40B4-BE49-F238E27FC236}">
              <a16:creationId xmlns:a16="http://schemas.microsoft.com/office/drawing/2014/main" id="{00000000-0008-0000-2200-00007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0" name="Text Box 8">
          <a:extLst>
            <a:ext uri="{FF2B5EF4-FFF2-40B4-BE49-F238E27FC236}">
              <a16:creationId xmlns:a16="http://schemas.microsoft.com/office/drawing/2014/main" id="{00000000-0008-0000-2200-00007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1" name="Text Box 9">
          <a:extLst>
            <a:ext uri="{FF2B5EF4-FFF2-40B4-BE49-F238E27FC236}">
              <a16:creationId xmlns:a16="http://schemas.microsoft.com/office/drawing/2014/main" id="{00000000-0008-0000-2200-00007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2" name="Text Box 10">
          <a:extLst>
            <a:ext uri="{FF2B5EF4-FFF2-40B4-BE49-F238E27FC236}">
              <a16:creationId xmlns:a16="http://schemas.microsoft.com/office/drawing/2014/main" id="{00000000-0008-0000-2200-00008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3" name="Text Box 1">
          <a:extLst>
            <a:ext uri="{FF2B5EF4-FFF2-40B4-BE49-F238E27FC236}">
              <a16:creationId xmlns:a16="http://schemas.microsoft.com/office/drawing/2014/main" id="{00000000-0008-0000-2200-00008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14" name="Text Box 2">
          <a:extLst>
            <a:ext uri="{FF2B5EF4-FFF2-40B4-BE49-F238E27FC236}">
              <a16:creationId xmlns:a16="http://schemas.microsoft.com/office/drawing/2014/main" id="{00000000-0008-0000-2200-000082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715" name="Text Box 8">
          <a:extLst>
            <a:ext uri="{FF2B5EF4-FFF2-40B4-BE49-F238E27FC236}">
              <a16:creationId xmlns:a16="http://schemas.microsoft.com/office/drawing/2014/main" id="{00000000-0008-0000-2200-000083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6" name="Text Box 1">
          <a:extLst>
            <a:ext uri="{FF2B5EF4-FFF2-40B4-BE49-F238E27FC236}">
              <a16:creationId xmlns:a16="http://schemas.microsoft.com/office/drawing/2014/main" id="{00000000-0008-0000-2200-000084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7" name="Text Box 2">
          <a:extLst>
            <a:ext uri="{FF2B5EF4-FFF2-40B4-BE49-F238E27FC236}">
              <a16:creationId xmlns:a16="http://schemas.microsoft.com/office/drawing/2014/main" id="{00000000-0008-0000-2200-000085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8" name="Text Box 3">
          <a:extLst>
            <a:ext uri="{FF2B5EF4-FFF2-40B4-BE49-F238E27FC236}">
              <a16:creationId xmlns:a16="http://schemas.microsoft.com/office/drawing/2014/main" id="{00000000-0008-0000-2200-000086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19" name="Text Box 4">
          <a:extLst>
            <a:ext uri="{FF2B5EF4-FFF2-40B4-BE49-F238E27FC236}">
              <a16:creationId xmlns:a16="http://schemas.microsoft.com/office/drawing/2014/main" id="{00000000-0008-0000-2200-000087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0" name="Text Box 5">
          <a:extLst>
            <a:ext uri="{FF2B5EF4-FFF2-40B4-BE49-F238E27FC236}">
              <a16:creationId xmlns:a16="http://schemas.microsoft.com/office/drawing/2014/main" id="{00000000-0008-0000-2200-000088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1" name="Text Box 6">
          <a:extLst>
            <a:ext uri="{FF2B5EF4-FFF2-40B4-BE49-F238E27FC236}">
              <a16:creationId xmlns:a16="http://schemas.microsoft.com/office/drawing/2014/main" id="{00000000-0008-0000-2200-000089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2" name="Text Box 8">
          <a:extLst>
            <a:ext uri="{FF2B5EF4-FFF2-40B4-BE49-F238E27FC236}">
              <a16:creationId xmlns:a16="http://schemas.microsoft.com/office/drawing/2014/main" id="{00000000-0008-0000-2200-00008A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3" name="Text Box 9">
          <a:extLst>
            <a:ext uri="{FF2B5EF4-FFF2-40B4-BE49-F238E27FC236}">
              <a16:creationId xmlns:a16="http://schemas.microsoft.com/office/drawing/2014/main" id="{00000000-0008-0000-2200-00008B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4" name="Text Box 10">
          <a:extLst>
            <a:ext uri="{FF2B5EF4-FFF2-40B4-BE49-F238E27FC236}">
              <a16:creationId xmlns:a16="http://schemas.microsoft.com/office/drawing/2014/main" id="{00000000-0008-0000-2200-00008C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25" name="Text Box 11">
          <a:extLst>
            <a:ext uri="{FF2B5EF4-FFF2-40B4-BE49-F238E27FC236}">
              <a16:creationId xmlns:a16="http://schemas.microsoft.com/office/drawing/2014/main" id="{00000000-0008-0000-2200-00008D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26" name="Text Box 12">
          <a:extLst>
            <a:ext uri="{FF2B5EF4-FFF2-40B4-BE49-F238E27FC236}">
              <a16:creationId xmlns:a16="http://schemas.microsoft.com/office/drawing/2014/main" id="{00000000-0008-0000-2200-00008E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27" name="Text Box 13">
          <a:extLst>
            <a:ext uri="{FF2B5EF4-FFF2-40B4-BE49-F238E27FC236}">
              <a16:creationId xmlns:a16="http://schemas.microsoft.com/office/drawing/2014/main" id="{00000000-0008-0000-2200-00008F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28" name="Text Box 14">
          <a:extLst>
            <a:ext uri="{FF2B5EF4-FFF2-40B4-BE49-F238E27FC236}">
              <a16:creationId xmlns:a16="http://schemas.microsoft.com/office/drawing/2014/main" id="{00000000-0008-0000-2200-000090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29" name="Text Box 1">
          <a:extLst>
            <a:ext uri="{FF2B5EF4-FFF2-40B4-BE49-F238E27FC236}">
              <a16:creationId xmlns:a16="http://schemas.microsoft.com/office/drawing/2014/main" id="{00000000-0008-0000-2200-000091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730" name="Text Box 2">
          <a:extLst>
            <a:ext uri="{FF2B5EF4-FFF2-40B4-BE49-F238E27FC236}">
              <a16:creationId xmlns:a16="http://schemas.microsoft.com/office/drawing/2014/main" id="{00000000-0008-0000-2200-0000920E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20</xdr:row>
      <xdr:rowOff>0</xdr:rowOff>
    </xdr:from>
    <xdr:ext cx="114300" cy="285750"/>
    <xdr:sp macro="" textlink="">
      <xdr:nvSpPr>
        <xdr:cNvPr id="3731" name="Text Box 8">
          <a:extLst>
            <a:ext uri="{FF2B5EF4-FFF2-40B4-BE49-F238E27FC236}">
              <a16:creationId xmlns:a16="http://schemas.microsoft.com/office/drawing/2014/main" id="{00000000-0008-0000-2200-0000930E0000}"/>
            </a:ext>
          </a:extLst>
        </xdr:cNvPr>
        <xdr:cNvSpPr txBox="1">
          <a:spLocks noChangeArrowheads="1"/>
        </xdr:cNvSpPr>
      </xdr:nvSpPr>
      <xdr:spPr bwMode="auto">
        <a:xfrm>
          <a:off x="812292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732" name="Text Box 8">
          <a:extLst>
            <a:ext uri="{FF2B5EF4-FFF2-40B4-BE49-F238E27FC236}">
              <a16:creationId xmlns:a16="http://schemas.microsoft.com/office/drawing/2014/main" id="{00000000-0008-0000-2200-0000940E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33" name="Text Box 8">
          <a:extLst>
            <a:ext uri="{FF2B5EF4-FFF2-40B4-BE49-F238E27FC236}">
              <a16:creationId xmlns:a16="http://schemas.microsoft.com/office/drawing/2014/main" id="{00000000-0008-0000-2200-000095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4" name="Text Box 8">
          <a:extLst>
            <a:ext uri="{FF2B5EF4-FFF2-40B4-BE49-F238E27FC236}">
              <a16:creationId xmlns:a16="http://schemas.microsoft.com/office/drawing/2014/main" id="{00000000-0008-0000-2200-000096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5" name="Text Box 8">
          <a:extLst>
            <a:ext uri="{FF2B5EF4-FFF2-40B4-BE49-F238E27FC236}">
              <a16:creationId xmlns:a16="http://schemas.microsoft.com/office/drawing/2014/main" id="{00000000-0008-0000-2200-000097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6" name="Text Box 1">
          <a:extLst>
            <a:ext uri="{FF2B5EF4-FFF2-40B4-BE49-F238E27FC236}">
              <a16:creationId xmlns:a16="http://schemas.microsoft.com/office/drawing/2014/main" id="{00000000-0008-0000-2200-00009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7" name="Text Box 2">
          <a:extLst>
            <a:ext uri="{FF2B5EF4-FFF2-40B4-BE49-F238E27FC236}">
              <a16:creationId xmlns:a16="http://schemas.microsoft.com/office/drawing/2014/main" id="{00000000-0008-0000-2200-000099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8" name="Text Box 3">
          <a:extLst>
            <a:ext uri="{FF2B5EF4-FFF2-40B4-BE49-F238E27FC236}">
              <a16:creationId xmlns:a16="http://schemas.microsoft.com/office/drawing/2014/main" id="{00000000-0008-0000-2200-00009A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39" name="Text Box 4">
          <a:extLst>
            <a:ext uri="{FF2B5EF4-FFF2-40B4-BE49-F238E27FC236}">
              <a16:creationId xmlns:a16="http://schemas.microsoft.com/office/drawing/2014/main" id="{00000000-0008-0000-2200-00009B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0" name="Text Box 5">
          <a:extLst>
            <a:ext uri="{FF2B5EF4-FFF2-40B4-BE49-F238E27FC236}">
              <a16:creationId xmlns:a16="http://schemas.microsoft.com/office/drawing/2014/main" id="{00000000-0008-0000-2200-00009C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1" name="Text Box 6">
          <a:extLst>
            <a:ext uri="{FF2B5EF4-FFF2-40B4-BE49-F238E27FC236}">
              <a16:creationId xmlns:a16="http://schemas.microsoft.com/office/drawing/2014/main" id="{00000000-0008-0000-2200-00009D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2" name="Text Box 8">
          <a:extLst>
            <a:ext uri="{FF2B5EF4-FFF2-40B4-BE49-F238E27FC236}">
              <a16:creationId xmlns:a16="http://schemas.microsoft.com/office/drawing/2014/main" id="{00000000-0008-0000-2200-00009E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3" name="Text Box 9">
          <a:extLst>
            <a:ext uri="{FF2B5EF4-FFF2-40B4-BE49-F238E27FC236}">
              <a16:creationId xmlns:a16="http://schemas.microsoft.com/office/drawing/2014/main" id="{00000000-0008-0000-2200-00009F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4" name="Text Box 10">
          <a:extLst>
            <a:ext uri="{FF2B5EF4-FFF2-40B4-BE49-F238E27FC236}">
              <a16:creationId xmlns:a16="http://schemas.microsoft.com/office/drawing/2014/main" id="{00000000-0008-0000-2200-0000A0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5" name="Text Box 1">
          <a:extLst>
            <a:ext uri="{FF2B5EF4-FFF2-40B4-BE49-F238E27FC236}">
              <a16:creationId xmlns:a16="http://schemas.microsoft.com/office/drawing/2014/main" id="{00000000-0008-0000-2200-0000A1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46" name="Text Box 2">
          <a:extLst>
            <a:ext uri="{FF2B5EF4-FFF2-40B4-BE49-F238E27FC236}">
              <a16:creationId xmlns:a16="http://schemas.microsoft.com/office/drawing/2014/main" id="{00000000-0008-0000-2200-0000A2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33</xdr:row>
      <xdr:rowOff>0</xdr:rowOff>
    </xdr:from>
    <xdr:ext cx="114300" cy="285750"/>
    <xdr:sp macro="" textlink="">
      <xdr:nvSpPr>
        <xdr:cNvPr id="3747" name="Text Box 8">
          <a:extLst>
            <a:ext uri="{FF2B5EF4-FFF2-40B4-BE49-F238E27FC236}">
              <a16:creationId xmlns:a16="http://schemas.microsoft.com/office/drawing/2014/main" id="{00000000-0008-0000-2200-0000A30E0000}"/>
            </a:ext>
          </a:extLst>
        </xdr:cNvPr>
        <xdr:cNvSpPr txBox="1">
          <a:spLocks noChangeArrowheads="1"/>
        </xdr:cNvSpPr>
      </xdr:nvSpPr>
      <xdr:spPr bwMode="auto">
        <a:xfrm>
          <a:off x="812292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748" name="Text Box 13">
          <a:extLst>
            <a:ext uri="{FF2B5EF4-FFF2-40B4-BE49-F238E27FC236}">
              <a16:creationId xmlns:a16="http://schemas.microsoft.com/office/drawing/2014/main" id="{00000000-0008-0000-2200-0000A4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749" name="Text Box 14">
          <a:extLst>
            <a:ext uri="{FF2B5EF4-FFF2-40B4-BE49-F238E27FC236}">
              <a16:creationId xmlns:a16="http://schemas.microsoft.com/office/drawing/2014/main" id="{00000000-0008-0000-2200-0000A5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56</xdr:row>
      <xdr:rowOff>179917</xdr:rowOff>
    </xdr:from>
    <xdr:ext cx="114300" cy="285750"/>
    <xdr:sp macro="" textlink="">
      <xdr:nvSpPr>
        <xdr:cNvPr id="3750" name="Text Box 13">
          <a:extLst>
            <a:ext uri="{FF2B5EF4-FFF2-40B4-BE49-F238E27FC236}">
              <a16:creationId xmlns:a16="http://schemas.microsoft.com/office/drawing/2014/main" id="{00000000-0008-0000-2200-0000A60E0000}"/>
            </a:ext>
          </a:extLst>
        </xdr:cNvPr>
        <xdr:cNvSpPr txBox="1">
          <a:spLocks noChangeArrowheads="1"/>
        </xdr:cNvSpPr>
      </xdr:nvSpPr>
      <xdr:spPr bwMode="auto">
        <a:xfrm>
          <a:off x="812292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52918</xdr:rowOff>
    </xdr:from>
    <xdr:ext cx="114300" cy="285750"/>
    <xdr:sp macro="" textlink="">
      <xdr:nvSpPr>
        <xdr:cNvPr id="3751" name="Text Box 10">
          <a:extLst>
            <a:ext uri="{FF2B5EF4-FFF2-40B4-BE49-F238E27FC236}">
              <a16:creationId xmlns:a16="http://schemas.microsoft.com/office/drawing/2014/main" id="{00000000-0008-0000-2200-0000A70E0000}"/>
            </a:ext>
          </a:extLst>
        </xdr:cNvPr>
        <xdr:cNvSpPr txBox="1">
          <a:spLocks noChangeArrowheads="1"/>
        </xdr:cNvSpPr>
      </xdr:nvSpPr>
      <xdr:spPr bwMode="auto">
        <a:xfrm>
          <a:off x="812292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2" name="Text Box 8">
          <a:extLst>
            <a:ext uri="{FF2B5EF4-FFF2-40B4-BE49-F238E27FC236}">
              <a16:creationId xmlns:a16="http://schemas.microsoft.com/office/drawing/2014/main" id="{00000000-0008-0000-2200-0000A8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3" name="Text Box 8">
          <a:extLst>
            <a:ext uri="{FF2B5EF4-FFF2-40B4-BE49-F238E27FC236}">
              <a16:creationId xmlns:a16="http://schemas.microsoft.com/office/drawing/2014/main" id="{00000000-0008-0000-2200-0000A9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54" name="Text Box 8">
          <a:extLst>
            <a:ext uri="{FF2B5EF4-FFF2-40B4-BE49-F238E27FC236}">
              <a16:creationId xmlns:a16="http://schemas.microsoft.com/office/drawing/2014/main" id="{00000000-0008-0000-2200-0000AA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21</xdr:row>
      <xdr:rowOff>0</xdr:rowOff>
    </xdr:from>
    <xdr:ext cx="114300" cy="285750"/>
    <xdr:sp macro="" textlink="">
      <xdr:nvSpPr>
        <xdr:cNvPr id="3755" name="Text Box 8">
          <a:extLst>
            <a:ext uri="{FF2B5EF4-FFF2-40B4-BE49-F238E27FC236}">
              <a16:creationId xmlns:a16="http://schemas.microsoft.com/office/drawing/2014/main" id="{00000000-0008-0000-2200-0000AB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6" name="Text Box 8">
          <a:extLst>
            <a:ext uri="{FF2B5EF4-FFF2-40B4-BE49-F238E27FC236}">
              <a16:creationId xmlns:a16="http://schemas.microsoft.com/office/drawing/2014/main" id="{00000000-0008-0000-2200-0000AC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7" name="Text Box 8">
          <a:extLst>
            <a:ext uri="{FF2B5EF4-FFF2-40B4-BE49-F238E27FC236}">
              <a16:creationId xmlns:a16="http://schemas.microsoft.com/office/drawing/2014/main" id="{00000000-0008-0000-2200-0000AD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8" name="Text Box 8">
          <a:extLst>
            <a:ext uri="{FF2B5EF4-FFF2-40B4-BE49-F238E27FC236}">
              <a16:creationId xmlns:a16="http://schemas.microsoft.com/office/drawing/2014/main" id="{00000000-0008-0000-2200-0000AE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0</xdr:rowOff>
    </xdr:from>
    <xdr:ext cx="114300" cy="285750"/>
    <xdr:sp macro="" textlink="">
      <xdr:nvSpPr>
        <xdr:cNvPr id="3759" name="Text Box 8">
          <a:extLst>
            <a:ext uri="{FF2B5EF4-FFF2-40B4-BE49-F238E27FC236}">
              <a16:creationId xmlns:a16="http://schemas.microsoft.com/office/drawing/2014/main" id="{00000000-0008-0000-2200-0000AF0E0000}"/>
            </a:ext>
          </a:extLst>
        </xdr:cNvPr>
        <xdr:cNvSpPr txBox="1">
          <a:spLocks noChangeArrowheads="1"/>
        </xdr:cNvSpPr>
      </xdr:nvSpPr>
      <xdr:spPr bwMode="auto">
        <a:xfrm>
          <a:off x="812292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60" name="Text Box 8">
          <a:extLst>
            <a:ext uri="{FF2B5EF4-FFF2-40B4-BE49-F238E27FC236}">
              <a16:creationId xmlns:a16="http://schemas.microsoft.com/office/drawing/2014/main" id="{00000000-0008-0000-2200-0000B0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21</xdr:row>
      <xdr:rowOff>0</xdr:rowOff>
    </xdr:from>
    <xdr:ext cx="114300" cy="285750"/>
    <xdr:sp macro="" textlink="">
      <xdr:nvSpPr>
        <xdr:cNvPr id="3761" name="Text Box 8">
          <a:extLst>
            <a:ext uri="{FF2B5EF4-FFF2-40B4-BE49-F238E27FC236}">
              <a16:creationId xmlns:a16="http://schemas.microsoft.com/office/drawing/2014/main" id="{00000000-0008-0000-2200-0000B10E0000}"/>
            </a:ext>
          </a:extLst>
        </xdr:cNvPr>
        <xdr:cNvSpPr txBox="1">
          <a:spLocks noChangeArrowheads="1"/>
        </xdr:cNvSpPr>
      </xdr:nvSpPr>
      <xdr:spPr bwMode="auto">
        <a:xfrm>
          <a:off x="812292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762" name="Text Box 8">
          <a:extLst>
            <a:ext uri="{FF2B5EF4-FFF2-40B4-BE49-F238E27FC236}">
              <a16:creationId xmlns:a16="http://schemas.microsoft.com/office/drawing/2014/main" id="{00000000-0008-0000-2200-0000B20E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22</xdr:row>
      <xdr:rowOff>0</xdr:rowOff>
    </xdr:from>
    <xdr:ext cx="114300" cy="285750"/>
    <xdr:sp macro="" textlink="">
      <xdr:nvSpPr>
        <xdr:cNvPr id="3763" name="Text Box 8">
          <a:extLst>
            <a:ext uri="{FF2B5EF4-FFF2-40B4-BE49-F238E27FC236}">
              <a16:creationId xmlns:a16="http://schemas.microsoft.com/office/drawing/2014/main" id="{00000000-0008-0000-2200-0000B30E0000}"/>
            </a:ext>
          </a:extLst>
        </xdr:cNvPr>
        <xdr:cNvSpPr txBox="1">
          <a:spLocks noChangeArrowheads="1"/>
        </xdr:cNvSpPr>
      </xdr:nvSpPr>
      <xdr:spPr bwMode="auto">
        <a:xfrm>
          <a:off x="812292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764" name="Text Box 8">
          <a:extLst>
            <a:ext uri="{FF2B5EF4-FFF2-40B4-BE49-F238E27FC236}">
              <a16:creationId xmlns:a16="http://schemas.microsoft.com/office/drawing/2014/main" id="{00000000-0008-0000-2200-0000B40E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23</xdr:row>
      <xdr:rowOff>0</xdr:rowOff>
    </xdr:from>
    <xdr:ext cx="114300" cy="285750"/>
    <xdr:sp macro="" textlink="">
      <xdr:nvSpPr>
        <xdr:cNvPr id="3765" name="Text Box 8">
          <a:extLst>
            <a:ext uri="{FF2B5EF4-FFF2-40B4-BE49-F238E27FC236}">
              <a16:creationId xmlns:a16="http://schemas.microsoft.com/office/drawing/2014/main" id="{00000000-0008-0000-2200-0000B50E0000}"/>
            </a:ext>
          </a:extLst>
        </xdr:cNvPr>
        <xdr:cNvSpPr txBox="1">
          <a:spLocks noChangeArrowheads="1"/>
        </xdr:cNvSpPr>
      </xdr:nvSpPr>
      <xdr:spPr bwMode="auto">
        <a:xfrm>
          <a:off x="812292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766" name="Text Box 8">
          <a:extLst>
            <a:ext uri="{FF2B5EF4-FFF2-40B4-BE49-F238E27FC236}">
              <a16:creationId xmlns:a16="http://schemas.microsoft.com/office/drawing/2014/main" id="{00000000-0008-0000-2200-0000B6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46</xdr:row>
      <xdr:rowOff>0</xdr:rowOff>
    </xdr:from>
    <xdr:ext cx="114300" cy="285750"/>
    <xdr:sp macro="" textlink="">
      <xdr:nvSpPr>
        <xdr:cNvPr id="3767" name="Text Box 8">
          <a:extLst>
            <a:ext uri="{FF2B5EF4-FFF2-40B4-BE49-F238E27FC236}">
              <a16:creationId xmlns:a16="http://schemas.microsoft.com/office/drawing/2014/main" id="{00000000-0008-0000-2200-0000B70E0000}"/>
            </a:ext>
          </a:extLst>
        </xdr:cNvPr>
        <xdr:cNvSpPr txBox="1">
          <a:spLocks noChangeArrowheads="1"/>
        </xdr:cNvSpPr>
      </xdr:nvSpPr>
      <xdr:spPr bwMode="auto">
        <a:xfrm>
          <a:off x="812292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36</xdr:row>
      <xdr:rowOff>0</xdr:rowOff>
    </xdr:from>
    <xdr:ext cx="114300" cy="285750"/>
    <xdr:sp macro="" textlink="">
      <xdr:nvSpPr>
        <xdr:cNvPr id="3768" name="Text Box 8">
          <a:extLst>
            <a:ext uri="{FF2B5EF4-FFF2-40B4-BE49-F238E27FC236}">
              <a16:creationId xmlns:a16="http://schemas.microsoft.com/office/drawing/2014/main" id="{00000000-0008-0000-2200-0000B80E0000}"/>
            </a:ext>
          </a:extLst>
        </xdr:cNvPr>
        <xdr:cNvSpPr txBox="1">
          <a:spLocks noChangeArrowheads="1"/>
        </xdr:cNvSpPr>
      </xdr:nvSpPr>
      <xdr:spPr bwMode="auto">
        <a:xfrm>
          <a:off x="812292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69" name="Text Box 8">
          <a:extLst>
            <a:ext uri="{FF2B5EF4-FFF2-40B4-BE49-F238E27FC236}">
              <a16:creationId xmlns:a16="http://schemas.microsoft.com/office/drawing/2014/main" id="{00000000-0008-0000-2200-0000B9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770" name="Text Box 8">
          <a:extLst>
            <a:ext uri="{FF2B5EF4-FFF2-40B4-BE49-F238E27FC236}">
              <a16:creationId xmlns:a16="http://schemas.microsoft.com/office/drawing/2014/main" id="{00000000-0008-0000-2200-0000BA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1" name="Text Box 8">
          <a:extLst>
            <a:ext uri="{FF2B5EF4-FFF2-40B4-BE49-F238E27FC236}">
              <a16:creationId xmlns:a16="http://schemas.microsoft.com/office/drawing/2014/main" id="{00000000-0008-0000-2200-0000B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772" name="Text Box 8">
          <a:extLst>
            <a:ext uri="{FF2B5EF4-FFF2-40B4-BE49-F238E27FC236}">
              <a16:creationId xmlns:a16="http://schemas.microsoft.com/office/drawing/2014/main" id="{00000000-0008-0000-2200-0000BC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3" name="Text Box 8">
          <a:extLst>
            <a:ext uri="{FF2B5EF4-FFF2-40B4-BE49-F238E27FC236}">
              <a16:creationId xmlns:a16="http://schemas.microsoft.com/office/drawing/2014/main" id="{00000000-0008-0000-2200-0000BD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4" name="Text Box 8">
          <a:extLst>
            <a:ext uri="{FF2B5EF4-FFF2-40B4-BE49-F238E27FC236}">
              <a16:creationId xmlns:a16="http://schemas.microsoft.com/office/drawing/2014/main" id="{00000000-0008-0000-2200-0000BE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5" name="Text Box 8">
          <a:extLst>
            <a:ext uri="{FF2B5EF4-FFF2-40B4-BE49-F238E27FC236}">
              <a16:creationId xmlns:a16="http://schemas.microsoft.com/office/drawing/2014/main" id="{00000000-0008-0000-2200-0000BF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6" name="Text Box 8">
          <a:extLst>
            <a:ext uri="{FF2B5EF4-FFF2-40B4-BE49-F238E27FC236}">
              <a16:creationId xmlns:a16="http://schemas.microsoft.com/office/drawing/2014/main" id="{00000000-0008-0000-2200-0000C0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777" name="Text Box 8">
          <a:extLst>
            <a:ext uri="{FF2B5EF4-FFF2-40B4-BE49-F238E27FC236}">
              <a16:creationId xmlns:a16="http://schemas.microsoft.com/office/drawing/2014/main" id="{00000000-0008-0000-2200-0000C1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8" name="Text Box 8">
          <a:extLst>
            <a:ext uri="{FF2B5EF4-FFF2-40B4-BE49-F238E27FC236}">
              <a16:creationId xmlns:a16="http://schemas.microsoft.com/office/drawing/2014/main" id="{00000000-0008-0000-2200-0000C2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79" name="Text Box 8">
          <a:extLst>
            <a:ext uri="{FF2B5EF4-FFF2-40B4-BE49-F238E27FC236}">
              <a16:creationId xmlns:a16="http://schemas.microsoft.com/office/drawing/2014/main" id="{00000000-0008-0000-2200-0000C3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780" name="Text Box 8">
          <a:extLst>
            <a:ext uri="{FF2B5EF4-FFF2-40B4-BE49-F238E27FC236}">
              <a16:creationId xmlns:a16="http://schemas.microsoft.com/office/drawing/2014/main" id="{00000000-0008-0000-2200-0000C4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781" name="Text Box 8">
          <a:extLst>
            <a:ext uri="{FF2B5EF4-FFF2-40B4-BE49-F238E27FC236}">
              <a16:creationId xmlns:a16="http://schemas.microsoft.com/office/drawing/2014/main" id="{00000000-0008-0000-2200-0000C5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782" name="Text Box 8">
          <a:extLst>
            <a:ext uri="{FF2B5EF4-FFF2-40B4-BE49-F238E27FC236}">
              <a16:creationId xmlns:a16="http://schemas.microsoft.com/office/drawing/2014/main" id="{00000000-0008-0000-2200-0000C60E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783" name="Text Box 8">
          <a:extLst>
            <a:ext uri="{FF2B5EF4-FFF2-40B4-BE49-F238E27FC236}">
              <a16:creationId xmlns:a16="http://schemas.microsoft.com/office/drawing/2014/main" id="{00000000-0008-0000-2200-0000C70E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xdr:row>
      <xdr:rowOff>0</xdr:rowOff>
    </xdr:from>
    <xdr:ext cx="114300" cy="285750"/>
    <xdr:sp macro="" textlink="">
      <xdr:nvSpPr>
        <xdr:cNvPr id="3784" name="Text Box 8">
          <a:extLst>
            <a:ext uri="{FF2B5EF4-FFF2-40B4-BE49-F238E27FC236}">
              <a16:creationId xmlns:a16="http://schemas.microsoft.com/office/drawing/2014/main" id="{00000000-0008-0000-2200-0000C80E0000}"/>
            </a:ext>
          </a:extLst>
        </xdr:cNvPr>
        <xdr:cNvSpPr txBox="1">
          <a:spLocks noChangeArrowheads="1"/>
        </xdr:cNvSpPr>
      </xdr:nvSpPr>
      <xdr:spPr bwMode="auto">
        <a:xfrm>
          <a:off x="812292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785" name="Text Box 8">
          <a:extLst>
            <a:ext uri="{FF2B5EF4-FFF2-40B4-BE49-F238E27FC236}">
              <a16:creationId xmlns:a16="http://schemas.microsoft.com/office/drawing/2014/main" id="{00000000-0008-0000-2200-0000C9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86" name="Text Box 8">
          <a:extLst>
            <a:ext uri="{FF2B5EF4-FFF2-40B4-BE49-F238E27FC236}">
              <a16:creationId xmlns:a16="http://schemas.microsoft.com/office/drawing/2014/main" id="{00000000-0008-0000-2200-0000CA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787" name="Text Box 8">
          <a:extLst>
            <a:ext uri="{FF2B5EF4-FFF2-40B4-BE49-F238E27FC236}">
              <a16:creationId xmlns:a16="http://schemas.microsoft.com/office/drawing/2014/main" id="{00000000-0008-0000-2200-0000CB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88" name="Text Box 1">
          <a:extLst>
            <a:ext uri="{FF2B5EF4-FFF2-40B4-BE49-F238E27FC236}">
              <a16:creationId xmlns:a16="http://schemas.microsoft.com/office/drawing/2014/main" id="{00000000-0008-0000-2200-0000C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89" name="Text Box 2">
          <a:extLst>
            <a:ext uri="{FF2B5EF4-FFF2-40B4-BE49-F238E27FC236}">
              <a16:creationId xmlns:a16="http://schemas.microsoft.com/office/drawing/2014/main" id="{00000000-0008-0000-2200-0000C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0" name="Text Box 3">
          <a:extLst>
            <a:ext uri="{FF2B5EF4-FFF2-40B4-BE49-F238E27FC236}">
              <a16:creationId xmlns:a16="http://schemas.microsoft.com/office/drawing/2014/main" id="{00000000-0008-0000-2200-0000C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1" name="Text Box 4">
          <a:extLst>
            <a:ext uri="{FF2B5EF4-FFF2-40B4-BE49-F238E27FC236}">
              <a16:creationId xmlns:a16="http://schemas.microsoft.com/office/drawing/2014/main" id="{00000000-0008-0000-2200-0000C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2" name="Text Box 5">
          <a:extLst>
            <a:ext uri="{FF2B5EF4-FFF2-40B4-BE49-F238E27FC236}">
              <a16:creationId xmlns:a16="http://schemas.microsoft.com/office/drawing/2014/main" id="{00000000-0008-0000-2200-0000D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3" name="Text Box 6">
          <a:extLst>
            <a:ext uri="{FF2B5EF4-FFF2-40B4-BE49-F238E27FC236}">
              <a16:creationId xmlns:a16="http://schemas.microsoft.com/office/drawing/2014/main" id="{00000000-0008-0000-2200-0000D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4" name="Text Box 8">
          <a:extLst>
            <a:ext uri="{FF2B5EF4-FFF2-40B4-BE49-F238E27FC236}">
              <a16:creationId xmlns:a16="http://schemas.microsoft.com/office/drawing/2014/main" id="{00000000-0008-0000-2200-0000D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5" name="Text Box 9">
          <a:extLst>
            <a:ext uri="{FF2B5EF4-FFF2-40B4-BE49-F238E27FC236}">
              <a16:creationId xmlns:a16="http://schemas.microsoft.com/office/drawing/2014/main" id="{00000000-0008-0000-2200-0000D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6" name="Text Box 10">
          <a:extLst>
            <a:ext uri="{FF2B5EF4-FFF2-40B4-BE49-F238E27FC236}">
              <a16:creationId xmlns:a16="http://schemas.microsoft.com/office/drawing/2014/main" id="{00000000-0008-0000-2200-0000D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7" name="Text Box 1">
          <a:extLst>
            <a:ext uri="{FF2B5EF4-FFF2-40B4-BE49-F238E27FC236}">
              <a16:creationId xmlns:a16="http://schemas.microsoft.com/office/drawing/2014/main" id="{00000000-0008-0000-2200-0000D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798" name="Text Box 2">
          <a:extLst>
            <a:ext uri="{FF2B5EF4-FFF2-40B4-BE49-F238E27FC236}">
              <a16:creationId xmlns:a16="http://schemas.microsoft.com/office/drawing/2014/main" id="{00000000-0008-0000-2200-0000D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799" name="Text Box 8">
          <a:extLst>
            <a:ext uri="{FF2B5EF4-FFF2-40B4-BE49-F238E27FC236}">
              <a16:creationId xmlns:a16="http://schemas.microsoft.com/office/drawing/2014/main" id="{00000000-0008-0000-2200-0000D70E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800" name="Text Box 8">
          <a:extLst>
            <a:ext uri="{FF2B5EF4-FFF2-40B4-BE49-F238E27FC236}">
              <a16:creationId xmlns:a16="http://schemas.microsoft.com/office/drawing/2014/main" id="{00000000-0008-0000-2200-0000D8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801" name="Text Box 8">
          <a:extLst>
            <a:ext uri="{FF2B5EF4-FFF2-40B4-BE49-F238E27FC236}">
              <a16:creationId xmlns:a16="http://schemas.microsoft.com/office/drawing/2014/main" id="{00000000-0008-0000-2200-0000D9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02" name="Text Box 8">
          <a:extLst>
            <a:ext uri="{FF2B5EF4-FFF2-40B4-BE49-F238E27FC236}">
              <a16:creationId xmlns:a16="http://schemas.microsoft.com/office/drawing/2014/main" id="{00000000-0008-0000-2200-0000DA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3" name="Text Box 8">
          <a:extLst>
            <a:ext uri="{FF2B5EF4-FFF2-40B4-BE49-F238E27FC236}">
              <a16:creationId xmlns:a16="http://schemas.microsoft.com/office/drawing/2014/main" id="{00000000-0008-0000-2200-0000DB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4" name="Text Box 8">
          <a:extLst>
            <a:ext uri="{FF2B5EF4-FFF2-40B4-BE49-F238E27FC236}">
              <a16:creationId xmlns:a16="http://schemas.microsoft.com/office/drawing/2014/main" id="{00000000-0008-0000-2200-0000D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5" name="Text Box 1">
          <a:extLst>
            <a:ext uri="{FF2B5EF4-FFF2-40B4-BE49-F238E27FC236}">
              <a16:creationId xmlns:a16="http://schemas.microsoft.com/office/drawing/2014/main" id="{00000000-0008-0000-2200-0000D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6" name="Text Box 2">
          <a:extLst>
            <a:ext uri="{FF2B5EF4-FFF2-40B4-BE49-F238E27FC236}">
              <a16:creationId xmlns:a16="http://schemas.microsoft.com/office/drawing/2014/main" id="{00000000-0008-0000-2200-0000D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7" name="Text Box 3">
          <a:extLst>
            <a:ext uri="{FF2B5EF4-FFF2-40B4-BE49-F238E27FC236}">
              <a16:creationId xmlns:a16="http://schemas.microsoft.com/office/drawing/2014/main" id="{00000000-0008-0000-2200-0000D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8" name="Text Box 4">
          <a:extLst>
            <a:ext uri="{FF2B5EF4-FFF2-40B4-BE49-F238E27FC236}">
              <a16:creationId xmlns:a16="http://schemas.microsoft.com/office/drawing/2014/main" id="{00000000-0008-0000-2200-0000E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09" name="Text Box 5">
          <a:extLst>
            <a:ext uri="{FF2B5EF4-FFF2-40B4-BE49-F238E27FC236}">
              <a16:creationId xmlns:a16="http://schemas.microsoft.com/office/drawing/2014/main" id="{00000000-0008-0000-2200-0000E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0" name="Text Box 6">
          <a:extLst>
            <a:ext uri="{FF2B5EF4-FFF2-40B4-BE49-F238E27FC236}">
              <a16:creationId xmlns:a16="http://schemas.microsoft.com/office/drawing/2014/main" id="{00000000-0008-0000-2200-0000E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1" name="Text Box 8">
          <a:extLst>
            <a:ext uri="{FF2B5EF4-FFF2-40B4-BE49-F238E27FC236}">
              <a16:creationId xmlns:a16="http://schemas.microsoft.com/office/drawing/2014/main" id="{00000000-0008-0000-2200-0000E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2" name="Text Box 9">
          <a:extLst>
            <a:ext uri="{FF2B5EF4-FFF2-40B4-BE49-F238E27FC236}">
              <a16:creationId xmlns:a16="http://schemas.microsoft.com/office/drawing/2014/main" id="{00000000-0008-0000-2200-0000E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3" name="Text Box 10">
          <a:extLst>
            <a:ext uri="{FF2B5EF4-FFF2-40B4-BE49-F238E27FC236}">
              <a16:creationId xmlns:a16="http://schemas.microsoft.com/office/drawing/2014/main" id="{00000000-0008-0000-2200-0000E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4" name="Text Box 1">
          <a:extLst>
            <a:ext uri="{FF2B5EF4-FFF2-40B4-BE49-F238E27FC236}">
              <a16:creationId xmlns:a16="http://schemas.microsoft.com/office/drawing/2014/main" id="{00000000-0008-0000-2200-0000E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15" name="Text Box 2">
          <a:extLst>
            <a:ext uri="{FF2B5EF4-FFF2-40B4-BE49-F238E27FC236}">
              <a16:creationId xmlns:a16="http://schemas.microsoft.com/office/drawing/2014/main" id="{00000000-0008-0000-2200-0000E7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816" name="Text Box 8">
          <a:extLst>
            <a:ext uri="{FF2B5EF4-FFF2-40B4-BE49-F238E27FC236}">
              <a16:creationId xmlns:a16="http://schemas.microsoft.com/office/drawing/2014/main" id="{00000000-0008-0000-2200-0000E8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37</xdr:row>
      <xdr:rowOff>0</xdr:rowOff>
    </xdr:from>
    <xdr:ext cx="114300" cy="285750"/>
    <xdr:sp macro="" textlink="">
      <xdr:nvSpPr>
        <xdr:cNvPr id="3817" name="Text Box 8">
          <a:extLst>
            <a:ext uri="{FF2B5EF4-FFF2-40B4-BE49-F238E27FC236}">
              <a16:creationId xmlns:a16="http://schemas.microsoft.com/office/drawing/2014/main" id="{00000000-0008-0000-2200-0000E90E0000}"/>
            </a:ext>
          </a:extLst>
        </xdr:cNvPr>
        <xdr:cNvSpPr txBox="1">
          <a:spLocks noChangeArrowheads="1"/>
        </xdr:cNvSpPr>
      </xdr:nvSpPr>
      <xdr:spPr bwMode="auto">
        <a:xfrm>
          <a:off x="812292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818" name="Text Box 8">
          <a:extLst>
            <a:ext uri="{FF2B5EF4-FFF2-40B4-BE49-F238E27FC236}">
              <a16:creationId xmlns:a16="http://schemas.microsoft.com/office/drawing/2014/main" id="{00000000-0008-0000-2200-0000EA0E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19" name="Text Box 8">
          <a:extLst>
            <a:ext uri="{FF2B5EF4-FFF2-40B4-BE49-F238E27FC236}">
              <a16:creationId xmlns:a16="http://schemas.microsoft.com/office/drawing/2014/main" id="{00000000-0008-0000-2200-0000E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0" name="Text Box 8">
          <a:extLst>
            <a:ext uri="{FF2B5EF4-FFF2-40B4-BE49-F238E27FC236}">
              <a16:creationId xmlns:a16="http://schemas.microsoft.com/office/drawing/2014/main" id="{00000000-0008-0000-2200-0000EC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1" name="Text Box 8">
          <a:extLst>
            <a:ext uri="{FF2B5EF4-FFF2-40B4-BE49-F238E27FC236}">
              <a16:creationId xmlns:a16="http://schemas.microsoft.com/office/drawing/2014/main" id="{00000000-0008-0000-2200-0000ED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2" name="Text Box 1">
          <a:extLst>
            <a:ext uri="{FF2B5EF4-FFF2-40B4-BE49-F238E27FC236}">
              <a16:creationId xmlns:a16="http://schemas.microsoft.com/office/drawing/2014/main" id="{00000000-0008-0000-2200-0000EE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3" name="Text Box 2">
          <a:extLst>
            <a:ext uri="{FF2B5EF4-FFF2-40B4-BE49-F238E27FC236}">
              <a16:creationId xmlns:a16="http://schemas.microsoft.com/office/drawing/2014/main" id="{00000000-0008-0000-2200-0000EF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4" name="Text Box 3">
          <a:extLst>
            <a:ext uri="{FF2B5EF4-FFF2-40B4-BE49-F238E27FC236}">
              <a16:creationId xmlns:a16="http://schemas.microsoft.com/office/drawing/2014/main" id="{00000000-0008-0000-2200-0000F0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5" name="Text Box 4">
          <a:extLst>
            <a:ext uri="{FF2B5EF4-FFF2-40B4-BE49-F238E27FC236}">
              <a16:creationId xmlns:a16="http://schemas.microsoft.com/office/drawing/2014/main" id="{00000000-0008-0000-2200-0000F1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6" name="Text Box 5">
          <a:extLst>
            <a:ext uri="{FF2B5EF4-FFF2-40B4-BE49-F238E27FC236}">
              <a16:creationId xmlns:a16="http://schemas.microsoft.com/office/drawing/2014/main" id="{00000000-0008-0000-2200-0000F2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7" name="Text Box 6">
          <a:extLst>
            <a:ext uri="{FF2B5EF4-FFF2-40B4-BE49-F238E27FC236}">
              <a16:creationId xmlns:a16="http://schemas.microsoft.com/office/drawing/2014/main" id="{00000000-0008-0000-2200-0000F3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8" name="Text Box 8">
          <a:extLst>
            <a:ext uri="{FF2B5EF4-FFF2-40B4-BE49-F238E27FC236}">
              <a16:creationId xmlns:a16="http://schemas.microsoft.com/office/drawing/2014/main" id="{00000000-0008-0000-2200-0000F4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29" name="Text Box 9">
          <a:extLst>
            <a:ext uri="{FF2B5EF4-FFF2-40B4-BE49-F238E27FC236}">
              <a16:creationId xmlns:a16="http://schemas.microsoft.com/office/drawing/2014/main" id="{00000000-0008-0000-2200-0000F5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0" name="Text Box 10">
          <a:extLst>
            <a:ext uri="{FF2B5EF4-FFF2-40B4-BE49-F238E27FC236}">
              <a16:creationId xmlns:a16="http://schemas.microsoft.com/office/drawing/2014/main" id="{00000000-0008-0000-2200-0000F6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1" name="Text Box 1">
          <a:extLst>
            <a:ext uri="{FF2B5EF4-FFF2-40B4-BE49-F238E27FC236}">
              <a16:creationId xmlns:a16="http://schemas.microsoft.com/office/drawing/2014/main" id="{00000000-0008-0000-2200-0000F7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32" name="Text Box 2">
          <a:extLst>
            <a:ext uri="{FF2B5EF4-FFF2-40B4-BE49-F238E27FC236}">
              <a16:creationId xmlns:a16="http://schemas.microsoft.com/office/drawing/2014/main" id="{00000000-0008-0000-2200-0000F80E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50</xdr:row>
      <xdr:rowOff>0</xdr:rowOff>
    </xdr:from>
    <xdr:ext cx="114300" cy="285750"/>
    <xdr:sp macro="" textlink="">
      <xdr:nvSpPr>
        <xdr:cNvPr id="3833" name="Text Box 8">
          <a:extLst>
            <a:ext uri="{FF2B5EF4-FFF2-40B4-BE49-F238E27FC236}">
              <a16:creationId xmlns:a16="http://schemas.microsoft.com/office/drawing/2014/main" id="{00000000-0008-0000-2200-0000F90E0000}"/>
            </a:ext>
          </a:extLst>
        </xdr:cNvPr>
        <xdr:cNvSpPr txBox="1">
          <a:spLocks noChangeArrowheads="1"/>
        </xdr:cNvSpPr>
      </xdr:nvSpPr>
      <xdr:spPr bwMode="auto">
        <a:xfrm>
          <a:off x="812292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4" name="Text Box 8">
          <a:extLst>
            <a:ext uri="{FF2B5EF4-FFF2-40B4-BE49-F238E27FC236}">
              <a16:creationId xmlns:a16="http://schemas.microsoft.com/office/drawing/2014/main" id="{00000000-0008-0000-2200-0000FA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5" name="Text Box 8">
          <a:extLst>
            <a:ext uri="{FF2B5EF4-FFF2-40B4-BE49-F238E27FC236}">
              <a16:creationId xmlns:a16="http://schemas.microsoft.com/office/drawing/2014/main" id="{00000000-0008-0000-2200-0000FB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6" name="Text Box 8">
          <a:extLst>
            <a:ext uri="{FF2B5EF4-FFF2-40B4-BE49-F238E27FC236}">
              <a16:creationId xmlns:a16="http://schemas.microsoft.com/office/drawing/2014/main" id="{00000000-0008-0000-2200-0000FC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13</xdr:col>
      <xdr:colOff>0</xdr:colOff>
      <xdr:row>38</xdr:row>
      <xdr:rowOff>0</xdr:rowOff>
    </xdr:from>
    <xdr:ext cx="114300" cy="285750"/>
    <xdr:sp macro="" textlink="">
      <xdr:nvSpPr>
        <xdr:cNvPr id="3837" name="Text Box 8">
          <a:extLst>
            <a:ext uri="{FF2B5EF4-FFF2-40B4-BE49-F238E27FC236}">
              <a16:creationId xmlns:a16="http://schemas.microsoft.com/office/drawing/2014/main" id="{00000000-0008-0000-2200-0000FD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38</xdr:row>
      <xdr:rowOff>0</xdr:rowOff>
    </xdr:from>
    <xdr:ext cx="114300" cy="285750"/>
    <xdr:sp macro="" textlink="">
      <xdr:nvSpPr>
        <xdr:cNvPr id="3838" name="Text Box 8">
          <a:extLst>
            <a:ext uri="{FF2B5EF4-FFF2-40B4-BE49-F238E27FC236}">
              <a16:creationId xmlns:a16="http://schemas.microsoft.com/office/drawing/2014/main" id="{00000000-0008-0000-2200-0000FE0E0000}"/>
            </a:ext>
          </a:extLst>
        </xdr:cNvPr>
        <xdr:cNvSpPr txBox="1">
          <a:spLocks noChangeArrowheads="1"/>
        </xdr:cNvSpPr>
      </xdr:nvSpPr>
      <xdr:spPr bwMode="auto">
        <a:xfrm>
          <a:off x="812292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839" name="Text Box 8">
          <a:extLst>
            <a:ext uri="{FF2B5EF4-FFF2-40B4-BE49-F238E27FC236}">
              <a16:creationId xmlns:a16="http://schemas.microsoft.com/office/drawing/2014/main" id="{00000000-0008-0000-2200-0000FF0E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39</xdr:row>
      <xdr:rowOff>0</xdr:rowOff>
    </xdr:from>
    <xdr:ext cx="114300" cy="285750"/>
    <xdr:sp macro="" textlink="">
      <xdr:nvSpPr>
        <xdr:cNvPr id="3840" name="Text Box 8">
          <a:extLst>
            <a:ext uri="{FF2B5EF4-FFF2-40B4-BE49-F238E27FC236}">
              <a16:creationId xmlns:a16="http://schemas.microsoft.com/office/drawing/2014/main" id="{00000000-0008-0000-2200-0000000F0000}"/>
            </a:ext>
          </a:extLst>
        </xdr:cNvPr>
        <xdr:cNvSpPr txBox="1">
          <a:spLocks noChangeArrowheads="1"/>
        </xdr:cNvSpPr>
      </xdr:nvSpPr>
      <xdr:spPr bwMode="auto">
        <a:xfrm>
          <a:off x="812292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40</xdr:row>
      <xdr:rowOff>0</xdr:rowOff>
    </xdr:from>
    <xdr:ext cx="114300" cy="285750"/>
    <xdr:sp macro="" textlink="">
      <xdr:nvSpPr>
        <xdr:cNvPr id="3841" name="Text Box 8">
          <a:extLst>
            <a:ext uri="{FF2B5EF4-FFF2-40B4-BE49-F238E27FC236}">
              <a16:creationId xmlns:a16="http://schemas.microsoft.com/office/drawing/2014/main" id="{00000000-0008-0000-2200-0000010F0000}"/>
            </a:ext>
          </a:extLst>
        </xdr:cNvPr>
        <xdr:cNvSpPr txBox="1">
          <a:spLocks noChangeArrowheads="1"/>
        </xdr:cNvSpPr>
      </xdr:nvSpPr>
      <xdr:spPr bwMode="auto">
        <a:xfrm>
          <a:off x="812292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42</xdr:row>
      <xdr:rowOff>95250</xdr:rowOff>
    </xdr:from>
    <xdr:ext cx="114300" cy="285750"/>
    <xdr:sp macro="" textlink="">
      <xdr:nvSpPr>
        <xdr:cNvPr id="3842" name="Text Box 8">
          <a:extLst>
            <a:ext uri="{FF2B5EF4-FFF2-40B4-BE49-F238E27FC236}">
              <a16:creationId xmlns:a16="http://schemas.microsoft.com/office/drawing/2014/main" id="{00000000-0008-0000-2200-0000020F0000}"/>
            </a:ext>
          </a:extLst>
        </xdr:cNvPr>
        <xdr:cNvSpPr txBox="1">
          <a:spLocks noChangeArrowheads="1"/>
        </xdr:cNvSpPr>
      </xdr:nvSpPr>
      <xdr:spPr bwMode="auto">
        <a:xfrm>
          <a:off x="812292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53</xdr:row>
      <xdr:rowOff>0</xdr:rowOff>
    </xdr:from>
    <xdr:ext cx="114300" cy="285750"/>
    <xdr:sp macro="" textlink="">
      <xdr:nvSpPr>
        <xdr:cNvPr id="3843" name="Text Box 8">
          <a:extLst>
            <a:ext uri="{FF2B5EF4-FFF2-40B4-BE49-F238E27FC236}">
              <a16:creationId xmlns:a16="http://schemas.microsoft.com/office/drawing/2014/main" id="{00000000-0008-0000-2200-0000030F0000}"/>
            </a:ext>
          </a:extLst>
        </xdr:cNvPr>
        <xdr:cNvSpPr txBox="1">
          <a:spLocks noChangeArrowheads="1"/>
        </xdr:cNvSpPr>
      </xdr:nvSpPr>
      <xdr:spPr bwMode="auto">
        <a:xfrm>
          <a:off x="81229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4" name="Text Box 1">
          <a:extLst>
            <a:ext uri="{FF2B5EF4-FFF2-40B4-BE49-F238E27FC236}">
              <a16:creationId xmlns:a16="http://schemas.microsoft.com/office/drawing/2014/main" id="{00000000-0008-0000-2200-00000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5" name="Text Box 2">
          <a:extLst>
            <a:ext uri="{FF2B5EF4-FFF2-40B4-BE49-F238E27FC236}">
              <a16:creationId xmlns:a16="http://schemas.microsoft.com/office/drawing/2014/main" id="{00000000-0008-0000-2200-00000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6" name="Text Box 3">
          <a:extLst>
            <a:ext uri="{FF2B5EF4-FFF2-40B4-BE49-F238E27FC236}">
              <a16:creationId xmlns:a16="http://schemas.microsoft.com/office/drawing/2014/main" id="{00000000-0008-0000-2200-00000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7" name="Text Box 4">
          <a:extLst>
            <a:ext uri="{FF2B5EF4-FFF2-40B4-BE49-F238E27FC236}">
              <a16:creationId xmlns:a16="http://schemas.microsoft.com/office/drawing/2014/main" id="{00000000-0008-0000-2200-00000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8" name="Text Box 5">
          <a:extLst>
            <a:ext uri="{FF2B5EF4-FFF2-40B4-BE49-F238E27FC236}">
              <a16:creationId xmlns:a16="http://schemas.microsoft.com/office/drawing/2014/main" id="{00000000-0008-0000-2200-00000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49" name="Text Box 6">
          <a:extLst>
            <a:ext uri="{FF2B5EF4-FFF2-40B4-BE49-F238E27FC236}">
              <a16:creationId xmlns:a16="http://schemas.microsoft.com/office/drawing/2014/main" id="{00000000-0008-0000-2200-00000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0" name="Text Box 8">
          <a:extLst>
            <a:ext uri="{FF2B5EF4-FFF2-40B4-BE49-F238E27FC236}">
              <a16:creationId xmlns:a16="http://schemas.microsoft.com/office/drawing/2014/main" id="{00000000-0008-0000-2200-00000A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1" name="Text Box 9">
          <a:extLst>
            <a:ext uri="{FF2B5EF4-FFF2-40B4-BE49-F238E27FC236}">
              <a16:creationId xmlns:a16="http://schemas.microsoft.com/office/drawing/2014/main" id="{00000000-0008-0000-2200-00000B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2" name="Text Box 10">
          <a:extLst>
            <a:ext uri="{FF2B5EF4-FFF2-40B4-BE49-F238E27FC236}">
              <a16:creationId xmlns:a16="http://schemas.microsoft.com/office/drawing/2014/main" id="{00000000-0008-0000-2200-00000C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3" name="Text Box 1">
          <a:extLst>
            <a:ext uri="{FF2B5EF4-FFF2-40B4-BE49-F238E27FC236}">
              <a16:creationId xmlns:a16="http://schemas.microsoft.com/office/drawing/2014/main" id="{00000000-0008-0000-2200-00000D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4" name="Text Box 2">
          <a:extLst>
            <a:ext uri="{FF2B5EF4-FFF2-40B4-BE49-F238E27FC236}">
              <a16:creationId xmlns:a16="http://schemas.microsoft.com/office/drawing/2014/main" id="{00000000-0008-0000-2200-00000E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5" name="Text Box 8">
          <a:extLst>
            <a:ext uri="{FF2B5EF4-FFF2-40B4-BE49-F238E27FC236}">
              <a16:creationId xmlns:a16="http://schemas.microsoft.com/office/drawing/2014/main" id="{00000000-0008-0000-2200-00000F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6" name="Text Box 8">
          <a:extLst>
            <a:ext uri="{FF2B5EF4-FFF2-40B4-BE49-F238E27FC236}">
              <a16:creationId xmlns:a16="http://schemas.microsoft.com/office/drawing/2014/main" id="{00000000-0008-0000-2200-000010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7" name="Text Box 1">
          <a:extLst>
            <a:ext uri="{FF2B5EF4-FFF2-40B4-BE49-F238E27FC236}">
              <a16:creationId xmlns:a16="http://schemas.microsoft.com/office/drawing/2014/main" id="{00000000-0008-0000-2200-000011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8" name="Text Box 2">
          <a:extLst>
            <a:ext uri="{FF2B5EF4-FFF2-40B4-BE49-F238E27FC236}">
              <a16:creationId xmlns:a16="http://schemas.microsoft.com/office/drawing/2014/main" id="{00000000-0008-0000-2200-000012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59" name="Text Box 3">
          <a:extLst>
            <a:ext uri="{FF2B5EF4-FFF2-40B4-BE49-F238E27FC236}">
              <a16:creationId xmlns:a16="http://schemas.microsoft.com/office/drawing/2014/main" id="{00000000-0008-0000-2200-000013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0" name="Text Box 4">
          <a:extLst>
            <a:ext uri="{FF2B5EF4-FFF2-40B4-BE49-F238E27FC236}">
              <a16:creationId xmlns:a16="http://schemas.microsoft.com/office/drawing/2014/main" id="{00000000-0008-0000-2200-00001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1" name="Text Box 5">
          <a:extLst>
            <a:ext uri="{FF2B5EF4-FFF2-40B4-BE49-F238E27FC236}">
              <a16:creationId xmlns:a16="http://schemas.microsoft.com/office/drawing/2014/main" id="{00000000-0008-0000-2200-00001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2" name="Text Box 6">
          <a:extLst>
            <a:ext uri="{FF2B5EF4-FFF2-40B4-BE49-F238E27FC236}">
              <a16:creationId xmlns:a16="http://schemas.microsoft.com/office/drawing/2014/main" id="{00000000-0008-0000-2200-00001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3" name="Text Box 8">
          <a:extLst>
            <a:ext uri="{FF2B5EF4-FFF2-40B4-BE49-F238E27FC236}">
              <a16:creationId xmlns:a16="http://schemas.microsoft.com/office/drawing/2014/main" id="{00000000-0008-0000-2200-00001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4" name="Text Box 9">
          <a:extLst>
            <a:ext uri="{FF2B5EF4-FFF2-40B4-BE49-F238E27FC236}">
              <a16:creationId xmlns:a16="http://schemas.microsoft.com/office/drawing/2014/main" id="{00000000-0008-0000-2200-00001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5" name="Text Box 10">
          <a:extLst>
            <a:ext uri="{FF2B5EF4-FFF2-40B4-BE49-F238E27FC236}">
              <a16:creationId xmlns:a16="http://schemas.microsoft.com/office/drawing/2014/main" id="{00000000-0008-0000-2200-00001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6" name="Text Box 1">
          <a:extLst>
            <a:ext uri="{FF2B5EF4-FFF2-40B4-BE49-F238E27FC236}">
              <a16:creationId xmlns:a16="http://schemas.microsoft.com/office/drawing/2014/main" id="{00000000-0008-0000-2200-00001A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7" name="Text Box 2">
          <a:extLst>
            <a:ext uri="{FF2B5EF4-FFF2-40B4-BE49-F238E27FC236}">
              <a16:creationId xmlns:a16="http://schemas.microsoft.com/office/drawing/2014/main" id="{00000000-0008-0000-2200-00001B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8" name="Text Box 8">
          <a:extLst>
            <a:ext uri="{FF2B5EF4-FFF2-40B4-BE49-F238E27FC236}">
              <a16:creationId xmlns:a16="http://schemas.microsoft.com/office/drawing/2014/main" id="{00000000-0008-0000-2200-00001C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69" name="Text Box 8">
          <a:extLst>
            <a:ext uri="{FF2B5EF4-FFF2-40B4-BE49-F238E27FC236}">
              <a16:creationId xmlns:a16="http://schemas.microsoft.com/office/drawing/2014/main" id="{00000000-0008-0000-2200-00001D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0" name="Text Box 1">
          <a:extLst>
            <a:ext uri="{FF2B5EF4-FFF2-40B4-BE49-F238E27FC236}">
              <a16:creationId xmlns:a16="http://schemas.microsoft.com/office/drawing/2014/main" id="{00000000-0008-0000-2200-00001E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1" name="Text Box 2">
          <a:extLst>
            <a:ext uri="{FF2B5EF4-FFF2-40B4-BE49-F238E27FC236}">
              <a16:creationId xmlns:a16="http://schemas.microsoft.com/office/drawing/2014/main" id="{00000000-0008-0000-2200-00001F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2" name="Text Box 3">
          <a:extLst>
            <a:ext uri="{FF2B5EF4-FFF2-40B4-BE49-F238E27FC236}">
              <a16:creationId xmlns:a16="http://schemas.microsoft.com/office/drawing/2014/main" id="{00000000-0008-0000-2200-000020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3" name="Text Box 4">
          <a:extLst>
            <a:ext uri="{FF2B5EF4-FFF2-40B4-BE49-F238E27FC236}">
              <a16:creationId xmlns:a16="http://schemas.microsoft.com/office/drawing/2014/main" id="{00000000-0008-0000-2200-000021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4" name="Text Box 5">
          <a:extLst>
            <a:ext uri="{FF2B5EF4-FFF2-40B4-BE49-F238E27FC236}">
              <a16:creationId xmlns:a16="http://schemas.microsoft.com/office/drawing/2014/main" id="{00000000-0008-0000-2200-000022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5" name="Text Box 6">
          <a:extLst>
            <a:ext uri="{FF2B5EF4-FFF2-40B4-BE49-F238E27FC236}">
              <a16:creationId xmlns:a16="http://schemas.microsoft.com/office/drawing/2014/main" id="{00000000-0008-0000-2200-000023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6" name="Text Box 8">
          <a:extLst>
            <a:ext uri="{FF2B5EF4-FFF2-40B4-BE49-F238E27FC236}">
              <a16:creationId xmlns:a16="http://schemas.microsoft.com/office/drawing/2014/main" id="{00000000-0008-0000-2200-000024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7" name="Text Box 9">
          <a:extLst>
            <a:ext uri="{FF2B5EF4-FFF2-40B4-BE49-F238E27FC236}">
              <a16:creationId xmlns:a16="http://schemas.microsoft.com/office/drawing/2014/main" id="{00000000-0008-0000-2200-000025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8" name="Text Box 10">
          <a:extLst>
            <a:ext uri="{FF2B5EF4-FFF2-40B4-BE49-F238E27FC236}">
              <a16:creationId xmlns:a16="http://schemas.microsoft.com/office/drawing/2014/main" id="{00000000-0008-0000-2200-000026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79" name="Text Box 1">
          <a:extLst>
            <a:ext uri="{FF2B5EF4-FFF2-40B4-BE49-F238E27FC236}">
              <a16:creationId xmlns:a16="http://schemas.microsoft.com/office/drawing/2014/main" id="{00000000-0008-0000-2200-000027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80" name="Text Box 2">
          <a:extLst>
            <a:ext uri="{FF2B5EF4-FFF2-40B4-BE49-F238E27FC236}">
              <a16:creationId xmlns:a16="http://schemas.microsoft.com/office/drawing/2014/main" id="{00000000-0008-0000-2200-000028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55</xdr:row>
      <xdr:rowOff>0</xdr:rowOff>
    </xdr:from>
    <xdr:ext cx="114300" cy="285750"/>
    <xdr:sp macro="" textlink="">
      <xdr:nvSpPr>
        <xdr:cNvPr id="3881" name="Text Box 8">
          <a:extLst>
            <a:ext uri="{FF2B5EF4-FFF2-40B4-BE49-F238E27FC236}">
              <a16:creationId xmlns:a16="http://schemas.microsoft.com/office/drawing/2014/main" id="{00000000-0008-0000-2200-0000290F0000}"/>
            </a:ext>
          </a:extLst>
        </xdr:cNvPr>
        <xdr:cNvSpPr txBox="1">
          <a:spLocks noChangeArrowheads="1"/>
        </xdr:cNvSpPr>
      </xdr:nvSpPr>
      <xdr:spPr bwMode="auto">
        <a:xfrm>
          <a:off x="812292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31</xdr:row>
      <xdr:rowOff>0</xdr:rowOff>
    </xdr:from>
    <xdr:ext cx="114300" cy="285750"/>
    <xdr:sp macro="" textlink="">
      <xdr:nvSpPr>
        <xdr:cNvPr id="3882" name="Text Box 8">
          <a:extLst>
            <a:ext uri="{FF2B5EF4-FFF2-40B4-BE49-F238E27FC236}">
              <a16:creationId xmlns:a16="http://schemas.microsoft.com/office/drawing/2014/main" id="{00000000-0008-0000-2200-00002A0F0000}"/>
            </a:ext>
          </a:extLst>
        </xdr:cNvPr>
        <xdr:cNvSpPr txBox="1">
          <a:spLocks noChangeArrowheads="1"/>
        </xdr:cNvSpPr>
      </xdr:nvSpPr>
      <xdr:spPr bwMode="auto">
        <a:xfrm>
          <a:off x="812292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3" name="Text Box 8">
          <a:extLst>
            <a:ext uri="{FF2B5EF4-FFF2-40B4-BE49-F238E27FC236}">
              <a16:creationId xmlns:a16="http://schemas.microsoft.com/office/drawing/2014/main" id="{00000000-0008-0000-2200-00002B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4" name="Text Box 8">
          <a:extLst>
            <a:ext uri="{FF2B5EF4-FFF2-40B4-BE49-F238E27FC236}">
              <a16:creationId xmlns:a16="http://schemas.microsoft.com/office/drawing/2014/main" id="{00000000-0008-0000-2200-00002C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885" name="Text Box 8">
          <a:extLst>
            <a:ext uri="{FF2B5EF4-FFF2-40B4-BE49-F238E27FC236}">
              <a16:creationId xmlns:a16="http://schemas.microsoft.com/office/drawing/2014/main" id="{00000000-0008-0000-2200-00002D0F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6" name="Text Box 8">
          <a:extLst>
            <a:ext uri="{FF2B5EF4-FFF2-40B4-BE49-F238E27FC236}">
              <a16:creationId xmlns:a16="http://schemas.microsoft.com/office/drawing/2014/main" id="{00000000-0008-0000-2200-00002E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35</xdr:row>
      <xdr:rowOff>0</xdr:rowOff>
    </xdr:from>
    <xdr:ext cx="114300" cy="285750"/>
    <xdr:sp macro="" textlink="">
      <xdr:nvSpPr>
        <xdr:cNvPr id="3887" name="Text Box 8">
          <a:extLst>
            <a:ext uri="{FF2B5EF4-FFF2-40B4-BE49-F238E27FC236}">
              <a16:creationId xmlns:a16="http://schemas.microsoft.com/office/drawing/2014/main" id="{00000000-0008-0000-2200-00002F0F0000}"/>
            </a:ext>
          </a:extLst>
        </xdr:cNvPr>
        <xdr:cNvSpPr txBox="1">
          <a:spLocks noChangeArrowheads="1"/>
        </xdr:cNvSpPr>
      </xdr:nvSpPr>
      <xdr:spPr bwMode="auto">
        <a:xfrm>
          <a:off x="812292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34</xdr:row>
      <xdr:rowOff>0</xdr:rowOff>
    </xdr:from>
    <xdr:ext cx="114300" cy="285750"/>
    <xdr:sp macro="" textlink="">
      <xdr:nvSpPr>
        <xdr:cNvPr id="3888" name="Text Box 8">
          <a:extLst>
            <a:ext uri="{FF2B5EF4-FFF2-40B4-BE49-F238E27FC236}">
              <a16:creationId xmlns:a16="http://schemas.microsoft.com/office/drawing/2014/main" id="{00000000-0008-0000-2200-0000300F0000}"/>
            </a:ext>
          </a:extLst>
        </xdr:cNvPr>
        <xdr:cNvSpPr txBox="1">
          <a:spLocks noChangeArrowheads="1"/>
        </xdr:cNvSpPr>
      </xdr:nvSpPr>
      <xdr:spPr bwMode="auto">
        <a:xfrm>
          <a:off x="812292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89" name="Text Box 8">
          <a:extLst>
            <a:ext uri="{FF2B5EF4-FFF2-40B4-BE49-F238E27FC236}">
              <a16:creationId xmlns:a16="http://schemas.microsoft.com/office/drawing/2014/main" id="{00000000-0008-0000-2200-000031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0" name="Text Box 8">
          <a:extLst>
            <a:ext uri="{FF2B5EF4-FFF2-40B4-BE49-F238E27FC236}">
              <a16:creationId xmlns:a16="http://schemas.microsoft.com/office/drawing/2014/main" id="{00000000-0008-0000-2200-000032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1" name="Text Box 8">
          <a:extLst>
            <a:ext uri="{FF2B5EF4-FFF2-40B4-BE49-F238E27FC236}">
              <a16:creationId xmlns:a16="http://schemas.microsoft.com/office/drawing/2014/main" id="{00000000-0008-0000-2200-000033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43</xdr:row>
      <xdr:rowOff>0</xdr:rowOff>
    </xdr:from>
    <xdr:ext cx="114300" cy="285750"/>
    <xdr:sp macro="" textlink="">
      <xdr:nvSpPr>
        <xdr:cNvPr id="3892" name="Text Box 8">
          <a:extLst>
            <a:ext uri="{FF2B5EF4-FFF2-40B4-BE49-F238E27FC236}">
              <a16:creationId xmlns:a16="http://schemas.microsoft.com/office/drawing/2014/main" id="{00000000-0008-0000-2200-0000340F0000}"/>
            </a:ext>
          </a:extLst>
        </xdr:cNvPr>
        <xdr:cNvSpPr txBox="1">
          <a:spLocks noChangeArrowheads="1"/>
        </xdr:cNvSpPr>
      </xdr:nvSpPr>
      <xdr:spPr bwMode="auto">
        <a:xfrm>
          <a:off x="812292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3" name="Text Box 1">
          <a:extLst>
            <a:ext uri="{FF2B5EF4-FFF2-40B4-BE49-F238E27FC236}">
              <a16:creationId xmlns:a16="http://schemas.microsoft.com/office/drawing/2014/main" id="{00000000-0008-0000-2200-000035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4" name="Text Box 2">
          <a:extLst>
            <a:ext uri="{FF2B5EF4-FFF2-40B4-BE49-F238E27FC236}">
              <a16:creationId xmlns:a16="http://schemas.microsoft.com/office/drawing/2014/main" id="{00000000-0008-0000-2200-000036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5" name="Text Box 3">
          <a:extLst>
            <a:ext uri="{FF2B5EF4-FFF2-40B4-BE49-F238E27FC236}">
              <a16:creationId xmlns:a16="http://schemas.microsoft.com/office/drawing/2014/main" id="{00000000-0008-0000-2200-000037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6" name="Text Box 4">
          <a:extLst>
            <a:ext uri="{FF2B5EF4-FFF2-40B4-BE49-F238E27FC236}">
              <a16:creationId xmlns:a16="http://schemas.microsoft.com/office/drawing/2014/main" id="{00000000-0008-0000-2200-000038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7" name="Text Box 5">
          <a:extLst>
            <a:ext uri="{FF2B5EF4-FFF2-40B4-BE49-F238E27FC236}">
              <a16:creationId xmlns:a16="http://schemas.microsoft.com/office/drawing/2014/main" id="{00000000-0008-0000-2200-000039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8" name="Text Box 6">
          <a:extLst>
            <a:ext uri="{FF2B5EF4-FFF2-40B4-BE49-F238E27FC236}">
              <a16:creationId xmlns:a16="http://schemas.microsoft.com/office/drawing/2014/main" id="{00000000-0008-0000-2200-00003A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899" name="Text Box 8">
          <a:extLst>
            <a:ext uri="{FF2B5EF4-FFF2-40B4-BE49-F238E27FC236}">
              <a16:creationId xmlns:a16="http://schemas.microsoft.com/office/drawing/2014/main" id="{00000000-0008-0000-2200-00003B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0" name="Text Box 9">
          <a:extLst>
            <a:ext uri="{FF2B5EF4-FFF2-40B4-BE49-F238E27FC236}">
              <a16:creationId xmlns:a16="http://schemas.microsoft.com/office/drawing/2014/main" id="{00000000-0008-0000-2200-00003C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1" name="Text Box 10">
          <a:extLst>
            <a:ext uri="{FF2B5EF4-FFF2-40B4-BE49-F238E27FC236}">
              <a16:creationId xmlns:a16="http://schemas.microsoft.com/office/drawing/2014/main" id="{00000000-0008-0000-2200-00003D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2" name="Text Box 1">
          <a:extLst>
            <a:ext uri="{FF2B5EF4-FFF2-40B4-BE49-F238E27FC236}">
              <a16:creationId xmlns:a16="http://schemas.microsoft.com/office/drawing/2014/main" id="{00000000-0008-0000-2200-00003E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45</xdr:row>
      <xdr:rowOff>0</xdr:rowOff>
    </xdr:from>
    <xdr:ext cx="114300" cy="285750"/>
    <xdr:sp macro="" textlink="">
      <xdr:nvSpPr>
        <xdr:cNvPr id="3903" name="Text Box 2">
          <a:extLst>
            <a:ext uri="{FF2B5EF4-FFF2-40B4-BE49-F238E27FC236}">
              <a16:creationId xmlns:a16="http://schemas.microsoft.com/office/drawing/2014/main" id="{00000000-0008-0000-2200-00003F0F0000}"/>
            </a:ext>
          </a:extLst>
        </xdr:cNvPr>
        <xdr:cNvSpPr txBox="1">
          <a:spLocks noChangeArrowheads="1"/>
        </xdr:cNvSpPr>
      </xdr:nvSpPr>
      <xdr:spPr bwMode="auto">
        <a:xfrm>
          <a:off x="812292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4" name="Text Box 1">
          <a:extLst>
            <a:ext uri="{FF2B5EF4-FFF2-40B4-BE49-F238E27FC236}">
              <a16:creationId xmlns:a16="http://schemas.microsoft.com/office/drawing/2014/main" id="{00000000-0008-0000-2200-000040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5" name="Text Box 2">
          <a:extLst>
            <a:ext uri="{FF2B5EF4-FFF2-40B4-BE49-F238E27FC236}">
              <a16:creationId xmlns:a16="http://schemas.microsoft.com/office/drawing/2014/main" id="{00000000-0008-0000-2200-000041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6" name="Text Box 3">
          <a:extLst>
            <a:ext uri="{FF2B5EF4-FFF2-40B4-BE49-F238E27FC236}">
              <a16:creationId xmlns:a16="http://schemas.microsoft.com/office/drawing/2014/main" id="{00000000-0008-0000-2200-000042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7" name="Text Box 4">
          <a:extLst>
            <a:ext uri="{FF2B5EF4-FFF2-40B4-BE49-F238E27FC236}">
              <a16:creationId xmlns:a16="http://schemas.microsoft.com/office/drawing/2014/main" id="{00000000-0008-0000-2200-000043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8" name="Text Box 5">
          <a:extLst>
            <a:ext uri="{FF2B5EF4-FFF2-40B4-BE49-F238E27FC236}">
              <a16:creationId xmlns:a16="http://schemas.microsoft.com/office/drawing/2014/main" id="{00000000-0008-0000-2200-000044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09" name="Text Box 6">
          <a:extLst>
            <a:ext uri="{FF2B5EF4-FFF2-40B4-BE49-F238E27FC236}">
              <a16:creationId xmlns:a16="http://schemas.microsoft.com/office/drawing/2014/main" id="{00000000-0008-0000-2200-000045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0" name="Text Box 8">
          <a:extLst>
            <a:ext uri="{FF2B5EF4-FFF2-40B4-BE49-F238E27FC236}">
              <a16:creationId xmlns:a16="http://schemas.microsoft.com/office/drawing/2014/main" id="{00000000-0008-0000-2200-000046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1" name="Text Box 9">
          <a:extLst>
            <a:ext uri="{FF2B5EF4-FFF2-40B4-BE49-F238E27FC236}">
              <a16:creationId xmlns:a16="http://schemas.microsoft.com/office/drawing/2014/main" id="{00000000-0008-0000-2200-000047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2" name="Text Box 10">
          <a:extLst>
            <a:ext uri="{FF2B5EF4-FFF2-40B4-BE49-F238E27FC236}">
              <a16:creationId xmlns:a16="http://schemas.microsoft.com/office/drawing/2014/main" id="{00000000-0008-0000-2200-000048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13" name="Text Box 11">
          <a:extLst>
            <a:ext uri="{FF2B5EF4-FFF2-40B4-BE49-F238E27FC236}">
              <a16:creationId xmlns:a16="http://schemas.microsoft.com/office/drawing/2014/main" id="{00000000-0008-0000-2200-000049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14" name="Text Box 12">
          <a:extLst>
            <a:ext uri="{FF2B5EF4-FFF2-40B4-BE49-F238E27FC236}">
              <a16:creationId xmlns:a16="http://schemas.microsoft.com/office/drawing/2014/main" id="{00000000-0008-0000-2200-00004A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5" name="Text Box 1">
          <a:extLst>
            <a:ext uri="{FF2B5EF4-FFF2-40B4-BE49-F238E27FC236}">
              <a16:creationId xmlns:a16="http://schemas.microsoft.com/office/drawing/2014/main" id="{00000000-0008-0000-2200-00004B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6" name="Text Box 2">
          <a:extLst>
            <a:ext uri="{FF2B5EF4-FFF2-40B4-BE49-F238E27FC236}">
              <a16:creationId xmlns:a16="http://schemas.microsoft.com/office/drawing/2014/main" id="{00000000-0008-0000-2200-00004C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7" name="Text Box 1">
          <a:extLst>
            <a:ext uri="{FF2B5EF4-FFF2-40B4-BE49-F238E27FC236}">
              <a16:creationId xmlns:a16="http://schemas.microsoft.com/office/drawing/2014/main" id="{00000000-0008-0000-2200-00004D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8" name="Text Box 2">
          <a:extLst>
            <a:ext uri="{FF2B5EF4-FFF2-40B4-BE49-F238E27FC236}">
              <a16:creationId xmlns:a16="http://schemas.microsoft.com/office/drawing/2014/main" id="{00000000-0008-0000-2200-00004E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19" name="Text Box 3">
          <a:extLst>
            <a:ext uri="{FF2B5EF4-FFF2-40B4-BE49-F238E27FC236}">
              <a16:creationId xmlns:a16="http://schemas.microsoft.com/office/drawing/2014/main" id="{00000000-0008-0000-2200-00004F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0" name="Text Box 4">
          <a:extLst>
            <a:ext uri="{FF2B5EF4-FFF2-40B4-BE49-F238E27FC236}">
              <a16:creationId xmlns:a16="http://schemas.microsoft.com/office/drawing/2014/main" id="{00000000-0008-0000-2200-000050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1" name="Text Box 5">
          <a:extLst>
            <a:ext uri="{FF2B5EF4-FFF2-40B4-BE49-F238E27FC236}">
              <a16:creationId xmlns:a16="http://schemas.microsoft.com/office/drawing/2014/main" id="{00000000-0008-0000-2200-000051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2" name="Text Box 6">
          <a:extLst>
            <a:ext uri="{FF2B5EF4-FFF2-40B4-BE49-F238E27FC236}">
              <a16:creationId xmlns:a16="http://schemas.microsoft.com/office/drawing/2014/main" id="{00000000-0008-0000-2200-000052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3" name="Text Box 8">
          <a:extLst>
            <a:ext uri="{FF2B5EF4-FFF2-40B4-BE49-F238E27FC236}">
              <a16:creationId xmlns:a16="http://schemas.microsoft.com/office/drawing/2014/main" id="{00000000-0008-0000-2200-000053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4" name="Text Box 9">
          <a:extLst>
            <a:ext uri="{FF2B5EF4-FFF2-40B4-BE49-F238E27FC236}">
              <a16:creationId xmlns:a16="http://schemas.microsoft.com/office/drawing/2014/main" id="{00000000-0008-0000-2200-000054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5" name="Text Box 10">
          <a:extLst>
            <a:ext uri="{FF2B5EF4-FFF2-40B4-BE49-F238E27FC236}">
              <a16:creationId xmlns:a16="http://schemas.microsoft.com/office/drawing/2014/main" id="{00000000-0008-0000-2200-000055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26" name="Text Box 11">
          <a:extLst>
            <a:ext uri="{FF2B5EF4-FFF2-40B4-BE49-F238E27FC236}">
              <a16:creationId xmlns:a16="http://schemas.microsoft.com/office/drawing/2014/main" id="{00000000-0008-0000-2200-000056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27" name="Text Box 12">
          <a:extLst>
            <a:ext uri="{FF2B5EF4-FFF2-40B4-BE49-F238E27FC236}">
              <a16:creationId xmlns:a16="http://schemas.microsoft.com/office/drawing/2014/main" id="{00000000-0008-0000-2200-000057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8" name="Text Box 1">
          <a:extLst>
            <a:ext uri="{FF2B5EF4-FFF2-40B4-BE49-F238E27FC236}">
              <a16:creationId xmlns:a16="http://schemas.microsoft.com/office/drawing/2014/main" id="{00000000-0008-0000-2200-000058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49</xdr:row>
      <xdr:rowOff>0</xdr:rowOff>
    </xdr:from>
    <xdr:ext cx="114300" cy="285750"/>
    <xdr:sp macro="" textlink="">
      <xdr:nvSpPr>
        <xdr:cNvPr id="3929" name="Text Box 2">
          <a:extLst>
            <a:ext uri="{FF2B5EF4-FFF2-40B4-BE49-F238E27FC236}">
              <a16:creationId xmlns:a16="http://schemas.microsoft.com/office/drawing/2014/main" id="{00000000-0008-0000-2200-0000590F0000}"/>
            </a:ext>
          </a:extLst>
        </xdr:cNvPr>
        <xdr:cNvSpPr txBox="1">
          <a:spLocks noChangeArrowheads="1"/>
        </xdr:cNvSpPr>
      </xdr:nvSpPr>
      <xdr:spPr bwMode="auto">
        <a:xfrm>
          <a:off x="812292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48</xdr:row>
      <xdr:rowOff>0</xdr:rowOff>
    </xdr:from>
    <xdr:ext cx="114300" cy="285750"/>
    <xdr:sp macro="" textlink="">
      <xdr:nvSpPr>
        <xdr:cNvPr id="3930" name="Text Box 8">
          <a:extLst>
            <a:ext uri="{FF2B5EF4-FFF2-40B4-BE49-F238E27FC236}">
              <a16:creationId xmlns:a16="http://schemas.microsoft.com/office/drawing/2014/main" id="{00000000-0008-0000-2200-00005A0F0000}"/>
            </a:ext>
          </a:extLst>
        </xdr:cNvPr>
        <xdr:cNvSpPr txBox="1">
          <a:spLocks noChangeArrowheads="1"/>
        </xdr:cNvSpPr>
      </xdr:nvSpPr>
      <xdr:spPr bwMode="auto">
        <a:xfrm>
          <a:off x="812292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1" name="Text Box 13">
          <a:extLst>
            <a:ext uri="{FF2B5EF4-FFF2-40B4-BE49-F238E27FC236}">
              <a16:creationId xmlns:a16="http://schemas.microsoft.com/office/drawing/2014/main" id="{00000000-0008-0000-2200-00005B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2" name="Text Box 14">
          <a:extLst>
            <a:ext uri="{FF2B5EF4-FFF2-40B4-BE49-F238E27FC236}">
              <a16:creationId xmlns:a16="http://schemas.microsoft.com/office/drawing/2014/main" id="{00000000-0008-0000-2200-00005C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3" name="Text Box 13">
          <a:extLst>
            <a:ext uri="{FF2B5EF4-FFF2-40B4-BE49-F238E27FC236}">
              <a16:creationId xmlns:a16="http://schemas.microsoft.com/office/drawing/2014/main" id="{00000000-0008-0000-2200-00005D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4" name="Text Box 14">
          <a:extLst>
            <a:ext uri="{FF2B5EF4-FFF2-40B4-BE49-F238E27FC236}">
              <a16:creationId xmlns:a16="http://schemas.microsoft.com/office/drawing/2014/main" id="{00000000-0008-0000-2200-00005E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5" name="Text Box 13">
          <a:extLst>
            <a:ext uri="{FF2B5EF4-FFF2-40B4-BE49-F238E27FC236}">
              <a16:creationId xmlns:a16="http://schemas.microsoft.com/office/drawing/2014/main" id="{00000000-0008-0000-2200-00005F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6" name="Text Box 14">
          <a:extLst>
            <a:ext uri="{FF2B5EF4-FFF2-40B4-BE49-F238E27FC236}">
              <a16:creationId xmlns:a16="http://schemas.microsoft.com/office/drawing/2014/main" id="{00000000-0008-0000-2200-000060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7" name="Text Box 8">
          <a:extLst>
            <a:ext uri="{FF2B5EF4-FFF2-40B4-BE49-F238E27FC236}">
              <a16:creationId xmlns:a16="http://schemas.microsoft.com/office/drawing/2014/main" id="{00000000-0008-0000-2200-000061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38" name="Text Box 8">
          <a:extLst>
            <a:ext uri="{FF2B5EF4-FFF2-40B4-BE49-F238E27FC236}">
              <a16:creationId xmlns:a16="http://schemas.microsoft.com/office/drawing/2014/main" id="{00000000-0008-0000-2200-000062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39" name="Text Box 8">
          <a:extLst>
            <a:ext uri="{FF2B5EF4-FFF2-40B4-BE49-F238E27FC236}">
              <a16:creationId xmlns:a16="http://schemas.microsoft.com/office/drawing/2014/main" id="{00000000-0008-0000-2200-000063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40" name="Text Box 8">
          <a:extLst>
            <a:ext uri="{FF2B5EF4-FFF2-40B4-BE49-F238E27FC236}">
              <a16:creationId xmlns:a16="http://schemas.microsoft.com/office/drawing/2014/main" id="{00000000-0008-0000-2200-000064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52</xdr:row>
      <xdr:rowOff>0</xdr:rowOff>
    </xdr:from>
    <xdr:ext cx="114300" cy="285750"/>
    <xdr:sp macro="" textlink="">
      <xdr:nvSpPr>
        <xdr:cNvPr id="3941" name="Text Box 8">
          <a:extLst>
            <a:ext uri="{FF2B5EF4-FFF2-40B4-BE49-F238E27FC236}">
              <a16:creationId xmlns:a16="http://schemas.microsoft.com/office/drawing/2014/main" id="{00000000-0008-0000-2200-0000650F0000}"/>
            </a:ext>
          </a:extLst>
        </xdr:cNvPr>
        <xdr:cNvSpPr txBox="1">
          <a:spLocks noChangeArrowheads="1"/>
        </xdr:cNvSpPr>
      </xdr:nvSpPr>
      <xdr:spPr bwMode="auto">
        <a:xfrm>
          <a:off x="812292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51</xdr:row>
      <xdr:rowOff>0</xdr:rowOff>
    </xdr:from>
    <xdr:ext cx="114300" cy="285750"/>
    <xdr:sp macro="" textlink="">
      <xdr:nvSpPr>
        <xdr:cNvPr id="3942" name="Text Box 8">
          <a:extLst>
            <a:ext uri="{FF2B5EF4-FFF2-40B4-BE49-F238E27FC236}">
              <a16:creationId xmlns:a16="http://schemas.microsoft.com/office/drawing/2014/main" id="{00000000-0008-0000-2200-0000660F0000}"/>
            </a:ext>
          </a:extLst>
        </xdr:cNvPr>
        <xdr:cNvSpPr txBox="1">
          <a:spLocks noChangeArrowheads="1"/>
        </xdr:cNvSpPr>
      </xdr:nvSpPr>
      <xdr:spPr bwMode="auto">
        <a:xfrm>
          <a:off x="812292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25</xdr:row>
      <xdr:rowOff>0</xdr:rowOff>
    </xdr:from>
    <xdr:ext cx="114300" cy="285750"/>
    <xdr:sp macro="" textlink="">
      <xdr:nvSpPr>
        <xdr:cNvPr id="3943" name="Text Box 8">
          <a:extLst>
            <a:ext uri="{FF2B5EF4-FFF2-40B4-BE49-F238E27FC236}">
              <a16:creationId xmlns:a16="http://schemas.microsoft.com/office/drawing/2014/main" id="{00000000-0008-0000-2200-0000670F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25</xdr:row>
      <xdr:rowOff>0</xdr:rowOff>
    </xdr:from>
    <xdr:ext cx="114300" cy="285750"/>
    <xdr:sp macro="" textlink="">
      <xdr:nvSpPr>
        <xdr:cNvPr id="3944" name="Text Box 8">
          <a:extLst>
            <a:ext uri="{FF2B5EF4-FFF2-40B4-BE49-F238E27FC236}">
              <a16:creationId xmlns:a16="http://schemas.microsoft.com/office/drawing/2014/main" id="{00000000-0008-0000-2200-0000680F0000}"/>
            </a:ext>
          </a:extLst>
        </xdr:cNvPr>
        <xdr:cNvSpPr txBox="1">
          <a:spLocks noChangeArrowheads="1"/>
        </xdr:cNvSpPr>
      </xdr:nvSpPr>
      <xdr:spPr bwMode="auto">
        <a:xfrm>
          <a:off x="812292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xdr:row>
      <xdr:rowOff>0</xdr:rowOff>
    </xdr:from>
    <xdr:ext cx="114300" cy="285750"/>
    <xdr:sp macro="" textlink="">
      <xdr:nvSpPr>
        <xdr:cNvPr id="3945" name="Text Box 8">
          <a:extLst>
            <a:ext uri="{FF2B5EF4-FFF2-40B4-BE49-F238E27FC236}">
              <a16:creationId xmlns:a16="http://schemas.microsoft.com/office/drawing/2014/main" id="{00000000-0008-0000-2200-0000690F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xdr:row>
      <xdr:rowOff>0</xdr:rowOff>
    </xdr:from>
    <xdr:ext cx="114300" cy="285750"/>
    <xdr:sp macro="" textlink="">
      <xdr:nvSpPr>
        <xdr:cNvPr id="3946" name="Text Box 8">
          <a:extLst>
            <a:ext uri="{FF2B5EF4-FFF2-40B4-BE49-F238E27FC236}">
              <a16:creationId xmlns:a16="http://schemas.microsoft.com/office/drawing/2014/main" id="{00000000-0008-0000-2200-00006A0F0000}"/>
            </a:ext>
          </a:extLst>
        </xdr:cNvPr>
        <xdr:cNvSpPr txBox="1">
          <a:spLocks noChangeArrowheads="1"/>
        </xdr:cNvSpPr>
      </xdr:nvSpPr>
      <xdr:spPr bwMode="auto">
        <a:xfrm>
          <a:off x="812292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7" name="Text Box 1">
          <a:extLst>
            <a:ext uri="{FF2B5EF4-FFF2-40B4-BE49-F238E27FC236}">
              <a16:creationId xmlns:a16="http://schemas.microsoft.com/office/drawing/2014/main" id="{00000000-0008-0000-2200-00006B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8" name="Text Box 2">
          <a:extLst>
            <a:ext uri="{FF2B5EF4-FFF2-40B4-BE49-F238E27FC236}">
              <a16:creationId xmlns:a16="http://schemas.microsoft.com/office/drawing/2014/main" id="{00000000-0008-0000-2200-00006C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49" name="Text Box 3">
          <a:extLst>
            <a:ext uri="{FF2B5EF4-FFF2-40B4-BE49-F238E27FC236}">
              <a16:creationId xmlns:a16="http://schemas.microsoft.com/office/drawing/2014/main" id="{00000000-0008-0000-2200-00006D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0" name="Text Box 4">
          <a:extLst>
            <a:ext uri="{FF2B5EF4-FFF2-40B4-BE49-F238E27FC236}">
              <a16:creationId xmlns:a16="http://schemas.microsoft.com/office/drawing/2014/main" id="{00000000-0008-0000-2200-00006E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1" name="Text Box 5">
          <a:extLst>
            <a:ext uri="{FF2B5EF4-FFF2-40B4-BE49-F238E27FC236}">
              <a16:creationId xmlns:a16="http://schemas.microsoft.com/office/drawing/2014/main" id="{00000000-0008-0000-2200-00006F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2" name="Text Box 6">
          <a:extLst>
            <a:ext uri="{FF2B5EF4-FFF2-40B4-BE49-F238E27FC236}">
              <a16:creationId xmlns:a16="http://schemas.microsoft.com/office/drawing/2014/main" id="{00000000-0008-0000-2200-000070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3" name="Text Box 8">
          <a:extLst>
            <a:ext uri="{FF2B5EF4-FFF2-40B4-BE49-F238E27FC236}">
              <a16:creationId xmlns:a16="http://schemas.microsoft.com/office/drawing/2014/main" id="{00000000-0008-0000-2200-000071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4" name="Text Box 9">
          <a:extLst>
            <a:ext uri="{FF2B5EF4-FFF2-40B4-BE49-F238E27FC236}">
              <a16:creationId xmlns:a16="http://schemas.microsoft.com/office/drawing/2014/main" id="{00000000-0008-0000-2200-000072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55" name="Text Box 10">
          <a:extLst>
            <a:ext uri="{FF2B5EF4-FFF2-40B4-BE49-F238E27FC236}">
              <a16:creationId xmlns:a16="http://schemas.microsoft.com/office/drawing/2014/main" id="{00000000-0008-0000-2200-000073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3956" name="Text Box 11">
          <a:extLst>
            <a:ext uri="{FF2B5EF4-FFF2-40B4-BE49-F238E27FC236}">
              <a16:creationId xmlns:a16="http://schemas.microsoft.com/office/drawing/2014/main" id="{00000000-0008-0000-2200-000074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3957" name="Text Box 12">
          <a:extLst>
            <a:ext uri="{FF2B5EF4-FFF2-40B4-BE49-F238E27FC236}">
              <a16:creationId xmlns:a16="http://schemas.microsoft.com/office/drawing/2014/main" id="{00000000-0008-0000-2200-000075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3958" name="Text Box 13">
          <a:extLst>
            <a:ext uri="{FF2B5EF4-FFF2-40B4-BE49-F238E27FC236}">
              <a16:creationId xmlns:a16="http://schemas.microsoft.com/office/drawing/2014/main" id="{00000000-0008-0000-2200-0000760F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3959" name="Text Box 14">
          <a:extLst>
            <a:ext uri="{FF2B5EF4-FFF2-40B4-BE49-F238E27FC236}">
              <a16:creationId xmlns:a16="http://schemas.microsoft.com/office/drawing/2014/main" id="{00000000-0008-0000-2200-0000770F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60" name="Text Box 1">
          <a:extLst>
            <a:ext uri="{FF2B5EF4-FFF2-40B4-BE49-F238E27FC236}">
              <a16:creationId xmlns:a16="http://schemas.microsoft.com/office/drawing/2014/main" id="{00000000-0008-0000-2200-000078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3961" name="Text Box 2">
          <a:extLst>
            <a:ext uri="{FF2B5EF4-FFF2-40B4-BE49-F238E27FC236}">
              <a16:creationId xmlns:a16="http://schemas.microsoft.com/office/drawing/2014/main" id="{00000000-0008-0000-2200-0000790F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19</xdr:row>
      <xdr:rowOff>0</xdr:rowOff>
    </xdr:from>
    <xdr:ext cx="114300" cy="285750"/>
    <xdr:sp macro="" textlink="">
      <xdr:nvSpPr>
        <xdr:cNvPr id="3962" name="Text Box 8">
          <a:extLst>
            <a:ext uri="{FF2B5EF4-FFF2-40B4-BE49-F238E27FC236}">
              <a16:creationId xmlns:a16="http://schemas.microsoft.com/office/drawing/2014/main" id="{00000000-0008-0000-2200-00007A0F0000}"/>
            </a:ext>
          </a:extLst>
        </xdr:cNvPr>
        <xdr:cNvSpPr txBox="1">
          <a:spLocks noChangeArrowheads="1"/>
        </xdr:cNvSpPr>
      </xdr:nvSpPr>
      <xdr:spPr bwMode="auto">
        <a:xfrm>
          <a:off x="87477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30</xdr:row>
      <xdr:rowOff>0</xdr:rowOff>
    </xdr:from>
    <xdr:ext cx="114300" cy="285750"/>
    <xdr:sp macro="" textlink="">
      <xdr:nvSpPr>
        <xdr:cNvPr id="3963" name="Text Box 8">
          <a:extLst>
            <a:ext uri="{FF2B5EF4-FFF2-40B4-BE49-F238E27FC236}">
              <a16:creationId xmlns:a16="http://schemas.microsoft.com/office/drawing/2014/main" id="{00000000-0008-0000-2200-00007B0F0000}"/>
            </a:ext>
          </a:extLst>
        </xdr:cNvPr>
        <xdr:cNvSpPr txBox="1">
          <a:spLocks noChangeArrowheads="1"/>
        </xdr:cNvSpPr>
      </xdr:nvSpPr>
      <xdr:spPr bwMode="auto">
        <a:xfrm>
          <a:off x="87477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3964" name="Text Box 8">
          <a:extLst>
            <a:ext uri="{FF2B5EF4-FFF2-40B4-BE49-F238E27FC236}">
              <a16:creationId xmlns:a16="http://schemas.microsoft.com/office/drawing/2014/main" id="{00000000-0008-0000-2200-00007C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3965" name="Text Box 8">
          <a:extLst>
            <a:ext uri="{FF2B5EF4-FFF2-40B4-BE49-F238E27FC236}">
              <a16:creationId xmlns:a16="http://schemas.microsoft.com/office/drawing/2014/main" id="{00000000-0008-0000-2200-00007D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3966" name="Text Box 8">
          <a:extLst>
            <a:ext uri="{FF2B5EF4-FFF2-40B4-BE49-F238E27FC236}">
              <a16:creationId xmlns:a16="http://schemas.microsoft.com/office/drawing/2014/main" id="{00000000-0008-0000-2200-00007E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7" name="Text Box 1">
          <a:extLst>
            <a:ext uri="{FF2B5EF4-FFF2-40B4-BE49-F238E27FC236}">
              <a16:creationId xmlns:a16="http://schemas.microsoft.com/office/drawing/2014/main" id="{00000000-0008-0000-2200-00007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8" name="Text Box 2">
          <a:extLst>
            <a:ext uri="{FF2B5EF4-FFF2-40B4-BE49-F238E27FC236}">
              <a16:creationId xmlns:a16="http://schemas.microsoft.com/office/drawing/2014/main" id="{00000000-0008-0000-2200-00008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69" name="Text Box 3">
          <a:extLst>
            <a:ext uri="{FF2B5EF4-FFF2-40B4-BE49-F238E27FC236}">
              <a16:creationId xmlns:a16="http://schemas.microsoft.com/office/drawing/2014/main" id="{00000000-0008-0000-2200-00008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0" name="Text Box 4">
          <a:extLst>
            <a:ext uri="{FF2B5EF4-FFF2-40B4-BE49-F238E27FC236}">
              <a16:creationId xmlns:a16="http://schemas.microsoft.com/office/drawing/2014/main" id="{00000000-0008-0000-2200-00008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1" name="Text Box 5">
          <a:extLst>
            <a:ext uri="{FF2B5EF4-FFF2-40B4-BE49-F238E27FC236}">
              <a16:creationId xmlns:a16="http://schemas.microsoft.com/office/drawing/2014/main" id="{00000000-0008-0000-2200-00008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2" name="Text Box 6">
          <a:extLst>
            <a:ext uri="{FF2B5EF4-FFF2-40B4-BE49-F238E27FC236}">
              <a16:creationId xmlns:a16="http://schemas.microsoft.com/office/drawing/2014/main" id="{00000000-0008-0000-2200-00008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3" name="Text Box 8">
          <a:extLst>
            <a:ext uri="{FF2B5EF4-FFF2-40B4-BE49-F238E27FC236}">
              <a16:creationId xmlns:a16="http://schemas.microsoft.com/office/drawing/2014/main" id="{00000000-0008-0000-2200-00008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4" name="Text Box 9">
          <a:extLst>
            <a:ext uri="{FF2B5EF4-FFF2-40B4-BE49-F238E27FC236}">
              <a16:creationId xmlns:a16="http://schemas.microsoft.com/office/drawing/2014/main" id="{00000000-0008-0000-2200-00008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5" name="Text Box 10">
          <a:extLst>
            <a:ext uri="{FF2B5EF4-FFF2-40B4-BE49-F238E27FC236}">
              <a16:creationId xmlns:a16="http://schemas.microsoft.com/office/drawing/2014/main" id="{00000000-0008-0000-2200-00008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6" name="Text Box 1">
          <a:extLst>
            <a:ext uri="{FF2B5EF4-FFF2-40B4-BE49-F238E27FC236}">
              <a16:creationId xmlns:a16="http://schemas.microsoft.com/office/drawing/2014/main" id="{00000000-0008-0000-2200-00008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77" name="Text Box 2">
          <a:extLst>
            <a:ext uri="{FF2B5EF4-FFF2-40B4-BE49-F238E27FC236}">
              <a16:creationId xmlns:a16="http://schemas.microsoft.com/office/drawing/2014/main" id="{00000000-0008-0000-2200-00008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32</xdr:row>
      <xdr:rowOff>0</xdr:rowOff>
    </xdr:from>
    <xdr:ext cx="114300" cy="285750"/>
    <xdr:sp macro="" textlink="">
      <xdr:nvSpPr>
        <xdr:cNvPr id="3978" name="Text Box 8">
          <a:extLst>
            <a:ext uri="{FF2B5EF4-FFF2-40B4-BE49-F238E27FC236}">
              <a16:creationId xmlns:a16="http://schemas.microsoft.com/office/drawing/2014/main" id="{00000000-0008-0000-2200-00008A0F0000}"/>
            </a:ext>
          </a:extLst>
        </xdr:cNvPr>
        <xdr:cNvSpPr txBox="1">
          <a:spLocks noChangeArrowheads="1"/>
        </xdr:cNvSpPr>
      </xdr:nvSpPr>
      <xdr:spPr bwMode="auto">
        <a:xfrm>
          <a:off x="87477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79" name="Text Box 1">
          <a:extLst>
            <a:ext uri="{FF2B5EF4-FFF2-40B4-BE49-F238E27FC236}">
              <a16:creationId xmlns:a16="http://schemas.microsoft.com/office/drawing/2014/main" id="{00000000-0008-0000-2200-00008B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0" name="Text Box 2">
          <a:extLst>
            <a:ext uri="{FF2B5EF4-FFF2-40B4-BE49-F238E27FC236}">
              <a16:creationId xmlns:a16="http://schemas.microsoft.com/office/drawing/2014/main" id="{00000000-0008-0000-2200-00008C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1" name="Text Box 3">
          <a:extLst>
            <a:ext uri="{FF2B5EF4-FFF2-40B4-BE49-F238E27FC236}">
              <a16:creationId xmlns:a16="http://schemas.microsoft.com/office/drawing/2014/main" id="{00000000-0008-0000-2200-00008D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2" name="Text Box 4">
          <a:extLst>
            <a:ext uri="{FF2B5EF4-FFF2-40B4-BE49-F238E27FC236}">
              <a16:creationId xmlns:a16="http://schemas.microsoft.com/office/drawing/2014/main" id="{00000000-0008-0000-2200-00008E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3" name="Text Box 5">
          <a:extLst>
            <a:ext uri="{FF2B5EF4-FFF2-40B4-BE49-F238E27FC236}">
              <a16:creationId xmlns:a16="http://schemas.microsoft.com/office/drawing/2014/main" id="{00000000-0008-0000-2200-00008F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4" name="Text Box 6">
          <a:extLst>
            <a:ext uri="{FF2B5EF4-FFF2-40B4-BE49-F238E27FC236}">
              <a16:creationId xmlns:a16="http://schemas.microsoft.com/office/drawing/2014/main" id="{00000000-0008-0000-2200-000090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5" name="Text Box 8">
          <a:extLst>
            <a:ext uri="{FF2B5EF4-FFF2-40B4-BE49-F238E27FC236}">
              <a16:creationId xmlns:a16="http://schemas.microsoft.com/office/drawing/2014/main" id="{00000000-0008-0000-2200-000091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6" name="Text Box 9">
          <a:extLst>
            <a:ext uri="{FF2B5EF4-FFF2-40B4-BE49-F238E27FC236}">
              <a16:creationId xmlns:a16="http://schemas.microsoft.com/office/drawing/2014/main" id="{00000000-0008-0000-2200-000092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87" name="Text Box 10">
          <a:extLst>
            <a:ext uri="{FF2B5EF4-FFF2-40B4-BE49-F238E27FC236}">
              <a16:creationId xmlns:a16="http://schemas.microsoft.com/office/drawing/2014/main" id="{00000000-0008-0000-2200-000093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3988" name="Text Box 11">
          <a:extLst>
            <a:ext uri="{FF2B5EF4-FFF2-40B4-BE49-F238E27FC236}">
              <a16:creationId xmlns:a16="http://schemas.microsoft.com/office/drawing/2014/main" id="{00000000-0008-0000-2200-000094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3989" name="Text Box 12">
          <a:extLst>
            <a:ext uri="{FF2B5EF4-FFF2-40B4-BE49-F238E27FC236}">
              <a16:creationId xmlns:a16="http://schemas.microsoft.com/office/drawing/2014/main" id="{00000000-0008-0000-2200-000095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3990" name="Text Box 13">
          <a:extLst>
            <a:ext uri="{FF2B5EF4-FFF2-40B4-BE49-F238E27FC236}">
              <a16:creationId xmlns:a16="http://schemas.microsoft.com/office/drawing/2014/main" id="{00000000-0008-0000-2200-000096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3991" name="Text Box 14">
          <a:extLst>
            <a:ext uri="{FF2B5EF4-FFF2-40B4-BE49-F238E27FC236}">
              <a16:creationId xmlns:a16="http://schemas.microsoft.com/office/drawing/2014/main" id="{00000000-0008-0000-2200-000097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92" name="Text Box 1">
          <a:extLst>
            <a:ext uri="{FF2B5EF4-FFF2-40B4-BE49-F238E27FC236}">
              <a16:creationId xmlns:a16="http://schemas.microsoft.com/office/drawing/2014/main" id="{00000000-0008-0000-2200-000098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3993" name="Text Box 2">
          <a:extLst>
            <a:ext uri="{FF2B5EF4-FFF2-40B4-BE49-F238E27FC236}">
              <a16:creationId xmlns:a16="http://schemas.microsoft.com/office/drawing/2014/main" id="{00000000-0008-0000-2200-000099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3994" name="Text Box 8">
          <a:extLst>
            <a:ext uri="{FF2B5EF4-FFF2-40B4-BE49-F238E27FC236}">
              <a16:creationId xmlns:a16="http://schemas.microsoft.com/office/drawing/2014/main" id="{00000000-0008-0000-2200-00009A0F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3995" name="Text Box 8">
          <a:extLst>
            <a:ext uri="{FF2B5EF4-FFF2-40B4-BE49-F238E27FC236}">
              <a16:creationId xmlns:a16="http://schemas.microsoft.com/office/drawing/2014/main" id="{00000000-0008-0000-2200-00009B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3996" name="Text Box 8">
          <a:extLst>
            <a:ext uri="{FF2B5EF4-FFF2-40B4-BE49-F238E27FC236}">
              <a16:creationId xmlns:a16="http://schemas.microsoft.com/office/drawing/2014/main" id="{00000000-0008-0000-2200-00009C0F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3997" name="Text Box 8">
          <a:extLst>
            <a:ext uri="{FF2B5EF4-FFF2-40B4-BE49-F238E27FC236}">
              <a16:creationId xmlns:a16="http://schemas.microsoft.com/office/drawing/2014/main" id="{00000000-0008-0000-2200-00009D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98" name="Text Box 8">
          <a:extLst>
            <a:ext uri="{FF2B5EF4-FFF2-40B4-BE49-F238E27FC236}">
              <a16:creationId xmlns:a16="http://schemas.microsoft.com/office/drawing/2014/main" id="{00000000-0008-0000-2200-00009E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3999" name="Text Box 8">
          <a:extLst>
            <a:ext uri="{FF2B5EF4-FFF2-40B4-BE49-F238E27FC236}">
              <a16:creationId xmlns:a16="http://schemas.microsoft.com/office/drawing/2014/main" id="{00000000-0008-0000-2200-00009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0" name="Text Box 1">
          <a:extLst>
            <a:ext uri="{FF2B5EF4-FFF2-40B4-BE49-F238E27FC236}">
              <a16:creationId xmlns:a16="http://schemas.microsoft.com/office/drawing/2014/main" id="{00000000-0008-0000-2200-0000A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1" name="Text Box 2">
          <a:extLst>
            <a:ext uri="{FF2B5EF4-FFF2-40B4-BE49-F238E27FC236}">
              <a16:creationId xmlns:a16="http://schemas.microsoft.com/office/drawing/2014/main" id="{00000000-0008-0000-2200-0000A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2" name="Text Box 3">
          <a:extLst>
            <a:ext uri="{FF2B5EF4-FFF2-40B4-BE49-F238E27FC236}">
              <a16:creationId xmlns:a16="http://schemas.microsoft.com/office/drawing/2014/main" id="{00000000-0008-0000-2200-0000A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3" name="Text Box 4">
          <a:extLst>
            <a:ext uri="{FF2B5EF4-FFF2-40B4-BE49-F238E27FC236}">
              <a16:creationId xmlns:a16="http://schemas.microsoft.com/office/drawing/2014/main" id="{00000000-0008-0000-2200-0000A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4" name="Text Box 5">
          <a:extLst>
            <a:ext uri="{FF2B5EF4-FFF2-40B4-BE49-F238E27FC236}">
              <a16:creationId xmlns:a16="http://schemas.microsoft.com/office/drawing/2014/main" id="{00000000-0008-0000-2200-0000A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5" name="Text Box 6">
          <a:extLst>
            <a:ext uri="{FF2B5EF4-FFF2-40B4-BE49-F238E27FC236}">
              <a16:creationId xmlns:a16="http://schemas.microsoft.com/office/drawing/2014/main" id="{00000000-0008-0000-2200-0000A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6" name="Text Box 8">
          <a:extLst>
            <a:ext uri="{FF2B5EF4-FFF2-40B4-BE49-F238E27FC236}">
              <a16:creationId xmlns:a16="http://schemas.microsoft.com/office/drawing/2014/main" id="{00000000-0008-0000-2200-0000A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7" name="Text Box 9">
          <a:extLst>
            <a:ext uri="{FF2B5EF4-FFF2-40B4-BE49-F238E27FC236}">
              <a16:creationId xmlns:a16="http://schemas.microsoft.com/office/drawing/2014/main" id="{00000000-0008-0000-2200-0000A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8" name="Text Box 10">
          <a:extLst>
            <a:ext uri="{FF2B5EF4-FFF2-40B4-BE49-F238E27FC236}">
              <a16:creationId xmlns:a16="http://schemas.microsoft.com/office/drawing/2014/main" id="{00000000-0008-0000-2200-0000A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09" name="Text Box 1">
          <a:extLst>
            <a:ext uri="{FF2B5EF4-FFF2-40B4-BE49-F238E27FC236}">
              <a16:creationId xmlns:a16="http://schemas.microsoft.com/office/drawing/2014/main" id="{00000000-0008-0000-2200-0000A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10" name="Text Box 2">
          <a:extLst>
            <a:ext uri="{FF2B5EF4-FFF2-40B4-BE49-F238E27FC236}">
              <a16:creationId xmlns:a16="http://schemas.microsoft.com/office/drawing/2014/main" id="{00000000-0008-0000-2200-0000AA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011" name="Text Box 8">
          <a:extLst>
            <a:ext uri="{FF2B5EF4-FFF2-40B4-BE49-F238E27FC236}">
              <a16:creationId xmlns:a16="http://schemas.microsoft.com/office/drawing/2014/main" id="{00000000-0008-0000-2200-0000AB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2" name="Text Box 1">
          <a:extLst>
            <a:ext uri="{FF2B5EF4-FFF2-40B4-BE49-F238E27FC236}">
              <a16:creationId xmlns:a16="http://schemas.microsoft.com/office/drawing/2014/main" id="{00000000-0008-0000-2200-0000AC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3" name="Text Box 2">
          <a:extLst>
            <a:ext uri="{FF2B5EF4-FFF2-40B4-BE49-F238E27FC236}">
              <a16:creationId xmlns:a16="http://schemas.microsoft.com/office/drawing/2014/main" id="{00000000-0008-0000-2200-0000AD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4" name="Text Box 3">
          <a:extLst>
            <a:ext uri="{FF2B5EF4-FFF2-40B4-BE49-F238E27FC236}">
              <a16:creationId xmlns:a16="http://schemas.microsoft.com/office/drawing/2014/main" id="{00000000-0008-0000-2200-0000AE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5" name="Text Box 4">
          <a:extLst>
            <a:ext uri="{FF2B5EF4-FFF2-40B4-BE49-F238E27FC236}">
              <a16:creationId xmlns:a16="http://schemas.microsoft.com/office/drawing/2014/main" id="{00000000-0008-0000-2200-0000AF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6" name="Text Box 5">
          <a:extLst>
            <a:ext uri="{FF2B5EF4-FFF2-40B4-BE49-F238E27FC236}">
              <a16:creationId xmlns:a16="http://schemas.microsoft.com/office/drawing/2014/main" id="{00000000-0008-0000-2200-0000B0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7" name="Text Box 6">
          <a:extLst>
            <a:ext uri="{FF2B5EF4-FFF2-40B4-BE49-F238E27FC236}">
              <a16:creationId xmlns:a16="http://schemas.microsoft.com/office/drawing/2014/main" id="{00000000-0008-0000-2200-0000B1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8" name="Text Box 8">
          <a:extLst>
            <a:ext uri="{FF2B5EF4-FFF2-40B4-BE49-F238E27FC236}">
              <a16:creationId xmlns:a16="http://schemas.microsoft.com/office/drawing/2014/main" id="{00000000-0008-0000-2200-0000B2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19" name="Text Box 9">
          <a:extLst>
            <a:ext uri="{FF2B5EF4-FFF2-40B4-BE49-F238E27FC236}">
              <a16:creationId xmlns:a16="http://schemas.microsoft.com/office/drawing/2014/main" id="{00000000-0008-0000-2200-0000B3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0" name="Text Box 10">
          <a:extLst>
            <a:ext uri="{FF2B5EF4-FFF2-40B4-BE49-F238E27FC236}">
              <a16:creationId xmlns:a16="http://schemas.microsoft.com/office/drawing/2014/main" id="{00000000-0008-0000-2200-0000B4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21" name="Text Box 11">
          <a:extLst>
            <a:ext uri="{FF2B5EF4-FFF2-40B4-BE49-F238E27FC236}">
              <a16:creationId xmlns:a16="http://schemas.microsoft.com/office/drawing/2014/main" id="{00000000-0008-0000-2200-0000B5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22" name="Text Box 12">
          <a:extLst>
            <a:ext uri="{FF2B5EF4-FFF2-40B4-BE49-F238E27FC236}">
              <a16:creationId xmlns:a16="http://schemas.microsoft.com/office/drawing/2014/main" id="{00000000-0008-0000-2200-0000B6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23" name="Text Box 13">
          <a:extLst>
            <a:ext uri="{FF2B5EF4-FFF2-40B4-BE49-F238E27FC236}">
              <a16:creationId xmlns:a16="http://schemas.microsoft.com/office/drawing/2014/main" id="{00000000-0008-0000-2200-0000B7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24" name="Text Box 14">
          <a:extLst>
            <a:ext uri="{FF2B5EF4-FFF2-40B4-BE49-F238E27FC236}">
              <a16:creationId xmlns:a16="http://schemas.microsoft.com/office/drawing/2014/main" id="{00000000-0008-0000-2200-0000B8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5" name="Text Box 1">
          <a:extLst>
            <a:ext uri="{FF2B5EF4-FFF2-40B4-BE49-F238E27FC236}">
              <a16:creationId xmlns:a16="http://schemas.microsoft.com/office/drawing/2014/main" id="{00000000-0008-0000-2200-0000B9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026" name="Text Box 2">
          <a:extLst>
            <a:ext uri="{FF2B5EF4-FFF2-40B4-BE49-F238E27FC236}">
              <a16:creationId xmlns:a16="http://schemas.microsoft.com/office/drawing/2014/main" id="{00000000-0008-0000-2200-0000BA0F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027" name="Text Box 8">
          <a:extLst>
            <a:ext uri="{FF2B5EF4-FFF2-40B4-BE49-F238E27FC236}">
              <a16:creationId xmlns:a16="http://schemas.microsoft.com/office/drawing/2014/main" id="{00000000-0008-0000-2200-0000BB0F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028" name="Text Box 8">
          <a:extLst>
            <a:ext uri="{FF2B5EF4-FFF2-40B4-BE49-F238E27FC236}">
              <a16:creationId xmlns:a16="http://schemas.microsoft.com/office/drawing/2014/main" id="{00000000-0008-0000-2200-0000BC0F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29" name="Text Box 8">
          <a:extLst>
            <a:ext uri="{FF2B5EF4-FFF2-40B4-BE49-F238E27FC236}">
              <a16:creationId xmlns:a16="http://schemas.microsoft.com/office/drawing/2014/main" id="{00000000-0008-0000-2200-0000BD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0" name="Text Box 8">
          <a:extLst>
            <a:ext uri="{FF2B5EF4-FFF2-40B4-BE49-F238E27FC236}">
              <a16:creationId xmlns:a16="http://schemas.microsoft.com/office/drawing/2014/main" id="{00000000-0008-0000-2200-0000BE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1" name="Text Box 8">
          <a:extLst>
            <a:ext uri="{FF2B5EF4-FFF2-40B4-BE49-F238E27FC236}">
              <a16:creationId xmlns:a16="http://schemas.microsoft.com/office/drawing/2014/main" id="{00000000-0008-0000-2200-0000BF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2" name="Text Box 1">
          <a:extLst>
            <a:ext uri="{FF2B5EF4-FFF2-40B4-BE49-F238E27FC236}">
              <a16:creationId xmlns:a16="http://schemas.microsoft.com/office/drawing/2014/main" id="{00000000-0008-0000-2200-0000C0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3" name="Text Box 2">
          <a:extLst>
            <a:ext uri="{FF2B5EF4-FFF2-40B4-BE49-F238E27FC236}">
              <a16:creationId xmlns:a16="http://schemas.microsoft.com/office/drawing/2014/main" id="{00000000-0008-0000-2200-0000C1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4" name="Text Box 3">
          <a:extLst>
            <a:ext uri="{FF2B5EF4-FFF2-40B4-BE49-F238E27FC236}">
              <a16:creationId xmlns:a16="http://schemas.microsoft.com/office/drawing/2014/main" id="{00000000-0008-0000-2200-0000C2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5" name="Text Box 4">
          <a:extLst>
            <a:ext uri="{FF2B5EF4-FFF2-40B4-BE49-F238E27FC236}">
              <a16:creationId xmlns:a16="http://schemas.microsoft.com/office/drawing/2014/main" id="{00000000-0008-0000-2200-0000C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6" name="Text Box 5">
          <a:extLst>
            <a:ext uri="{FF2B5EF4-FFF2-40B4-BE49-F238E27FC236}">
              <a16:creationId xmlns:a16="http://schemas.microsoft.com/office/drawing/2014/main" id="{00000000-0008-0000-2200-0000C4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7" name="Text Box 6">
          <a:extLst>
            <a:ext uri="{FF2B5EF4-FFF2-40B4-BE49-F238E27FC236}">
              <a16:creationId xmlns:a16="http://schemas.microsoft.com/office/drawing/2014/main" id="{00000000-0008-0000-2200-0000C5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8" name="Text Box 8">
          <a:extLst>
            <a:ext uri="{FF2B5EF4-FFF2-40B4-BE49-F238E27FC236}">
              <a16:creationId xmlns:a16="http://schemas.microsoft.com/office/drawing/2014/main" id="{00000000-0008-0000-2200-0000C6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39" name="Text Box 9">
          <a:extLst>
            <a:ext uri="{FF2B5EF4-FFF2-40B4-BE49-F238E27FC236}">
              <a16:creationId xmlns:a16="http://schemas.microsoft.com/office/drawing/2014/main" id="{00000000-0008-0000-2200-0000C7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0" name="Text Box 10">
          <a:extLst>
            <a:ext uri="{FF2B5EF4-FFF2-40B4-BE49-F238E27FC236}">
              <a16:creationId xmlns:a16="http://schemas.microsoft.com/office/drawing/2014/main" id="{00000000-0008-0000-2200-0000C8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1" name="Text Box 1">
          <a:extLst>
            <a:ext uri="{FF2B5EF4-FFF2-40B4-BE49-F238E27FC236}">
              <a16:creationId xmlns:a16="http://schemas.microsoft.com/office/drawing/2014/main" id="{00000000-0008-0000-2200-0000C9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42" name="Text Box 2">
          <a:extLst>
            <a:ext uri="{FF2B5EF4-FFF2-40B4-BE49-F238E27FC236}">
              <a16:creationId xmlns:a16="http://schemas.microsoft.com/office/drawing/2014/main" id="{00000000-0008-0000-2200-0000CA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043" name="Text Box 8">
          <a:extLst>
            <a:ext uri="{FF2B5EF4-FFF2-40B4-BE49-F238E27FC236}">
              <a16:creationId xmlns:a16="http://schemas.microsoft.com/office/drawing/2014/main" id="{00000000-0008-0000-2200-0000CB0F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044" name="Text Box 13">
          <a:extLst>
            <a:ext uri="{FF2B5EF4-FFF2-40B4-BE49-F238E27FC236}">
              <a16:creationId xmlns:a16="http://schemas.microsoft.com/office/drawing/2014/main" id="{00000000-0008-0000-2200-0000CC0F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045" name="Text Box 14">
          <a:extLst>
            <a:ext uri="{FF2B5EF4-FFF2-40B4-BE49-F238E27FC236}">
              <a16:creationId xmlns:a16="http://schemas.microsoft.com/office/drawing/2014/main" id="{00000000-0008-0000-2200-0000CD0F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56</xdr:row>
      <xdr:rowOff>179917</xdr:rowOff>
    </xdr:from>
    <xdr:ext cx="114300" cy="285750"/>
    <xdr:sp macro="" textlink="">
      <xdr:nvSpPr>
        <xdr:cNvPr id="4046" name="Text Box 13">
          <a:extLst>
            <a:ext uri="{FF2B5EF4-FFF2-40B4-BE49-F238E27FC236}">
              <a16:creationId xmlns:a16="http://schemas.microsoft.com/office/drawing/2014/main" id="{00000000-0008-0000-2200-0000CE0F0000}"/>
            </a:ext>
          </a:extLst>
        </xdr:cNvPr>
        <xdr:cNvSpPr txBox="1">
          <a:spLocks noChangeArrowheads="1"/>
        </xdr:cNvSpPr>
      </xdr:nvSpPr>
      <xdr:spPr bwMode="auto">
        <a:xfrm>
          <a:off x="87477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52918</xdr:rowOff>
    </xdr:from>
    <xdr:ext cx="114300" cy="285750"/>
    <xdr:sp macro="" textlink="">
      <xdr:nvSpPr>
        <xdr:cNvPr id="4047" name="Text Box 10">
          <a:extLst>
            <a:ext uri="{FF2B5EF4-FFF2-40B4-BE49-F238E27FC236}">
              <a16:creationId xmlns:a16="http://schemas.microsoft.com/office/drawing/2014/main" id="{00000000-0008-0000-2200-0000CF0F0000}"/>
            </a:ext>
          </a:extLst>
        </xdr:cNvPr>
        <xdr:cNvSpPr txBox="1">
          <a:spLocks noChangeArrowheads="1"/>
        </xdr:cNvSpPr>
      </xdr:nvSpPr>
      <xdr:spPr bwMode="auto">
        <a:xfrm>
          <a:off x="87477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48" name="Text Box 8">
          <a:extLst>
            <a:ext uri="{FF2B5EF4-FFF2-40B4-BE49-F238E27FC236}">
              <a16:creationId xmlns:a16="http://schemas.microsoft.com/office/drawing/2014/main" id="{00000000-0008-0000-2200-0000D0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49" name="Text Box 8">
          <a:extLst>
            <a:ext uri="{FF2B5EF4-FFF2-40B4-BE49-F238E27FC236}">
              <a16:creationId xmlns:a16="http://schemas.microsoft.com/office/drawing/2014/main" id="{00000000-0008-0000-2200-0000D1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0" name="Text Box 8">
          <a:extLst>
            <a:ext uri="{FF2B5EF4-FFF2-40B4-BE49-F238E27FC236}">
              <a16:creationId xmlns:a16="http://schemas.microsoft.com/office/drawing/2014/main" id="{00000000-0008-0000-2200-0000D2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21</xdr:row>
      <xdr:rowOff>0</xdr:rowOff>
    </xdr:from>
    <xdr:ext cx="114300" cy="285750"/>
    <xdr:sp macro="" textlink="">
      <xdr:nvSpPr>
        <xdr:cNvPr id="4051" name="Text Box 8">
          <a:extLst>
            <a:ext uri="{FF2B5EF4-FFF2-40B4-BE49-F238E27FC236}">
              <a16:creationId xmlns:a16="http://schemas.microsoft.com/office/drawing/2014/main" id="{00000000-0008-0000-2200-0000D3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2" name="Text Box 8">
          <a:extLst>
            <a:ext uri="{FF2B5EF4-FFF2-40B4-BE49-F238E27FC236}">
              <a16:creationId xmlns:a16="http://schemas.microsoft.com/office/drawing/2014/main" id="{00000000-0008-0000-2200-0000D4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3" name="Text Box 8">
          <a:extLst>
            <a:ext uri="{FF2B5EF4-FFF2-40B4-BE49-F238E27FC236}">
              <a16:creationId xmlns:a16="http://schemas.microsoft.com/office/drawing/2014/main" id="{00000000-0008-0000-2200-0000D5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4" name="Text Box 8">
          <a:extLst>
            <a:ext uri="{FF2B5EF4-FFF2-40B4-BE49-F238E27FC236}">
              <a16:creationId xmlns:a16="http://schemas.microsoft.com/office/drawing/2014/main" id="{00000000-0008-0000-2200-0000D6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055" name="Text Box 8">
          <a:extLst>
            <a:ext uri="{FF2B5EF4-FFF2-40B4-BE49-F238E27FC236}">
              <a16:creationId xmlns:a16="http://schemas.microsoft.com/office/drawing/2014/main" id="{00000000-0008-0000-2200-0000D70F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6" name="Text Box 8">
          <a:extLst>
            <a:ext uri="{FF2B5EF4-FFF2-40B4-BE49-F238E27FC236}">
              <a16:creationId xmlns:a16="http://schemas.microsoft.com/office/drawing/2014/main" id="{00000000-0008-0000-2200-0000D8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057" name="Text Box 8">
          <a:extLst>
            <a:ext uri="{FF2B5EF4-FFF2-40B4-BE49-F238E27FC236}">
              <a16:creationId xmlns:a16="http://schemas.microsoft.com/office/drawing/2014/main" id="{00000000-0008-0000-2200-0000D90F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058" name="Text Box 8">
          <a:extLst>
            <a:ext uri="{FF2B5EF4-FFF2-40B4-BE49-F238E27FC236}">
              <a16:creationId xmlns:a16="http://schemas.microsoft.com/office/drawing/2014/main" id="{00000000-0008-0000-2200-0000DA0F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059" name="Text Box 8">
          <a:extLst>
            <a:ext uri="{FF2B5EF4-FFF2-40B4-BE49-F238E27FC236}">
              <a16:creationId xmlns:a16="http://schemas.microsoft.com/office/drawing/2014/main" id="{00000000-0008-0000-2200-0000DB0F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060" name="Text Box 8">
          <a:extLst>
            <a:ext uri="{FF2B5EF4-FFF2-40B4-BE49-F238E27FC236}">
              <a16:creationId xmlns:a16="http://schemas.microsoft.com/office/drawing/2014/main" id="{00000000-0008-0000-2200-0000DC0F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061" name="Text Box 8">
          <a:extLst>
            <a:ext uri="{FF2B5EF4-FFF2-40B4-BE49-F238E27FC236}">
              <a16:creationId xmlns:a16="http://schemas.microsoft.com/office/drawing/2014/main" id="{00000000-0008-0000-2200-0000DD0F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54</xdr:row>
      <xdr:rowOff>0</xdr:rowOff>
    </xdr:from>
    <xdr:ext cx="114300" cy="285750"/>
    <xdr:sp macro="" textlink="">
      <xdr:nvSpPr>
        <xdr:cNvPr id="4062" name="Text Box 8">
          <a:extLst>
            <a:ext uri="{FF2B5EF4-FFF2-40B4-BE49-F238E27FC236}">
              <a16:creationId xmlns:a16="http://schemas.microsoft.com/office/drawing/2014/main" id="{00000000-0008-0000-2200-0000DE0F0000}"/>
            </a:ext>
          </a:extLst>
        </xdr:cNvPr>
        <xdr:cNvSpPr txBox="1">
          <a:spLocks noChangeArrowheads="1"/>
        </xdr:cNvSpPr>
      </xdr:nvSpPr>
      <xdr:spPr bwMode="auto">
        <a:xfrm>
          <a:off x="87477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169334</xdr:rowOff>
    </xdr:from>
    <xdr:ext cx="114300" cy="285750"/>
    <xdr:sp macro="" textlink="">
      <xdr:nvSpPr>
        <xdr:cNvPr id="4063" name="Text Box 8">
          <a:extLst>
            <a:ext uri="{FF2B5EF4-FFF2-40B4-BE49-F238E27FC236}">
              <a16:creationId xmlns:a16="http://schemas.microsoft.com/office/drawing/2014/main" id="{00000000-0008-0000-2200-0000DF0F0000}"/>
            </a:ext>
          </a:extLst>
        </xdr:cNvPr>
        <xdr:cNvSpPr txBox="1">
          <a:spLocks noChangeArrowheads="1"/>
        </xdr:cNvSpPr>
      </xdr:nvSpPr>
      <xdr:spPr bwMode="auto">
        <a:xfrm>
          <a:off x="8747760" y="967909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152400</xdr:rowOff>
    </xdr:from>
    <xdr:ext cx="114300" cy="285750"/>
    <xdr:sp macro="" textlink="">
      <xdr:nvSpPr>
        <xdr:cNvPr id="4064" name="Text Box 8">
          <a:extLst>
            <a:ext uri="{FF2B5EF4-FFF2-40B4-BE49-F238E27FC236}">
              <a16:creationId xmlns:a16="http://schemas.microsoft.com/office/drawing/2014/main" id="{00000000-0008-0000-2200-0000E00F0000}"/>
            </a:ext>
          </a:extLst>
        </xdr:cNvPr>
        <xdr:cNvSpPr txBox="1">
          <a:spLocks noChangeArrowheads="1"/>
        </xdr:cNvSpPr>
      </xdr:nvSpPr>
      <xdr:spPr bwMode="auto">
        <a:xfrm>
          <a:off x="8747760" y="710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065" name="Text Box 8">
          <a:extLst>
            <a:ext uri="{FF2B5EF4-FFF2-40B4-BE49-F238E27FC236}">
              <a16:creationId xmlns:a16="http://schemas.microsoft.com/office/drawing/2014/main" id="{00000000-0008-0000-2200-0000E1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066" name="Text Box 8">
          <a:extLst>
            <a:ext uri="{FF2B5EF4-FFF2-40B4-BE49-F238E27FC236}">
              <a16:creationId xmlns:a16="http://schemas.microsoft.com/office/drawing/2014/main" id="{00000000-0008-0000-2200-0000E20F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067" name="Text Box 8">
          <a:extLst>
            <a:ext uri="{FF2B5EF4-FFF2-40B4-BE49-F238E27FC236}">
              <a16:creationId xmlns:a16="http://schemas.microsoft.com/office/drawing/2014/main" id="{00000000-0008-0000-2200-0000E30F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68" name="Text Box 8">
          <a:extLst>
            <a:ext uri="{FF2B5EF4-FFF2-40B4-BE49-F238E27FC236}">
              <a16:creationId xmlns:a16="http://schemas.microsoft.com/office/drawing/2014/main" id="{00000000-0008-0000-2200-0000E4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69" name="Text Box 8">
          <a:extLst>
            <a:ext uri="{FF2B5EF4-FFF2-40B4-BE49-F238E27FC236}">
              <a16:creationId xmlns:a16="http://schemas.microsoft.com/office/drawing/2014/main" id="{00000000-0008-0000-2200-0000E5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0" name="Text Box 8">
          <a:extLst>
            <a:ext uri="{FF2B5EF4-FFF2-40B4-BE49-F238E27FC236}">
              <a16:creationId xmlns:a16="http://schemas.microsoft.com/office/drawing/2014/main" id="{00000000-0008-0000-2200-0000E6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71" name="Text Box 8">
          <a:extLst>
            <a:ext uri="{FF2B5EF4-FFF2-40B4-BE49-F238E27FC236}">
              <a16:creationId xmlns:a16="http://schemas.microsoft.com/office/drawing/2014/main" id="{00000000-0008-0000-2200-0000E70F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2" name="Text Box 8">
          <a:extLst>
            <a:ext uri="{FF2B5EF4-FFF2-40B4-BE49-F238E27FC236}">
              <a16:creationId xmlns:a16="http://schemas.microsoft.com/office/drawing/2014/main" id="{00000000-0008-0000-2200-0000E8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3" name="Text Box 8">
          <a:extLst>
            <a:ext uri="{FF2B5EF4-FFF2-40B4-BE49-F238E27FC236}">
              <a16:creationId xmlns:a16="http://schemas.microsoft.com/office/drawing/2014/main" id="{00000000-0008-0000-2200-0000E9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4" name="Text Box 8">
          <a:extLst>
            <a:ext uri="{FF2B5EF4-FFF2-40B4-BE49-F238E27FC236}">
              <a16:creationId xmlns:a16="http://schemas.microsoft.com/office/drawing/2014/main" id="{00000000-0008-0000-2200-0000EA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5" name="Text Box 8">
          <a:extLst>
            <a:ext uri="{FF2B5EF4-FFF2-40B4-BE49-F238E27FC236}">
              <a16:creationId xmlns:a16="http://schemas.microsoft.com/office/drawing/2014/main" id="{00000000-0008-0000-2200-0000EB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076" name="Text Box 8">
          <a:extLst>
            <a:ext uri="{FF2B5EF4-FFF2-40B4-BE49-F238E27FC236}">
              <a16:creationId xmlns:a16="http://schemas.microsoft.com/office/drawing/2014/main" id="{00000000-0008-0000-2200-0000EC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7" name="Text Box 8">
          <a:extLst>
            <a:ext uri="{FF2B5EF4-FFF2-40B4-BE49-F238E27FC236}">
              <a16:creationId xmlns:a16="http://schemas.microsoft.com/office/drawing/2014/main" id="{00000000-0008-0000-2200-0000ED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78" name="Text Box 8">
          <a:extLst>
            <a:ext uri="{FF2B5EF4-FFF2-40B4-BE49-F238E27FC236}">
              <a16:creationId xmlns:a16="http://schemas.microsoft.com/office/drawing/2014/main" id="{00000000-0008-0000-2200-0000EE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079" name="Text Box 8">
          <a:extLst>
            <a:ext uri="{FF2B5EF4-FFF2-40B4-BE49-F238E27FC236}">
              <a16:creationId xmlns:a16="http://schemas.microsoft.com/office/drawing/2014/main" id="{00000000-0008-0000-2200-0000EF0F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080" name="Text Box 8">
          <a:extLst>
            <a:ext uri="{FF2B5EF4-FFF2-40B4-BE49-F238E27FC236}">
              <a16:creationId xmlns:a16="http://schemas.microsoft.com/office/drawing/2014/main" id="{00000000-0008-0000-2200-0000F00F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081" name="Text Box 8">
          <a:extLst>
            <a:ext uri="{FF2B5EF4-FFF2-40B4-BE49-F238E27FC236}">
              <a16:creationId xmlns:a16="http://schemas.microsoft.com/office/drawing/2014/main" id="{00000000-0008-0000-2200-0000F10F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082" name="Text Box 8">
          <a:extLst>
            <a:ext uri="{FF2B5EF4-FFF2-40B4-BE49-F238E27FC236}">
              <a16:creationId xmlns:a16="http://schemas.microsoft.com/office/drawing/2014/main" id="{00000000-0008-0000-2200-0000F20F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083" name="Text Box 8">
          <a:extLst>
            <a:ext uri="{FF2B5EF4-FFF2-40B4-BE49-F238E27FC236}">
              <a16:creationId xmlns:a16="http://schemas.microsoft.com/office/drawing/2014/main" id="{00000000-0008-0000-2200-0000F30F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084" name="Text Box 8">
          <a:extLst>
            <a:ext uri="{FF2B5EF4-FFF2-40B4-BE49-F238E27FC236}">
              <a16:creationId xmlns:a16="http://schemas.microsoft.com/office/drawing/2014/main" id="{00000000-0008-0000-2200-0000F40F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85" name="Text Box 8">
          <a:extLst>
            <a:ext uri="{FF2B5EF4-FFF2-40B4-BE49-F238E27FC236}">
              <a16:creationId xmlns:a16="http://schemas.microsoft.com/office/drawing/2014/main" id="{00000000-0008-0000-2200-0000F5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086" name="Text Box 8">
          <a:extLst>
            <a:ext uri="{FF2B5EF4-FFF2-40B4-BE49-F238E27FC236}">
              <a16:creationId xmlns:a16="http://schemas.microsoft.com/office/drawing/2014/main" id="{00000000-0008-0000-2200-0000F60F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7" name="Text Box 1">
          <a:extLst>
            <a:ext uri="{FF2B5EF4-FFF2-40B4-BE49-F238E27FC236}">
              <a16:creationId xmlns:a16="http://schemas.microsoft.com/office/drawing/2014/main" id="{00000000-0008-0000-2200-0000F7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8" name="Text Box 2">
          <a:extLst>
            <a:ext uri="{FF2B5EF4-FFF2-40B4-BE49-F238E27FC236}">
              <a16:creationId xmlns:a16="http://schemas.microsoft.com/office/drawing/2014/main" id="{00000000-0008-0000-2200-0000F8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89" name="Text Box 3">
          <a:extLst>
            <a:ext uri="{FF2B5EF4-FFF2-40B4-BE49-F238E27FC236}">
              <a16:creationId xmlns:a16="http://schemas.microsoft.com/office/drawing/2014/main" id="{00000000-0008-0000-2200-0000F9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0" name="Text Box 4">
          <a:extLst>
            <a:ext uri="{FF2B5EF4-FFF2-40B4-BE49-F238E27FC236}">
              <a16:creationId xmlns:a16="http://schemas.microsoft.com/office/drawing/2014/main" id="{00000000-0008-0000-2200-0000FA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1" name="Text Box 5">
          <a:extLst>
            <a:ext uri="{FF2B5EF4-FFF2-40B4-BE49-F238E27FC236}">
              <a16:creationId xmlns:a16="http://schemas.microsoft.com/office/drawing/2014/main" id="{00000000-0008-0000-2200-0000FB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2" name="Text Box 6">
          <a:extLst>
            <a:ext uri="{FF2B5EF4-FFF2-40B4-BE49-F238E27FC236}">
              <a16:creationId xmlns:a16="http://schemas.microsoft.com/office/drawing/2014/main" id="{00000000-0008-0000-2200-0000FC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3" name="Text Box 8">
          <a:extLst>
            <a:ext uri="{FF2B5EF4-FFF2-40B4-BE49-F238E27FC236}">
              <a16:creationId xmlns:a16="http://schemas.microsoft.com/office/drawing/2014/main" id="{00000000-0008-0000-2200-0000FD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4" name="Text Box 9">
          <a:extLst>
            <a:ext uri="{FF2B5EF4-FFF2-40B4-BE49-F238E27FC236}">
              <a16:creationId xmlns:a16="http://schemas.microsoft.com/office/drawing/2014/main" id="{00000000-0008-0000-2200-0000FE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5" name="Text Box 10">
          <a:extLst>
            <a:ext uri="{FF2B5EF4-FFF2-40B4-BE49-F238E27FC236}">
              <a16:creationId xmlns:a16="http://schemas.microsoft.com/office/drawing/2014/main" id="{00000000-0008-0000-2200-0000FF0F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6" name="Text Box 1">
          <a:extLst>
            <a:ext uri="{FF2B5EF4-FFF2-40B4-BE49-F238E27FC236}">
              <a16:creationId xmlns:a16="http://schemas.microsoft.com/office/drawing/2014/main" id="{00000000-0008-0000-2200-00000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097" name="Text Box 2">
          <a:extLst>
            <a:ext uri="{FF2B5EF4-FFF2-40B4-BE49-F238E27FC236}">
              <a16:creationId xmlns:a16="http://schemas.microsoft.com/office/drawing/2014/main" id="{00000000-0008-0000-2200-00000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098" name="Text Box 8">
          <a:extLst>
            <a:ext uri="{FF2B5EF4-FFF2-40B4-BE49-F238E27FC236}">
              <a16:creationId xmlns:a16="http://schemas.microsoft.com/office/drawing/2014/main" id="{00000000-0008-0000-2200-000002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099" name="Text Box 8">
          <a:extLst>
            <a:ext uri="{FF2B5EF4-FFF2-40B4-BE49-F238E27FC236}">
              <a16:creationId xmlns:a16="http://schemas.microsoft.com/office/drawing/2014/main" id="{00000000-0008-0000-2200-000003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100" name="Text Box 8">
          <a:extLst>
            <a:ext uri="{FF2B5EF4-FFF2-40B4-BE49-F238E27FC236}">
              <a16:creationId xmlns:a16="http://schemas.microsoft.com/office/drawing/2014/main" id="{00000000-0008-0000-2200-000004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01" name="Text Box 8">
          <a:extLst>
            <a:ext uri="{FF2B5EF4-FFF2-40B4-BE49-F238E27FC236}">
              <a16:creationId xmlns:a16="http://schemas.microsoft.com/office/drawing/2014/main" id="{00000000-0008-0000-2200-000005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2" name="Text Box 8">
          <a:extLst>
            <a:ext uri="{FF2B5EF4-FFF2-40B4-BE49-F238E27FC236}">
              <a16:creationId xmlns:a16="http://schemas.microsoft.com/office/drawing/2014/main" id="{00000000-0008-0000-2200-000006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3" name="Text Box 8">
          <a:extLst>
            <a:ext uri="{FF2B5EF4-FFF2-40B4-BE49-F238E27FC236}">
              <a16:creationId xmlns:a16="http://schemas.microsoft.com/office/drawing/2014/main" id="{00000000-0008-0000-2200-000007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4" name="Text Box 1">
          <a:extLst>
            <a:ext uri="{FF2B5EF4-FFF2-40B4-BE49-F238E27FC236}">
              <a16:creationId xmlns:a16="http://schemas.microsoft.com/office/drawing/2014/main" id="{00000000-0008-0000-2200-000008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5" name="Text Box 2">
          <a:extLst>
            <a:ext uri="{FF2B5EF4-FFF2-40B4-BE49-F238E27FC236}">
              <a16:creationId xmlns:a16="http://schemas.microsoft.com/office/drawing/2014/main" id="{00000000-0008-0000-2200-000009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6" name="Text Box 3">
          <a:extLst>
            <a:ext uri="{FF2B5EF4-FFF2-40B4-BE49-F238E27FC236}">
              <a16:creationId xmlns:a16="http://schemas.microsoft.com/office/drawing/2014/main" id="{00000000-0008-0000-2200-00000A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7" name="Text Box 4">
          <a:extLst>
            <a:ext uri="{FF2B5EF4-FFF2-40B4-BE49-F238E27FC236}">
              <a16:creationId xmlns:a16="http://schemas.microsoft.com/office/drawing/2014/main" id="{00000000-0008-0000-2200-00000B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8" name="Text Box 5">
          <a:extLst>
            <a:ext uri="{FF2B5EF4-FFF2-40B4-BE49-F238E27FC236}">
              <a16:creationId xmlns:a16="http://schemas.microsoft.com/office/drawing/2014/main" id="{00000000-0008-0000-2200-00000C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09" name="Text Box 6">
          <a:extLst>
            <a:ext uri="{FF2B5EF4-FFF2-40B4-BE49-F238E27FC236}">
              <a16:creationId xmlns:a16="http://schemas.microsoft.com/office/drawing/2014/main" id="{00000000-0008-0000-2200-00000D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0" name="Text Box 8">
          <a:extLst>
            <a:ext uri="{FF2B5EF4-FFF2-40B4-BE49-F238E27FC236}">
              <a16:creationId xmlns:a16="http://schemas.microsoft.com/office/drawing/2014/main" id="{00000000-0008-0000-2200-00000E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1" name="Text Box 9">
          <a:extLst>
            <a:ext uri="{FF2B5EF4-FFF2-40B4-BE49-F238E27FC236}">
              <a16:creationId xmlns:a16="http://schemas.microsoft.com/office/drawing/2014/main" id="{00000000-0008-0000-2200-00000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2" name="Text Box 10">
          <a:extLst>
            <a:ext uri="{FF2B5EF4-FFF2-40B4-BE49-F238E27FC236}">
              <a16:creationId xmlns:a16="http://schemas.microsoft.com/office/drawing/2014/main" id="{00000000-0008-0000-2200-00001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3" name="Text Box 1">
          <a:extLst>
            <a:ext uri="{FF2B5EF4-FFF2-40B4-BE49-F238E27FC236}">
              <a16:creationId xmlns:a16="http://schemas.microsoft.com/office/drawing/2014/main" id="{00000000-0008-0000-2200-00001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4" name="Text Box 2">
          <a:extLst>
            <a:ext uri="{FF2B5EF4-FFF2-40B4-BE49-F238E27FC236}">
              <a16:creationId xmlns:a16="http://schemas.microsoft.com/office/drawing/2014/main" id="{00000000-0008-0000-2200-000012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115" name="Text Box 8">
          <a:extLst>
            <a:ext uri="{FF2B5EF4-FFF2-40B4-BE49-F238E27FC236}">
              <a16:creationId xmlns:a16="http://schemas.microsoft.com/office/drawing/2014/main" id="{00000000-0008-0000-2200-000013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116" name="Text Box 8">
          <a:extLst>
            <a:ext uri="{FF2B5EF4-FFF2-40B4-BE49-F238E27FC236}">
              <a16:creationId xmlns:a16="http://schemas.microsoft.com/office/drawing/2014/main" id="{00000000-0008-0000-2200-000014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117" name="Text Box 8">
          <a:extLst>
            <a:ext uri="{FF2B5EF4-FFF2-40B4-BE49-F238E27FC236}">
              <a16:creationId xmlns:a16="http://schemas.microsoft.com/office/drawing/2014/main" id="{00000000-0008-0000-2200-000015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18" name="Text Box 8">
          <a:extLst>
            <a:ext uri="{FF2B5EF4-FFF2-40B4-BE49-F238E27FC236}">
              <a16:creationId xmlns:a16="http://schemas.microsoft.com/office/drawing/2014/main" id="{00000000-0008-0000-2200-000016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19" name="Text Box 8">
          <a:extLst>
            <a:ext uri="{FF2B5EF4-FFF2-40B4-BE49-F238E27FC236}">
              <a16:creationId xmlns:a16="http://schemas.microsoft.com/office/drawing/2014/main" id="{00000000-0008-0000-2200-000017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0" name="Text Box 8">
          <a:extLst>
            <a:ext uri="{FF2B5EF4-FFF2-40B4-BE49-F238E27FC236}">
              <a16:creationId xmlns:a16="http://schemas.microsoft.com/office/drawing/2014/main" id="{00000000-0008-0000-2200-000018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1" name="Text Box 1">
          <a:extLst>
            <a:ext uri="{FF2B5EF4-FFF2-40B4-BE49-F238E27FC236}">
              <a16:creationId xmlns:a16="http://schemas.microsoft.com/office/drawing/2014/main" id="{00000000-0008-0000-2200-000019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2" name="Text Box 2">
          <a:extLst>
            <a:ext uri="{FF2B5EF4-FFF2-40B4-BE49-F238E27FC236}">
              <a16:creationId xmlns:a16="http://schemas.microsoft.com/office/drawing/2014/main" id="{00000000-0008-0000-2200-00001A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3" name="Text Box 3">
          <a:extLst>
            <a:ext uri="{FF2B5EF4-FFF2-40B4-BE49-F238E27FC236}">
              <a16:creationId xmlns:a16="http://schemas.microsoft.com/office/drawing/2014/main" id="{00000000-0008-0000-2200-00001B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4" name="Text Box 4">
          <a:extLst>
            <a:ext uri="{FF2B5EF4-FFF2-40B4-BE49-F238E27FC236}">
              <a16:creationId xmlns:a16="http://schemas.microsoft.com/office/drawing/2014/main" id="{00000000-0008-0000-2200-00001C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5" name="Text Box 5">
          <a:extLst>
            <a:ext uri="{FF2B5EF4-FFF2-40B4-BE49-F238E27FC236}">
              <a16:creationId xmlns:a16="http://schemas.microsoft.com/office/drawing/2014/main" id="{00000000-0008-0000-2200-00001D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6" name="Text Box 6">
          <a:extLst>
            <a:ext uri="{FF2B5EF4-FFF2-40B4-BE49-F238E27FC236}">
              <a16:creationId xmlns:a16="http://schemas.microsoft.com/office/drawing/2014/main" id="{00000000-0008-0000-2200-00001E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7" name="Text Box 8">
          <a:extLst>
            <a:ext uri="{FF2B5EF4-FFF2-40B4-BE49-F238E27FC236}">
              <a16:creationId xmlns:a16="http://schemas.microsoft.com/office/drawing/2014/main" id="{00000000-0008-0000-2200-00001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8" name="Text Box 9">
          <a:extLst>
            <a:ext uri="{FF2B5EF4-FFF2-40B4-BE49-F238E27FC236}">
              <a16:creationId xmlns:a16="http://schemas.microsoft.com/office/drawing/2014/main" id="{00000000-0008-0000-2200-000020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29" name="Text Box 10">
          <a:extLst>
            <a:ext uri="{FF2B5EF4-FFF2-40B4-BE49-F238E27FC236}">
              <a16:creationId xmlns:a16="http://schemas.microsoft.com/office/drawing/2014/main" id="{00000000-0008-0000-2200-000021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30" name="Text Box 1">
          <a:extLst>
            <a:ext uri="{FF2B5EF4-FFF2-40B4-BE49-F238E27FC236}">
              <a16:creationId xmlns:a16="http://schemas.microsoft.com/office/drawing/2014/main" id="{00000000-0008-0000-2200-000022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31" name="Text Box 2">
          <a:extLst>
            <a:ext uri="{FF2B5EF4-FFF2-40B4-BE49-F238E27FC236}">
              <a16:creationId xmlns:a16="http://schemas.microsoft.com/office/drawing/2014/main" id="{00000000-0008-0000-2200-000023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132" name="Text Box 8">
          <a:extLst>
            <a:ext uri="{FF2B5EF4-FFF2-40B4-BE49-F238E27FC236}">
              <a16:creationId xmlns:a16="http://schemas.microsoft.com/office/drawing/2014/main" id="{00000000-0008-0000-2200-000024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3" name="Text Box 8">
          <a:extLst>
            <a:ext uri="{FF2B5EF4-FFF2-40B4-BE49-F238E27FC236}">
              <a16:creationId xmlns:a16="http://schemas.microsoft.com/office/drawing/2014/main" id="{00000000-0008-0000-2200-000025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4" name="Text Box 8">
          <a:extLst>
            <a:ext uri="{FF2B5EF4-FFF2-40B4-BE49-F238E27FC236}">
              <a16:creationId xmlns:a16="http://schemas.microsoft.com/office/drawing/2014/main" id="{00000000-0008-0000-2200-000026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5" name="Text Box 8">
          <a:extLst>
            <a:ext uri="{FF2B5EF4-FFF2-40B4-BE49-F238E27FC236}">
              <a16:creationId xmlns:a16="http://schemas.microsoft.com/office/drawing/2014/main" id="{00000000-0008-0000-2200-000027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136" name="Text Box 8">
          <a:extLst>
            <a:ext uri="{FF2B5EF4-FFF2-40B4-BE49-F238E27FC236}">
              <a16:creationId xmlns:a16="http://schemas.microsoft.com/office/drawing/2014/main" id="{00000000-0008-0000-2200-000028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137" name="Text Box 8">
          <a:extLst>
            <a:ext uri="{FF2B5EF4-FFF2-40B4-BE49-F238E27FC236}">
              <a16:creationId xmlns:a16="http://schemas.microsoft.com/office/drawing/2014/main" id="{00000000-0008-0000-2200-00002910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28575</xdr:rowOff>
    </xdr:from>
    <xdr:ext cx="114300" cy="285750"/>
    <xdr:sp macro="" textlink="">
      <xdr:nvSpPr>
        <xdr:cNvPr id="4138" name="Text Box 8">
          <a:extLst>
            <a:ext uri="{FF2B5EF4-FFF2-40B4-BE49-F238E27FC236}">
              <a16:creationId xmlns:a16="http://schemas.microsoft.com/office/drawing/2014/main" id="{00000000-0008-0000-2200-00002A100000}"/>
            </a:ext>
          </a:extLst>
        </xdr:cNvPr>
        <xdr:cNvSpPr txBox="1">
          <a:spLocks noChangeArrowheads="1"/>
        </xdr:cNvSpPr>
      </xdr:nvSpPr>
      <xdr:spPr bwMode="auto">
        <a:xfrm>
          <a:off x="8747760" y="67951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139" name="Text Box 8">
          <a:extLst>
            <a:ext uri="{FF2B5EF4-FFF2-40B4-BE49-F238E27FC236}">
              <a16:creationId xmlns:a16="http://schemas.microsoft.com/office/drawing/2014/main" id="{00000000-0008-0000-2200-00002B10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140" name="Text Box 8">
          <a:extLst>
            <a:ext uri="{FF2B5EF4-FFF2-40B4-BE49-F238E27FC236}">
              <a16:creationId xmlns:a16="http://schemas.microsoft.com/office/drawing/2014/main" id="{00000000-0008-0000-2200-00002C10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141" name="Text Box 8">
          <a:extLst>
            <a:ext uri="{FF2B5EF4-FFF2-40B4-BE49-F238E27FC236}">
              <a16:creationId xmlns:a16="http://schemas.microsoft.com/office/drawing/2014/main" id="{00000000-0008-0000-2200-00002D10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95250</xdr:rowOff>
    </xdr:from>
    <xdr:ext cx="114300" cy="285750"/>
    <xdr:sp macro="" textlink="">
      <xdr:nvSpPr>
        <xdr:cNvPr id="4142" name="Text Box 8">
          <a:extLst>
            <a:ext uri="{FF2B5EF4-FFF2-40B4-BE49-F238E27FC236}">
              <a16:creationId xmlns:a16="http://schemas.microsoft.com/office/drawing/2014/main" id="{00000000-0008-0000-2200-00002E100000}"/>
            </a:ext>
          </a:extLst>
        </xdr:cNvPr>
        <xdr:cNvSpPr txBox="1">
          <a:spLocks noChangeArrowheads="1"/>
        </xdr:cNvSpPr>
      </xdr:nvSpPr>
      <xdr:spPr bwMode="auto">
        <a:xfrm>
          <a:off x="87477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143" name="Text Box 8">
          <a:extLst>
            <a:ext uri="{FF2B5EF4-FFF2-40B4-BE49-F238E27FC236}">
              <a16:creationId xmlns:a16="http://schemas.microsoft.com/office/drawing/2014/main" id="{00000000-0008-0000-2200-00002F10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4" name="Text Box 1">
          <a:extLst>
            <a:ext uri="{FF2B5EF4-FFF2-40B4-BE49-F238E27FC236}">
              <a16:creationId xmlns:a16="http://schemas.microsoft.com/office/drawing/2014/main" id="{00000000-0008-0000-2200-00003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5" name="Text Box 2">
          <a:extLst>
            <a:ext uri="{FF2B5EF4-FFF2-40B4-BE49-F238E27FC236}">
              <a16:creationId xmlns:a16="http://schemas.microsoft.com/office/drawing/2014/main" id="{00000000-0008-0000-2200-00003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6" name="Text Box 3">
          <a:extLst>
            <a:ext uri="{FF2B5EF4-FFF2-40B4-BE49-F238E27FC236}">
              <a16:creationId xmlns:a16="http://schemas.microsoft.com/office/drawing/2014/main" id="{00000000-0008-0000-2200-00003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7" name="Text Box 4">
          <a:extLst>
            <a:ext uri="{FF2B5EF4-FFF2-40B4-BE49-F238E27FC236}">
              <a16:creationId xmlns:a16="http://schemas.microsoft.com/office/drawing/2014/main" id="{00000000-0008-0000-2200-00003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8" name="Text Box 5">
          <a:extLst>
            <a:ext uri="{FF2B5EF4-FFF2-40B4-BE49-F238E27FC236}">
              <a16:creationId xmlns:a16="http://schemas.microsoft.com/office/drawing/2014/main" id="{00000000-0008-0000-2200-00003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49" name="Text Box 6">
          <a:extLst>
            <a:ext uri="{FF2B5EF4-FFF2-40B4-BE49-F238E27FC236}">
              <a16:creationId xmlns:a16="http://schemas.microsoft.com/office/drawing/2014/main" id="{00000000-0008-0000-2200-00003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0" name="Text Box 8">
          <a:extLst>
            <a:ext uri="{FF2B5EF4-FFF2-40B4-BE49-F238E27FC236}">
              <a16:creationId xmlns:a16="http://schemas.microsoft.com/office/drawing/2014/main" id="{00000000-0008-0000-2200-000036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1" name="Text Box 9">
          <a:extLst>
            <a:ext uri="{FF2B5EF4-FFF2-40B4-BE49-F238E27FC236}">
              <a16:creationId xmlns:a16="http://schemas.microsoft.com/office/drawing/2014/main" id="{00000000-0008-0000-2200-000037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2" name="Text Box 10">
          <a:extLst>
            <a:ext uri="{FF2B5EF4-FFF2-40B4-BE49-F238E27FC236}">
              <a16:creationId xmlns:a16="http://schemas.microsoft.com/office/drawing/2014/main" id="{00000000-0008-0000-2200-000038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3" name="Text Box 1">
          <a:extLst>
            <a:ext uri="{FF2B5EF4-FFF2-40B4-BE49-F238E27FC236}">
              <a16:creationId xmlns:a16="http://schemas.microsoft.com/office/drawing/2014/main" id="{00000000-0008-0000-2200-000039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4" name="Text Box 2">
          <a:extLst>
            <a:ext uri="{FF2B5EF4-FFF2-40B4-BE49-F238E27FC236}">
              <a16:creationId xmlns:a16="http://schemas.microsoft.com/office/drawing/2014/main" id="{00000000-0008-0000-2200-00003A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5" name="Text Box 8">
          <a:extLst>
            <a:ext uri="{FF2B5EF4-FFF2-40B4-BE49-F238E27FC236}">
              <a16:creationId xmlns:a16="http://schemas.microsoft.com/office/drawing/2014/main" id="{00000000-0008-0000-2200-00003B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6" name="Text Box 8">
          <a:extLst>
            <a:ext uri="{FF2B5EF4-FFF2-40B4-BE49-F238E27FC236}">
              <a16:creationId xmlns:a16="http://schemas.microsoft.com/office/drawing/2014/main" id="{00000000-0008-0000-2200-00003C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7" name="Text Box 1">
          <a:extLst>
            <a:ext uri="{FF2B5EF4-FFF2-40B4-BE49-F238E27FC236}">
              <a16:creationId xmlns:a16="http://schemas.microsoft.com/office/drawing/2014/main" id="{00000000-0008-0000-2200-00003D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8" name="Text Box 2">
          <a:extLst>
            <a:ext uri="{FF2B5EF4-FFF2-40B4-BE49-F238E27FC236}">
              <a16:creationId xmlns:a16="http://schemas.microsoft.com/office/drawing/2014/main" id="{00000000-0008-0000-2200-00003E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59" name="Text Box 3">
          <a:extLst>
            <a:ext uri="{FF2B5EF4-FFF2-40B4-BE49-F238E27FC236}">
              <a16:creationId xmlns:a16="http://schemas.microsoft.com/office/drawing/2014/main" id="{00000000-0008-0000-2200-00003F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0" name="Text Box 4">
          <a:extLst>
            <a:ext uri="{FF2B5EF4-FFF2-40B4-BE49-F238E27FC236}">
              <a16:creationId xmlns:a16="http://schemas.microsoft.com/office/drawing/2014/main" id="{00000000-0008-0000-2200-00004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1" name="Text Box 5">
          <a:extLst>
            <a:ext uri="{FF2B5EF4-FFF2-40B4-BE49-F238E27FC236}">
              <a16:creationId xmlns:a16="http://schemas.microsoft.com/office/drawing/2014/main" id="{00000000-0008-0000-2200-00004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2" name="Text Box 6">
          <a:extLst>
            <a:ext uri="{FF2B5EF4-FFF2-40B4-BE49-F238E27FC236}">
              <a16:creationId xmlns:a16="http://schemas.microsoft.com/office/drawing/2014/main" id="{00000000-0008-0000-2200-00004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3" name="Text Box 8">
          <a:extLst>
            <a:ext uri="{FF2B5EF4-FFF2-40B4-BE49-F238E27FC236}">
              <a16:creationId xmlns:a16="http://schemas.microsoft.com/office/drawing/2014/main" id="{00000000-0008-0000-2200-00004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4" name="Text Box 9">
          <a:extLst>
            <a:ext uri="{FF2B5EF4-FFF2-40B4-BE49-F238E27FC236}">
              <a16:creationId xmlns:a16="http://schemas.microsoft.com/office/drawing/2014/main" id="{00000000-0008-0000-2200-00004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5" name="Text Box 10">
          <a:extLst>
            <a:ext uri="{FF2B5EF4-FFF2-40B4-BE49-F238E27FC236}">
              <a16:creationId xmlns:a16="http://schemas.microsoft.com/office/drawing/2014/main" id="{00000000-0008-0000-2200-00004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6" name="Text Box 1">
          <a:extLst>
            <a:ext uri="{FF2B5EF4-FFF2-40B4-BE49-F238E27FC236}">
              <a16:creationId xmlns:a16="http://schemas.microsoft.com/office/drawing/2014/main" id="{00000000-0008-0000-2200-000046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7" name="Text Box 2">
          <a:extLst>
            <a:ext uri="{FF2B5EF4-FFF2-40B4-BE49-F238E27FC236}">
              <a16:creationId xmlns:a16="http://schemas.microsoft.com/office/drawing/2014/main" id="{00000000-0008-0000-2200-000047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8" name="Text Box 8">
          <a:extLst>
            <a:ext uri="{FF2B5EF4-FFF2-40B4-BE49-F238E27FC236}">
              <a16:creationId xmlns:a16="http://schemas.microsoft.com/office/drawing/2014/main" id="{00000000-0008-0000-2200-000048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69" name="Text Box 8">
          <a:extLst>
            <a:ext uri="{FF2B5EF4-FFF2-40B4-BE49-F238E27FC236}">
              <a16:creationId xmlns:a16="http://schemas.microsoft.com/office/drawing/2014/main" id="{00000000-0008-0000-2200-000049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0" name="Text Box 1">
          <a:extLst>
            <a:ext uri="{FF2B5EF4-FFF2-40B4-BE49-F238E27FC236}">
              <a16:creationId xmlns:a16="http://schemas.microsoft.com/office/drawing/2014/main" id="{00000000-0008-0000-2200-00004A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1" name="Text Box 2">
          <a:extLst>
            <a:ext uri="{FF2B5EF4-FFF2-40B4-BE49-F238E27FC236}">
              <a16:creationId xmlns:a16="http://schemas.microsoft.com/office/drawing/2014/main" id="{00000000-0008-0000-2200-00004B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2" name="Text Box 3">
          <a:extLst>
            <a:ext uri="{FF2B5EF4-FFF2-40B4-BE49-F238E27FC236}">
              <a16:creationId xmlns:a16="http://schemas.microsoft.com/office/drawing/2014/main" id="{00000000-0008-0000-2200-00004C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3" name="Text Box 4">
          <a:extLst>
            <a:ext uri="{FF2B5EF4-FFF2-40B4-BE49-F238E27FC236}">
              <a16:creationId xmlns:a16="http://schemas.microsoft.com/office/drawing/2014/main" id="{00000000-0008-0000-2200-00004D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4" name="Text Box 5">
          <a:extLst>
            <a:ext uri="{FF2B5EF4-FFF2-40B4-BE49-F238E27FC236}">
              <a16:creationId xmlns:a16="http://schemas.microsoft.com/office/drawing/2014/main" id="{00000000-0008-0000-2200-00004E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5" name="Text Box 6">
          <a:extLst>
            <a:ext uri="{FF2B5EF4-FFF2-40B4-BE49-F238E27FC236}">
              <a16:creationId xmlns:a16="http://schemas.microsoft.com/office/drawing/2014/main" id="{00000000-0008-0000-2200-00004F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6" name="Text Box 8">
          <a:extLst>
            <a:ext uri="{FF2B5EF4-FFF2-40B4-BE49-F238E27FC236}">
              <a16:creationId xmlns:a16="http://schemas.microsoft.com/office/drawing/2014/main" id="{00000000-0008-0000-2200-000050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7" name="Text Box 9">
          <a:extLst>
            <a:ext uri="{FF2B5EF4-FFF2-40B4-BE49-F238E27FC236}">
              <a16:creationId xmlns:a16="http://schemas.microsoft.com/office/drawing/2014/main" id="{00000000-0008-0000-2200-000051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8" name="Text Box 10">
          <a:extLst>
            <a:ext uri="{FF2B5EF4-FFF2-40B4-BE49-F238E27FC236}">
              <a16:creationId xmlns:a16="http://schemas.microsoft.com/office/drawing/2014/main" id="{00000000-0008-0000-2200-000052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79" name="Text Box 1">
          <a:extLst>
            <a:ext uri="{FF2B5EF4-FFF2-40B4-BE49-F238E27FC236}">
              <a16:creationId xmlns:a16="http://schemas.microsoft.com/office/drawing/2014/main" id="{00000000-0008-0000-2200-000053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80" name="Text Box 2">
          <a:extLst>
            <a:ext uri="{FF2B5EF4-FFF2-40B4-BE49-F238E27FC236}">
              <a16:creationId xmlns:a16="http://schemas.microsoft.com/office/drawing/2014/main" id="{00000000-0008-0000-2200-000054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181" name="Text Box 8">
          <a:extLst>
            <a:ext uri="{FF2B5EF4-FFF2-40B4-BE49-F238E27FC236}">
              <a16:creationId xmlns:a16="http://schemas.microsoft.com/office/drawing/2014/main" id="{00000000-0008-0000-2200-00005510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31</xdr:row>
      <xdr:rowOff>0</xdr:rowOff>
    </xdr:from>
    <xdr:ext cx="114300" cy="285750"/>
    <xdr:sp macro="" textlink="">
      <xdr:nvSpPr>
        <xdr:cNvPr id="4182" name="Text Box 8">
          <a:extLst>
            <a:ext uri="{FF2B5EF4-FFF2-40B4-BE49-F238E27FC236}">
              <a16:creationId xmlns:a16="http://schemas.microsoft.com/office/drawing/2014/main" id="{00000000-0008-0000-2200-000056100000}"/>
            </a:ext>
          </a:extLst>
        </xdr:cNvPr>
        <xdr:cNvSpPr txBox="1">
          <a:spLocks noChangeArrowheads="1"/>
        </xdr:cNvSpPr>
      </xdr:nvSpPr>
      <xdr:spPr bwMode="auto">
        <a:xfrm>
          <a:off x="87477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3" name="Text Box 8">
          <a:extLst>
            <a:ext uri="{FF2B5EF4-FFF2-40B4-BE49-F238E27FC236}">
              <a16:creationId xmlns:a16="http://schemas.microsoft.com/office/drawing/2014/main" id="{00000000-0008-0000-2200-000057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4" name="Text Box 8">
          <a:extLst>
            <a:ext uri="{FF2B5EF4-FFF2-40B4-BE49-F238E27FC236}">
              <a16:creationId xmlns:a16="http://schemas.microsoft.com/office/drawing/2014/main" id="{00000000-0008-0000-2200-000058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185" name="Text Box 8">
          <a:extLst>
            <a:ext uri="{FF2B5EF4-FFF2-40B4-BE49-F238E27FC236}">
              <a16:creationId xmlns:a16="http://schemas.microsoft.com/office/drawing/2014/main" id="{00000000-0008-0000-2200-00005910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6" name="Text Box 8">
          <a:extLst>
            <a:ext uri="{FF2B5EF4-FFF2-40B4-BE49-F238E27FC236}">
              <a16:creationId xmlns:a16="http://schemas.microsoft.com/office/drawing/2014/main" id="{00000000-0008-0000-2200-00005A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187" name="Text Box 8">
          <a:extLst>
            <a:ext uri="{FF2B5EF4-FFF2-40B4-BE49-F238E27FC236}">
              <a16:creationId xmlns:a16="http://schemas.microsoft.com/office/drawing/2014/main" id="{00000000-0008-0000-2200-00005B10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188" name="Text Box 8">
          <a:extLst>
            <a:ext uri="{FF2B5EF4-FFF2-40B4-BE49-F238E27FC236}">
              <a16:creationId xmlns:a16="http://schemas.microsoft.com/office/drawing/2014/main" id="{00000000-0008-0000-2200-00005C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89" name="Text Box 8">
          <a:extLst>
            <a:ext uri="{FF2B5EF4-FFF2-40B4-BE49-F238E27FC236}">
              <a16:creationId xmlns:a16="http://schemas.microsoft.com/office/drawing/2014/main" id="{00000000-0008-0000-2200-00005D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0" name="Text Box 8">
          <a:extLst>
            <a:ext uri="{FF2B5EF4-FFF2-40B4-BE49-F238E27FC236}">
              <a16:creationId xmlns:a16="http://schemas.microsoft.com/office/drawing/2014/main" id="{00000000-0008-0000-2200-00005E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1" name="Text Box 8">
          <a:extLst>
            <a:ext uri="{FF2B5EF4-FFF2-40B4-BE49-F238E27FC236}">
              <a16:creationId xmlns:a16="http://schemas.microsoft.com/office/drawing/2014/main" id="{00000000-0008-0000-2200-00005F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192" name="Text Box 8">
          <a:extLst>
            <a:ext uri="{FF2B5EF4-FFF2-40B4-BE49-F238E27FC236}">
              <a16:creationId xmlns:a16="http://schemas.microsoft.com/office/drawing/2014/main" id="{00000000-0008-0000-2200-00006010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3" name="Text Box 1">
          <a:extLst>
            <a:ext uri="{FF2B5EF4-FFF2-40B4-BE49-F238E27FC236}">
              <a16:creationId xmlns:a16="http://schemas.microsoft.com/office/drawing/2014/main" id="{00000000-0008-0000-2200-000061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4" name="Text Box 2">
          <a:extLst>
            <a:ext uri="{FF2B5EF4-FFF2-40B4-BE49-F238E27FC236}">
              <a16:creationId xmlns:a16="http://schemas.microsoft.com/office/drawing/2014/main" id="{00000000-0008-0000-2200-000062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5" name="Text Box 3">
          <a:extLst>
            <a:ext uri="{FF2B5EF4-FFF2-40B4-BE49-F238E27FC236}">
              <a16:creationId xmlns:a16="http://schemas.microsoft.com/office/drawing/2014/main" id="{00000000-0008-0000-2200-000063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6" name="Text Box 4">
          <a:extLst>
            <a:ext uri="{FF2B5EF4-FFF2-40B4-BE49-F238E27FC236}">
              <a16:creationId xmlns:a16="http://schemas.microsoft.com/office/drawing/2014/main" id="{00000000-0008-0000-2200-000064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7" name="Text Box 5">
          <a:extLst>
            <a:ext uri="{FF2B5EF4-FFF2-40B4-BE49-F238E27FC236}">
              <a16:creationId xmlns:a16="http://schemas.microsoft.com/office/drawing/2014/main" id="{00000000-0008-0000-2200-000065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8" name="Text Box 6">
          <a:extLst>
            <a:ext uri="{FF2B5EF4-FFF2-40B4-BE49-F238E27FC236}">
              <a16:creationId xmlns:a16="http://schemas.microsoft.com/office/drawing/2014/main" id="{00000000-0008-0000-2200-000066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199" name="Text Box 8">
          <a:extLst>
            <a:ext uri="{FF2B5EF4-FFF2-40B4-BE49-F238E27FC236}">
              <a16:creationId xmlns:a16="http://schemas.microsoft.com/office/drawing/2014/main" id="{00000000-0008-0000-2200-000067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0" name="Text Box 9">
          <a:extLst>
            <a:ext uri="{FF2B5EF4-FFF2-40B4-BE49-F238E27FC236}">
              <a16:creationId xmlns:a16="http://schemas.microsoft.com/office/drawing/2014/main" id="{00000000-0008-0000-2200-000068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1" name="Text Box 10">
          <a:extLst>
            <a:ext uri="{FF2B5EF4-FFF2-40B4-BE49-F238E27FC236}">
              <a16:creationId xmlns:a16="http://schemas.microsoft.com/office/drawing/2014/main" id="{00000000-0008-0000-2200-000069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2" name="Text Box 1">
          <a:extLst>
            <a:ext uri="{FF2B5EF4-FFF2-40B4-BE49-F238E27FC236}">
              <a16:creationId xmlns:a16="http://schemas.microsoft.com/office/drawing/2014/main" id="{00000000-0008-0000-2200-00006A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203" name="Text Box 2">
          <a:extLst>
            <a:ext uri="{FF2B5EF4-FFF2-40B4-BE49-F238E27FC236}">
              <a16:creationId xmlns:a16="http://schemas.microsoft.com/office/drawing/2014/main" id="{00000000-0008-0000-2200-00006B10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4" name="Text Box 1">
          <a:extLst>
            <a:ext uri="{FF2B5EF4-FFF2-40B4-BE49-F238E27FC236}">
              <a16:creationId xmlns:a16="http://schemas.microsoft.com/office/drawing/2014/main" id="{00000000-0008-0000-2200-00006C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5" name="Text Box 2">
          <a:extLst>
            <a:ext uri="{FF2B5EF4-FFF2-40B4-BE49-F238E27FC236}">
              <a16:creationId xmlns:a16="http://schemas.microsoft.com/office/drawing/2014/main" id="{00000000-0008-0000-2200-00006D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6" name="Text Box 3">
          <a:extLst>
            <a:ext uri="{FF2B5EF4-FFF2-40B4-BE49-F238E27FC236}">
              <a16:creationId xmlns:a16="http://schemas.microsoft.com/office/drawing/2014/main" id="{00000000-0008-0000-2200-00006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7" name="Text Box 4">
          <a:extLst>
            <a:ext uri="{FF2B5EF4-FFF2-40B4-BE49-F238E27FC236}">
              <a16:creationId xmlns:a16="http://schemas.microsoft.com/office/drawing/2014/main" id="{00000000-0008-0000-2200-00006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8" name="Text Box 5">
          <a:extLst>
            <a:ext uri="{FF2B5EF4-FFF2-40B4-BE49-F238E27FC236}">
              <a16:creationId xmlns:a16="http://schemas.microsoft.com/office/drawing/2014/main" id="{00000000-0008-0000-2200-000070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09" name="Text Box 6">
          <a:extLst>
            <a:ext uri="{FF2B5EF4-FFF2-40B4-BE49-F238E27FC236}">
              <a16:creationId xmlns:a16="http://schemas.microsoft.com/office/drawing/2014/main" id="{00000000-0008-0000-2200-000071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0" name="Text Box 8">
          <a:extLst>
            <a:ext uri="{FF2B5EF4-FFF2-40B4-BE49-F238E27FC236}">
              <a16:creationId xmlns:a16="http://schemas.microsoft.com/office/drawing/2014/main" id="{00000000-0008-0000-2200-000072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1" name="Text Box 9">
          <a:extLst>
            <a:ext uri="{FF2B5EF4-FFF2-40B4-BE49-F238E27FC236}">
              <a16:creationId xmlns:a16="http://schemas.microsoft.com/office/drawing/2014/main" id="{00000000-0008-0000-2200-000073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2" name="Text Box 10">
          <a:extLst>
            <a:ext uri="{FF2B5EF4-FFF2-40B4-BE49-F238E27FC236}">
              <a16:creationId xmlns:a16="http://schemas.microsoft.com/office/drawing/2014/main" id="{00000000-0008-0000-2200-000074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13" name="Text Box 11">
          <a:extLst>
            <a:ext uri="{FF2B5EF4-FFF2-40B4-BE49-F238E27FC236}">
              <a16:creationId xmlns:a16="http://schemas.microsoft.com/office/drawing/2014/main" id="{00000000-0008-0000-2200-00007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14" name="Text Box 12">
          <a:extLst>
            <a:ext uri="{FF2B5EF4-FFF2-40B4-BE49-F238E27FC236}">
              <a16:creationId xmlns:a16="http://schemas.microsoft.com/office/drawing/2014/main" id="{00000000-0008-0000-2200-00007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5" name="Text Box 1">
          <a:extLst>
            <a:ext uri="{FF2B5EF4-FFF2-40B4-BE49-F238E27FC236}">
              <a16:creationId xmlns:a16="http://schemas.microsoft.com/office/drawing/2014/main" id="{00000000-0008-0000-2200-000077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6" name="Text Box 2">
          <a:extLst>
            <a:ext uri="{FF2B5EF4-FFF2-40B4-BE49-F238E27FC236}">
              <a16:creationId xmlns:a16="http://schemas.microsoft.com/office/drawing/2014/main" id="{00000000-0008-0000-2200-000078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7" name="Text Box 1">
          <a:extLst>
            <a:ext uri="{FF2B5EF4-FFF2-40B4-BE49-F238E27FC236}">
              <a16:creationId xmlns:a16="http://schemas.microsoft.com/office/drawing/2014/main" id="{00000000-0008-0000-2200-000079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8" name="Text Box 2">
          <a:extLst>
            <a:ext uri="{FF2B5EF4-FFF2-40B4-BE49-F238E27FC236}">
              <a16:creationId xmlns:a16="http://schemas.microsoft.com/office/drawing/2014/main" id="{00000000-0008-0000-2200-00007A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19" name="Text Box 3">
          <a:extLst>
            <a:ext uri="{FF2B5EF4-FFF2-40B4-BE49-F238E27FC236}">
              <a16:creationId xmlns:a16="http://schemas.microsoft.com/office/drawing/2014/main" id="{00000000-0008-0000-2200-00007B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0" name="Text Box 4">
          <a:extLst>
            <a:ext uri="{FF2B5EF4-FFF2-40B4-BE49-F238E27FC236}">
              <a16:creationId xmlns:a16="http://schemas.microsoft.com/office/drawing/2014/main" id="{00000000-0008-0000-2200-00007C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1" name="Text Box 5">
          <a:extLst>
            <a:ext uri="{FF2B5EF4-FFF2-40B4-BE49-F238E27FC236}">
              <a16:creationId xmlns:a16="http://schemas.microsoft.com/office/drawing/2014/main" id="{00000000-0008-0000-2200-00007D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2" name="Text Box 6">
          <a:extLst>
            <a:ext uri="{FF2B5EF4-FFF2-40B4-BE49-F238E27FC236}">
              <a16:creationId xmlns:a16="http://schemas.microsoft.com/office/drawing/2014/main" id="{00000000-0008-0000-2200-00007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3" name="Text Box 8">
          <a:extLst>
            <a:ext uri="{FF2B5EF4-FFF2-40B4-BE49-F238E27FC236}">
              <a16:creationId xmlns:a16="http://schemas.microsoft.com/office/drawing/2014/main" id="{00000000-0008-0000-2200-00007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4" name="Text Box 9">
          <a:extLst>
            <a:ext uri="{FF2B5EF4-FFF2-40B4-BE49-F238E27FC236}">
              <a16:creationId xmlns:a16="http://schemas.microsoft.com/office/drawing/2014/main" id="{00000000-0008-0000-2200-000080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5" name="Text Box 10">
          <a:extLst>
            <a:ext uri="{FF2B5EF4-FFF2-40B4-BE49-F238E27FC236}">
              <a16:creationId xmlns:a16="http://schemas.microsoft.com/office/drawing/2014/main" id="{00000000-0008-0000-2200-000081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26" name="Text Box 11">
          <a:extLst>
            <a:ext uri="{FF2B5EF4-FFF2-40B4-BE49-F238E27FC236}">
              <a16:creationId xmlns:a16="http://schemas.microsoft.com/office/drawing/2014/main" id="{00000000-0008-0000-2200-000082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27" name="Text Box 12">
          <a:extLst>
            <a:ext uri="{FF2B5EF4-FFF2-40B4-BE49-F238E27FC236}">
              <a16:creationId xmlns:a16="http://schemas.microsoft.com/office/drawing/2014/main" id="{00000000-0008-0000-2200-000083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8" name="Text Box 1">
          <a:extLst>
            <a:ext uri="{FF2B5EF4-FFF2-40B4-BE49-F238E27FC236}">
              <a16:creationId xmlns:a16="http://schemas.microsoft.com/office/drawing/2014/main" id="{00000000-0008-0000-2200-000084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29" name="Text Box 2">
          <a:extLst>
            <a:ext uri="{FF2B5EF4-FFF2-40B4-BE49-F238E27FC236}">
              <a16:creationId xmlns:a16="http://schemas.microsoft.com/office/drawing/2014/main" id="{00000000-0008-0000-2200-000085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30" name="Text Box 8">
          <a:extLst>
            <a:ext uri="{FF2B5EF4-FFF2-40B4-BE49-F238E27FC236}">
              <a16:creationId xmlns:a16="http://schemas.microsoft.com/office/drawing/2014/main" id="{00000000-0008-0000-2200-00008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1" name="Text Box 13">
          <a:extLst>
            <a:ext uri="{FF2B5EF4-FFF2-40B4-BE49-F238E27FC236}">
              <a16:creationId xmlns:a16="http://schemas.microsoft.com/office/drawing/2014/main" id="{00000000-0008-0000-2200-000087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2" name="Text Box 14">
          <a:extLst>
            <a:ext uri="{FF2B5EF4-FFF2-40B4-BE49-F238E27FC236}">
              <a16:creationId xmlns:a16="http://schemas.microsoft.com/office/drawing/2014/main" id="{00000000-0008-0000-2200-000088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3" name="Text Box 13">
          <a:extLst>
            <a:ext uri="{FF2B5EF4-FFF2-40B4-BE49-F238E27FC236}">
              <a16:creationId xmlns:a16="http://schemas.microsoft.com/office/drawing/2014/main" id="{00000000-0008-0000-2200-000089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4" name="Text Box 14">
          <a:extLst>
            <a:ext uri="{FF2B5EF4-FFF2-40B4-BE49-F238E27FC236}">
              <a16:creationId xmlns:a16="http://schemas.microsoft.com/office/drawing/2014/main" id="{00000000-0008-0000-2200-00008A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5" name="Text Box 13">
          <a:extLst>
            <a:ext uri="{FF2B5EF4-FFF2-40B4-BE49-F238E27FC236}">
              <a16:creationId xmlns:a16="http://schemas.microsoft.com/office/drawing/2014/main" id="{00000000-0008-0000-2200-00008B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6" name="Text Box 14">
          <a:extLst>
            <a:ext uri="{FF2B5EF4-FFF2-40B4-BE49-F238E27FC236}">
              <a16:creationId xmlns:a16="http://schemas.microsoft.com/office/drawing/2014/main" id="{00000000-0008-0000-2200-00008C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7" name="Text Box 8">
          <a:extLst>
            <a:ext uri="{FF2B5EF4-FFF2-40B4-BE49-F238E27FC236}">
              <a16:creationId xmlns:a16="http://schemas.microsoft.com/office/drawing/2014/main" id="{00000000-0008-0000-2200-00008D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38" name="Text Box 8">
          <a:extLst>
            <a:ext uri="{FF2B5EF4-FFF2-40B4-BE49-F238E27FC236}">
              <a16:creationId xmlns:a16="http://schemas.microsoft.com/office/drawing/2014/main" id="{00000000-0008-0000-2200-00008E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39" name="Text Box 8">
          <a:extLst>
            <a:ext uri="{FF2B5EF4-FFF2-40B4-BE49-F238E27FC236}">
              <a16:creationId xmlns:a16="http://schemas.microsoft.com/office/drawing/2014/main" id="{00000000-0008-0000-2200-00008F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40" name="Text Box 8">
          <a:extLst>
            <a:ext uri="{FF2B5EF4-FFF2-40B4-BE49-F238E27FC236}">
              <a16:creationId xmlns:a16="http://schemas.microsoft.com/office/drawing/2014/main" id="{00000000-0008-0000-2200-000090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241" name="Text Box 8">
          <a:extLst>
            <a:ext uri="{FF2B5EF4-FFF2-40B4-BE49-F238E27FC236}">
              <a16:creationId xmlns:a16="http://schemas.microsoft.com/office/drawing/2014/main" id="{00000000-0008-0000-2200-00009110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242" name="Text Box 8">
          <a:extLst>
            <a:ext uri="{FF2B5EF4-FFF2-40B4-BE49-F238E27FC236}">
              <a16:creationId xmlns:a16="http://schemas.microsoft.com/office/drawing/2014/main" id="{00000000-0008-0000-2200-000092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3" name="Text Box 1">
          <a:extLst>
            <a:ext uri="{FF2B5EF4-FFF2-40B4-BE49-F238E27FC236}">
              <a16:creationId xmlns:a16="http://schemas.microsoft.com/office/drawing/2014/main" id="{00000000-0008-0000-2200-000093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4" name="Text Box 2">
          <a:extLst>
            <a:ext uri="{FF2B5EF4-FFF2-40B4-BE49-F238E27FC236}">
              <a16:creationId xmlns:a16="http://schemas.microsoft.com/office/drawing/2014/main" id="{00000000-0008-0000-2200-000094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5" name="Text Box 3">
          <a:extLst>
            <a:ext uri="{FF2B5EF4-FFF2-40B4-BE49-F238E27FC236}">
              <a16:creationId xmlns:a16="http://schemas.microsoft.com/office/drawing/2014/main" id="{00000000-0008-0000-2200-000095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6" name="Text Box 4">
          <a:extLst>
            <a:ext uri="{FF2B5EF4-FFF2-40B4-BE49-F238E27FC236}">
              <a16:creationId xmlns:a16="http://schemas.microsoft.com/office/drawing/2014/main" id="{00000000-0008-0000-2200-000096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7" name="Text Box 5">
          <a:extLst>
            <a:ext uri="{FF2B5EF4-FFF2-40B4-BE49-F238E27FC236}">
              <a16:creationId xmlns:a16="http://schemas.microsoft.com/office/drawing/2014/main" id="{00000000-0008-0000-2200-000097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8" name="Text Box 6">
          <a:extLst>
            <a:ext uri="{FF2B5EF4-FFF2-40B4-BE49-F238E27FC236}">
              <a16:creationId xmlns:a16="http://schemas.microsoft.com/office/drawing/2014/main" id="{00000000-0008-0000-2200-000098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49" name="Text Box 8">
          <a:extLst>
            <a:ext uri="{FF2B5EF4-FFF2-40B4-BE49-F238E27FC236}">
              <a16:creationId xmlns:a16="http://schemas.microsoft.com/office/drawing/2014/main" id="{00000000-0008-0000-2200-000099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0" name="Text Box 9">
          <a:extLst>
            <a:ext uri="{FF2B5EF4-FFF2-40B4-BE49-F238E27FC236}">
              <a16:creationId xmlns:a16="http://schemas.microsoft.com/office/drawing/2014/main" id="{00000000-0008-0000-2200-00009A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1" name="Text Box 10">
          <a:extLst>
            <a:ext uri="{FF2B5EF4-FFF2-40B4-BE49-F238E27FC236}">
              <a16:creationId xmlns:a16="http://schemas.microsoft.com/office/drawing/2014/main" id="{00000000-0008-0000-2200-00009B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252" name="Text Box 11">
          <a:extLst>
            <a:ext uri="{FF2B5EF4-FFF2-40B4-BE49-F238E27FC236}">
              <a16:creationId xmlns:a16="http://schemas.microsoft.com/office/drawing/2014/main" id="{00000000-0008-0000-2200-00009C10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253" name="Text Box 12">
          <a:extLst>
            <a:ext uri="{FF2B5EF4-FFF2-40B4-BE49-F238E27FC236}">
              <a16:creationId xmlns:a16="http://schemas.microsoft.com/office/drawing/2014/main" id="{00000000-0008-0000-2200-00009D10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54" name="Text Box 13">
          <a:extLst>
            <a:ext uri="{FF2B5EF4-FFF2-40B4-BE49-F238E27FC236}">
              <a16:creationId xmlns:a16="http://schemas.microsoft.com/office/drawing/2014/main" id="{00000000-0008-0000-2200-00009E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255" name="Text Box 14">
          <a:extLst>
            <a:ext uri="{FF2B5EF4-FFF2-40B4-BE49-F238E27FC236}">
              <a16:creationId xmlns:a16="http://schemas.microsoft.com/office/drawing/2014/main" id="{00000000-0008-0000-2200-00009F10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6" name="Text Box 1">
          <a:extLst>
            <a:ext uri="{FF2B5EF4-FFF2-40B4-BE49-F238E27FC236}">
              <a16:creationId xmlns:a16="http://schemas.microsoft.com/office/drawing/2014/main" id="{00000000-0008-0000-2200-0000A0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44</xdr:row>
      <xdr:rowOff>0</xdr:rowOff>
    </xdr:from>
    <xdr:ext cx="114300" cy="285750"/>
    <xdr:sp macro="" textlink="">
      <xdr:nvSpPr>
        <xdr:cNvPr id="4257" name="Text Box 2">
          <a:extLst>
            <a:ext uri="{FF2B5EF4-FFF2-40B4-BE49-F238E27FC236}">
              <a16:creationId xmlns:a16="http://schemas.microsoft.com/office/drawing/2014/main" id="{00000000-0008-0000-2200-0000A1100000}"/>
            </a:ext>
          </a:extLst>
        </xdr:cNvPr>
        <xdr:cNvSpPr txBox="1">
          <a:spLocks noChangeArrowheads="1"/>
        </xdr:cNvSpPr>
      </xdr:nvSpPr>
      <xdr:spPr bwMode="auto">
        <a:xfrm>
          <a:off x="87477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19</xdr:row>
      <xdr:rowOff>0</xdr:rowOff>
    </xdr:from>
    <xdr:ext cx="114300" cy="285750"/>
    <xdr:sp macro="" textlink="">
      <xdr:nvSpPr>
        <xdr:cNvPr id="4258" name="Text Box 8">
          <a:extLst>
            <a:ext uri="{FF2B5EF4-FFF2-40B4-BE49-F238E27FC236}">
              <a16:creationId xmlns:a16="http://schemas.microsoft.com/office/drawing/2014/main" id="{00000000-0008-0000-2200-0000A2100000}"/>
            </a:ext>
          </a:extLst>
        </xdr:cNvPr>
        <xdr:cNvSpPr txBox="1">
          <a:spLocks noChangeArrowheads="1"/>
        </xdr:cNvSpPr>
      </xdr:nvSpPr>
      <xdr:spPr bwMode="auto">
        <a:xfrm>
          <a:off x="87477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30</xdr:row>
      <xdr:rowOff>0</xdr:rowOff>
    </xdr:from>
    <xdr:ext cx="114300" cy="285750"/>
    <xdr:sp macro="" textlink="">
      <xdr:nvSpPr>
        <xdr:cNvPr id="4259" name="Text Box 8">
          <a:extLst>
            <a:ext uri="{FF2B5EF4-FFF2-40B4-BE49-F238E27FC236}">
              <a16:creationId xmlns:a16="http://schemas.microsoft.com/office/drawing/2014/main" id="{00000000-0008-0000-2200-0000A3100000}"/>
            </a:ext>
          </a:extLst>
        </xdr:cNvPr>
        <xdr:cNvSpPr txBox="1">
          <a:spLocks noChangeArrowheads="1"/>
        </xdr:cNvSpPr>
      </xdr:nvSpPr>
      <xdr:spPr bwMode="auto">
        <a:xfrm>
          <a:off x="87477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260" name="Text Box 8">
          <a:extLst>
            <a:ext uri="{FF2B5EF4-FFF2-40B4-BE49-F238E27FC236}">
              <a16:creationId xmlns:a16="http://schemas.microsoft.com/office/drawing/2014/main" id="{00000000-0008-0000-2200-0000A4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261" name="Text Box 8">
          <a:extLst>
            <a:ext uri="{FF2B5EF4-FFF2-40B4-BE49-F238E27FC236}">
              <a16:creationId xmlns:a16="http://schemas.microsoft.com/office/drawing/2014/main" id="{00000000-0008-0000-2200-0000A5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262" name="Text Box 8">
          <a:extLst>
            <a:ext uri="{FF2B5EF4-FFF2-40B4-BE49-F238E27FC236}">
              <a16:creationId xmlns:a16="http://schemas.microsoft.com/office/drawing/2014/main" id="{00000000-0008-0000-2200-0000A6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3" name="Text Box 1">
          <a:extLst>
            <a:ext uri="{FF2B5EF4-FFF2-40B4-BE49-F238E27FC236}">
              <a16:creationId xmlns:a16="http://schemas.microsoft.com/office/drawing/2014/main" id="{00000000-0008-0000-2200-0000A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4" name="Text Box 2">
          <a:extLst>
            <a:ext uri="{FF2B5EF4-FFF2-40B4-BE49-F238E27FC236}">
              <a16:creationId xmlns:a16="http://schemas.microsoft.com/office/drawing/2014/main" id="{00000000-0008-0000-2200-0000A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5" name="Text Box 3">
          <a:extLst>
            <a:ext uri="{FF2B5EF4-FFF2-40B4-BE49-F238E27FC236}">
              <a16:creationId xmlns:a16="http://schemas.microsoft.com/office/drawing/2014/main" id="{00000000-0008-0000-2200-0000A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6" name="Text Box 4">
          <a:extLst>
            <a:ext uri="{FF2B5EF4-FFF2-40B4-BE49-F238E27FC236}">
              <a16:creationId xmlns:a16="http://schemas.microsoft.com/office/drawing/2014/main" id="{00000000-0008-0000-2200-0000A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7" name="Text Box 5">
          <a:extLst>
            <a:ext uri="{FF2B5EF4-FFF2-40B4-BE49-F238E27FC236}">
              <a16:creationId xmlns:a16="http://schemas.microsoft.com/office/drawing/2014/main" id="{00000000-0008-0000-2200-0000A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8" name="Text Box 6">
          <a:extLst>
            <a:ext uri="{FF2B5EF4-FFF2-40B4-BE49-F238E27FC236}">
              <a16:creationId xmlns:a16="http://schemas.microsoft.com/office/drawing/2014/main" id="{00000000-0008-0000-2200-0000A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69" name="Text Box 8">
          <a:extLst>
            <a:ext uri="{FF2B5EF4-FFF2-40B4-BE49-F238E27FC236}">
              <a16:creationId xmlns:a16="http://schemas.microsoft.com/office/drawing/2014/main" id="{00000000-0008-0000-2200-0000A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0" name="Text Box 9">
          <a:extLst>
            <a:ext uri="{FF2B5EF4-FFF2-40B4-BE49-F238E27FC236}">
              <a16:creationId xmlns:a16="http://schemas.microsoft.com/office/drawing/2014/main" id="{00000000-0008-0000-2200-0000A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1" name="Text Box 10">
          <a:extLst>
            <a:ext uri="{FF2B5EF4-FFF2-40B4-BE49-F238E27FC236}">
              <a16:creationId xmlns:a16="http://schemas.microsoft.com/office/drawing/2014/main" id="{00000000-0008-0000-2200-0000A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2" name="Text Box 1">
          <a:extLst>
            <a:ext uri="{FF2B5EF4-FFF2-40B4-BE49-F238E27FC236}">
              <a16:creationId xmlns:a16="http://schemas.microsoft.com/office/drawing/2014/main" id="{00000000-0008-0000-2200-0000B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73" name="Text Box 2">
          <a:extLst>
            <a:ext uri="{FF2B5EF4-FFF2-40B4-BE49-F238E27FC236}">
              <a16:creationId xmlns:a16="http://schemas.microsoft.com/office/drawing/2014/main" id="{00000000-0008-0000-2200-0000B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32</xdr:row>
      <xdr:rowOff>0</xdr:rowOff>
    </xdr:from>
    <xdr:ext cx="114300" cy="285750"/>
    <xdr:sp macro="" textlink="">
      <xdr:nvSpPr>
        <xdr:cNvPr id="4274" name="Text Box 8">
          <a:extLst>
            <a:ext uri="{FF2B5EF4-FFF2-40B4-BE49-F238E27FC236}">
              <a16:creationId xmlns:a16="http://schemas.microsoft.com/office/drawing/2014/main" id="{00000000-0008-0000-2200-0000B2100000}"/>
            </a:ext>
          </a:extLst>
        </xdr:cNvPr>
        <xdr:cNvSpPr txBox="1">
          <a:spLocks noChangeArrowheads="1"/>
        </xdr:cNvSpPr>
      </xdr:nvSpPr>
      <xdr:spPr bwMode="auto">
        <a:xfrm>
          <a:off x="87477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5" name="Text Box 1">
          <a:extLst>
            <a:ext uri="{FF2B5EF4-FFF2-40B4-BE49-F238E27FC236}">
              <a16:creationId xmlns:a16="http://schemas.microsoft.com/office/drawing/2014/main" id="{00000000-0008-0000-2200-0000B3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6" name="Text Box 2">
          <a:extLst>
            <a:ext uri="{FF2B5EF4-FFF2-40B4-BE49-F238E27FC236}">
              <a16:creationId xmlns:a16="http://schemas.microsoft.com/office/drawing/2014/main" id="{00000000-0008-0000-2200-0000B4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7" name="Text Box 3">
          <a:extLst>
            <a:ext uri="{FF2B5EF4-FFF2-40B4-BE49-F238E27FC236}">
              <a16:creationId xmlns:a16="http://schemas.microsoft.com/office/drawing/2014/main" id="{00000000-0008-0000-2200-0000B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8" name="Text Box 4">
          <a:extLst>
            <a:ext uri="{FF2B5EF4-FFF2-40B4-BE49-F238E27FC236}">
              <a16:creationId xmlns:a16="http://schemas.microsoft.com/office/drawing/2014/main" id="{00000000-0008-0000-2200-0000B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79" name="Text Box 5">
          <a:extLst>
            <a:ext uri="{FF2B5EF4-FFF2-40B4-BE49-F238E27FC236}">
              <a16:creationId xmlns:a16="http://schemas.microsoft.com/office/drawing/2014/main" id="{00000000-0008-0000-2200-0000B7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0" name="Text Box 6">
          <a:extLst>
            <a:ext uri="{FF2B5EF4-FFF2-40B4-BE49-F238E27FC236}">
              <a16:creationId xmlns:a16="http://schemas.microsoft.com/office/drawing/2014/main" id="{00000000-0008-0000-2200-0000B8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1" name="Text Box 8">
          <a:extLst>
            <a:ext uri="{FF2B5EF4-FFF2-40B4-BE49-F238E27FC236}">
              <a16:creationId xmlns:a16="http://schemas.microsoft.com/office/drawing/2014/main" id="{00000000-0008-0000-2200-0000B9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2" name="Text Box 9">
          <a:extLst>
            <a:ext uri="{FF2B5EF4-FFF2-40B4-BE49-F238E27FC236}">
              <a16:creationId xmlns:a16="http://schemas.microsoft.com/office/drawing/2014/main" id="{00000000-0008-0000-2200-0000BA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3" name="Text Box 10">
          <a:extLst>
            <a:ext uri="{FF2B5EF4-FFF2-40B4-BE49-F238E27FC236}">
              <a16:creationId xmlns:a16="http://schemas.microsoft.com/office/drawing/2014/main" id="{00000000-0008-0000-2200-0000BB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284" name="Text Box 11">
          <a:extLst>
            <a:ext uri="{FF2B5EF4-FFF2-40B4-BE49-F238E27FC236}">
              <a16:creationId xmlns:a16="http://schemas.microsoft.com/office/drawing/2014/main" id="{00000000-0008-0000-2200-0000BC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285" name="Text Box 12">
          <a:extLst>
            <a:ext uri="{FF2B5EF4-FFF2-40B4-BE49-F238E27FC236}">
              <a16:creationId xmlns:a16="http://schemas.microsoft.com/office/drawing/2014/main" id="{00000000-0008-0000-2200-0000BD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286" name="Text Box 13">
          <a:extLst>
            <a:ext uri="{FF2B5EF4-FFF2-40B4-BE49-F238E27FC236}">
              <a16:creationId xmlns:a16="http://schemas.microsoft.com/office/drawing/2014/main" id="{00000000-0008-0000-2200-0000BE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287" name="Text Box 14">
          <a:extLst>
            <a:ext uri="{FF2B5EF4-FFF2-40B4-BE49-F238E27FC236}">
              <a16:creationId xmlns:a16="http://schemas.microsoft.com/office/drawing/2014/main" id="{00000000-0008-0000-2200-0000BF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8" name="Text Box 1">
          <a:extLst>
            <a:ext uri="{FF2B5EF4-FFF2-40B4-BE49-F238E27FC236}">
              <a16:creationId xmlns:a16="http://schemas.microsoft.com/office/drawing/2014/main" id="{00000000-0008-0000-2200-0000C0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289" name="Text Box 2">
          <a:extLst>
            <a:ext uri="{FF2B5EF4-FFF2-40B4-BE49-F238E27FC236}">
              <a16:creationId xmlns:a16="http://schemas.microsoft.com/office/drawing/2014/main" id="{00000000-0008-0000-2200-0000C1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290" name="Text Box 8">
          <a:extLst>
            <a:ext uri="{FF2B5EF4-FFF2-40B4-BE49-F238E27FC236}">
              <a16:creationId xmlns:a16="http://schemas.microsoft.com/office/drawing/2014/main" id="{00000000-0008-0000-2200-0000C210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291" name="Text Box 8">
          <a:extLst>
            <a:ext uri="{FF2B5EF4-FFF2-40B4-BE49-F238E27FC236}">
              <a16:creationId xmlns:a16="http://schemas.microsoft.com/office/drawing/2014/main" id="{00000000-0008-0000-2200-0000C310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292" name="Text Box 8">
          <a:extLst>
            <a:ext uri="{FF2B5EF4-FFF2-40B4-BE49-F238E27FC236}">
              <a16:creationId xmlns:a16="http://schemas.microsoft.com/office/drawing/2014/main" id="{00000000-0008-0000-2200-0000C4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293" name="Text Box 8">
          <a:extLst>
            <a:ext uri="{FF2B5EF4-FFF2-40B4-BE49-F238E27FC236}">
              <a16:creationId xmlns:a16="http://schemas.microsoft.com/office/drawing/2014/main" id="{00000000-0008-0000-2200-0000C5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4" name="Text Box 8">
          <a:extLst>
            <a:ext uri="{FF2B5EF4-FFF2-40B4-BE49-F238E27FC236}">
              <a16:creationId xmlns:a16="http://schemas.microsoft.com/office/drawing/2014/main" id="{00000000-0008-0000-2200-0000C6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5" name="Text Box 8">
          <a:extLst>
            <a:ext uri="{FF2B5EF4-FFF2-40B4-BE49-F238E27FC236}">
              <a16:creationId xmlns:a16="http://schemas.microsoft.com/office/drawing/2014/main" id="{00000000-0008-0000-2200-0000C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6" name="Text Box 1">
          <a:extLst>
            <a:ext uri="{FF2B5EF4-FFF2-40B4-BE49-F238E27FC236}">
              <a16:creationId xmlns:a16="http://schemas.microsoft.com/office/drawing/2014/main" id="{00000000-0008-0000-2200-0000C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7" name="Text Box 2">
          <a:extLst>
            <a:ext uri="{FF2B5EF4-FFF2-40B4-BE49-F238E27FC236}">
              <a16:creationId xmlns:a16="http://schemas.microsoft.com/office/drawing/2014/main" id="{00000000-0008-0000-2200-0000C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8" name="Text Box 3">
          <a:extLst>
            <a:ext uri="{FF2B5EF4-FFF2-40B4-BE49-F238E27FC236}">
              <a16:creationId xmlns:a16="http://schemas.microsoft.com/office/drawing/2014/main" id="{00000000-0008-0000-2200-0000C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299" name="Text Box 4">
          <a:extLst>
            <a:ext uri="{FF2B5EF4-FFF2-40B4-BE49-F238E27FC236}">
              <a16:creationId xmlns:a16="http://schemas.microsoft.com/office/drawing/2014/main" id="{00000000-0008-0000-2200-0000C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0" name="Text Box 5">
          <a:extLst>
            <a:ext uri="{FF2B5EF4-FFF2-40B4-BE49-F238E27FC236}">
              <a16:creationId xmlns:a16="http://schemas.microsoft.com/office/drawing/2014/main" id="{00000000-0008-0000-2200-0000C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1" name="Text Box 6">
          <a:extLst>
            <a:ext uri="{FF2B5EF4-FFF2-40B4-BE49-F238E27FC236}">
              <a16:creationId xmlns:a16="http://schemas.microsoft.com/office/drawing/2014/main" id="{00000000-0008-0000-2200-0000C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2" name="Text Box 8">
          <a:extLst>
            <a:ext uri="{FF2B5EF4-FFF2-40B4-BE49-F238E27FC236}">
              <a16:creationId xmlns:a16="http://schemas.microsoft.com/office/drawing/2014/main" id="{00000000-0008-0000-2200-0000C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3" name="Text Box 9">
          <a:extLst>
            <a:ext uri="{FF2B5EF4-FFF2-40B4-BE49-F238E27FC236}">
              <a16:creationId xmlns:a16="http://schemas.microsoft.com/office/drawing/2014/main" id="{00000000-0008-0000-2200-0000C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4" name="Text Box 10">
          <a:extLst>
            <a:ext uri="{FF2B5EF4-FFF2-40B4-BE49-F238E27FC236}">
              <a16:creationId xmlns:a16="http://schemas.microsoft.com/office/drawing/2014/main" id="{00000000-0008-0000-2200-0000D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5" name="Text Box 1">
          <a:extLst>
            <a:ext uri="{FF2B5EF4-FFF2-40B4-BE49-F238E27FC236}">
              <a16:creationId xmlns:a16="http://schemas.microsoft.com/office/drawing/2014/main" id="{00000000-0008-0000-2200-0000D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06" name="Text Box 2">
          <a:extLst>
            <a:ext uri="{FF2B5EF4-FFF2-40B4-BE49-F238E27FC236}">
              <a16:creationId xmlns:a16="http://schemas.microsoft.com/office/drawing/2014/main" id="{00000000-0008-0000-2200-0000D2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307" name="Text Box 8">
          <a:extLst>
            <a:ext uri="{FF2B5EF4-FFF2-40B4-BE49-F238E27FC236}">
              <a16:creationId xmlns:a16="http://schemas.microsoft.com/office/drawing/2014/main" id="{00000000-0008-0000-2200-0000D3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08" name="Text Box 1">
          <a:extLst>
            <a:ext uri="{FF2B5EF4-FFF2-40B4-BE49-F238E27FC236}">
              <a16:creationId xmlns:a16="http://schemas.microsoft.com/office/drawing/2014/main" id="{00000000-0008-0000-2200-0000D4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09" name="Text Box 2">
          <a:extLst>
            <a:ext uri="{FF2B5EF4-FFF2-40B4-BE49-F238E27FC236}">
              <a16:creationId xmlns:a16="http://schemas.microsoft.com/office/drawing/2014/main" id="{00000000-0008-0000-2200-0000D5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0" name="Text Box 3">
          <a:extLst>
            <a:ext uri="{FF2B5EF4-FFF2-40B4-BE49-F238E27FC236}">
              <a16:creationId xmlns:a16="http://schemas.microsoft.com/office/drawing/2014/main" id="{00000000-0008-0000-2200-0000D6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1" name="Text Box 4">
          <a:extLst>
            <a:ext uri="{FF2B5EF4-FFF2-40B4-BE49-F238E27FC236}">
              <a16:creationId xmlns:a16="http://schemas.microsoft.com/office/drawing/2014/main" id="{00000000-0008-0000-2200-0000D7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2" name="Text Box 5">
          <a:extLst>
            <a:ext uri="{FF2B5EF4-FFF2-40B4-BE49-F238E27FC236}">
              <a16:creationId xmlns:a16="http://schemas.microsoft.com/office/drawing/2014/main" id="{00000000-0008-0000-2200-0000D8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3" name="Text Box 6">
          <a:extLst>
            <a:ext uri="{FF2B5EF4-FFF2-40B4-BE49-F238E27FC236}">
              <a16:creationId xmlns:a16="http://schemas.microsoft.com/office/drawing/2014/main" id="{00000000-0008-0000-2200-0000D9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4" name="Text Box 8">
          <a:extLst>
            <a:ext uri="{FF2B5EF4-FFF2-40B4-BE49-F238E27FC236}">
              <a16:creationId xmlns:a16="http://schemas.microsoft.com/office/drawing/2014/main" id="{00000000-0008-0000-2200-0000DA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5" name="Text Box 9">
          <a:extLst>
            <a:ext uri="{FF2B5EF4-FFF2-40B4-BE49-F238E27FC236}">
              <a16:creationId xmlns:a16="http://schemas.microsoft.com/office/drawing/2014/main" id="{00000000-0008-0000-2200-0000DB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16" name="Text Box 10">
          <a:extLst>
            <a:ext uri="{FF2B5EF4-FFF2-40B4-BE49-F238E27FC236}">
              <a16:creationId xmlns:a16="http://schemas.microsoft.com/office/drawing/2014/main" id="{00000000-0008-0000-2200-0000DC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17" name="Text Box 11">
          <a:extLst>
            <a:ext uri="{FF2B5EF4-FFF2-40B4-BE49-F238E27FC236}">
              <a16:creationId xmlns:a16="http://schemas.microsoft.com/office/drawing/2014/main" id="{00000000-0008-0000-2200-0000DD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18" name="Text Box 12">
          <a:extLst>
            <a:ext uri="{FF2B5EF4-FFF2-40B4-BE49-F238E27FC236}">
              <a16:creationId xmlns:a16="http://schemas.microsoft.com/office/drawing/2014/main" id="{00000000-0008-0000-2200-0000DE10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19" name="Text Box 13">
          <a:extLst>
            <a:ext uri="{FF2B5EF4-FFF2-40B4-BE49-F238E27FC236}">
              <a16:creationId xmlns:a16="http://schemas.microsoft.com/office/drawing/2014/main" id="{00000000-0008-0000-2200-0000DF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20" name="Text Box 14">
          <a:extLst>
            <a:ext uri="{FF2B5EF4-FFF2-40B4-BE49-F238E27FC236}">
              <a16:creationId xmlns:a16="http://schemas.microsoft.com/office/drawing/2014/main" id="{00000000-0008-0000-2200-0000E010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21" name="Text Box 1">
          <a:extLst>
            <a:ext uri="{FF2B5EF4-FFF2-40B4-BE49-F238E27FC236}">
              <a16:creationId xmlns:a16="http://schemas.microsoft.com/office/drawing/2014/main" id="{00000000-0008-0000-2200-0000E1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322" name="Text Box 2">
          <a:extLst>
            <a:ext uri="{FF2B5EF4-FFF2-40B4-BE49-F238E27FC236}">
              <a16:creationId xmlns:a16="http://schemas.microsoft.com/office/drawing/2014/main" id="{00000000-0008-0000-2200-0000E210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20</xdr:row>
      <xdr:rowOff>0</xdr:rowOff>
    </xdr:from>
    <xdr:ext cx="114300" cy="285750"/>
    <xdr:sp macro="" textlink="">
      <xdr:nvSpPr>
        <xdr:cNvPr id="4323" name="Text Box 8">
          <a:extLst>
            <a:ext uri="{FF2B5EF4-FFF2-40B4-BE49-F238E27FC236}">
              <a16:creationId xmlns:a16="http://schemas.microsoft.com/office/drawing/2014/main" id="{00000000-0008-0000-2200-0000E3100000}"/>
            </a:ext>
          </a:extLst>
        </xdr:cNvPr>
        <xdr:cNvSpPr txBox="1">
          <a:spLocks noChangeArrowheads="1"/>
        </xdr:cNvSpPr>
      </xdr:nvSpPr>
      <xdr:spPr bwMode="auto">
        <a:xfrm>
          <a:off x="87477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324" name="Text Box 8">
          <a:extLst>
            <a:ext uri="{FF2B5EF4-FFF2-40B4-BE49-F238E27FC236}">
              <a16:creationId xmlns:a16="http://schemas.microsoft.com/office/drawing/2014/main" id="{00000000-0008-0000-2200-0000E410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25" name="Text Box 8">
          <a:extLst>
            <a:ext uri="{FF2B5EF4-FFF2-40B4-BE49-F238E27FC236}">
              <a16:creationId xmlns:a16="http://schemas.microsoft.com/office/drawing/2014/main" id="{00000000-0008-0000-2200-0000E5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6" name="Text Box 8">
          <a:extLst>
            <a:ext uri="{FF2B5EF4-FFF2-40B4-BE49-F238E27FC236}">
              <a16:creationId xmlns:a16="http://schemas.microsoft.com/office/drawing/2014/main" id="{00000000-0008-0000-2200-0000E6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7" name="Text Box 8">
          <a:extLst>
            <a:ext uri="{FF2B5EF4-FFF2-40B4-BE49-F238E27FC236}">
              <a16:creationId xmlns:a16="http://schemas.microsoft.com/office/drawing/2014/main" id="{00000000-0008-0000-2200-0000E7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8" name="Text Box 1">
          <a:extLst>
            <a:ext uri="{FF2B5EF4-FFF2-40B4-BE49-F238E27FC236}">
              <a16:creationId xmlns:a16="http://schemas.microsoft.com/office/drawing/2014/main" id="{00000000-0008-0000-2200-0000E8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29" name="Text Box 2">
          <a:extLst>
            <a:ext uri="{FF2B5EF4-FFF2-40B4-BE49-F238E27FC236}">
              <a16:creationId xmlns:a16="http://schemas.microsoft.com/office/drawing/2014/main" id="{00000000-0008-0000-2200-0000E9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0" name="Text Box 3">
          <a:extLst>
            <a:ext uri="{FF2B5EF4-FFF2-40B4-BE49-F238E27FC236}">
              <a16:creationId xmlns:a16="http://schemas.microsoft.com/office/drawing/2014/main" id="{00000000-0008-0000-2200-0000EA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1" name="Text Box 4">
          <a:extLst>
            <a:ext uri="{FF2B5EF4-FFF2-40B4-BE49-F238E27FC236}">
              <a16:creationId xmlns:a16="http://schemas.microsoft.com/office/drawing/2014/main" id="{00000000-0008-0000-2200-0000EB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2" name="Text Box 5">
          <a:extLst>
            <a:ext uri="{FF2B5EF4-FFF2-40B4-BE49-F238E27FC236}">
              <a16:creationId xmlns:a16="http://schemas.microsoft.com/office/drawing/2014/main" id="{00000000-0008-0000-2200-0000EC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3" name="Text Box 6">
          <a:extLst>
            <a:ext uri="{FF2B5EF4-FFF2-40B4-BE49-F238E27FC236}">
              <a16:creationId xmlns:a16="http://schemas.microsoft.com/office/drawing/2014/main" id="{00000000-0008-0000-2200-0000ED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4" name="Text Box 8">
          <a:extLst>
            <a:ext uri="{FF2B5EF4-FFF2-40B4-BE49-F238E27FC236}">
              <a16:creationId xmlns:a16="http://schemas.microsoft.com/office/drawing/2014/main" id="{00000000-0008-0000-2200-0000EE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5" name="Text Box 9">
          <a:extLst>
            <a:ext uri="{FF2B5EF4-FFF2-40B4-BE49-F238E27FC236}">
              <a16:creationId xmlns:a16="http://schemas.microsoft.com/office/drawing/2014/main" id="{00000000-0008-0000-2200-0000EF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6" name="Text Box 10">
          <a:extLst>
            <a:ext uri="{FF2B5EF4-FFF2-40B4-BE49-F238E27FC236}">
              <a16:creationId xmlns:a16="http://schemas.microsoft.com/office/drawing/2014/main" id="{00000000-0008-0000-2200-0000F0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7" name="Text Box 1">
          <a:extLst>
            <a:ext uri="{FF2B5EF4-FFF2-40B4-BE49-F238E27FC236}">
              <a16:creationId xmlns:a16="http://schemas.microsoft.com/office/drawing/2014/main" id="{00000000-0008-0000-2200-0000F1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38" name="Text Box 2">
          <a:extLst>
            <a:ext uri="{FF2B5EF4-FFF2-40B4-BE49-F238E27FC236}">
              <a16:creationId xmlns:a16="http://schemas.microsoft.com/office/drawing/2014/main" id="{00000000-0008-0000-2200-0000F210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33</xdr:row>
      <xdr:rowOff>0</xdr:rowOff>
    </xdr:from>
    <xdr:ext cx="114300" cy="285750"/>
    <xdr:sp macro="" textlink="">
      <xdr:nvSpPr>
        <xdr:cNvPr id="4339" name="Text Box 8">
          <a:extLst>
            <a:ext uri="{FF2B5EF4-FFF2-40B4-BE49-F238E27FC236}">
              <a16:creationId xmlns:a16="http://schemas.microsoft.com/office/drawing/2014/main" id="{00000000-0008-0000-2200-0000F3100000}"/>
            </a:ext>
          </a:extLst>
        </xdr:cNvPr>
        <xdr:cNvSpPr txBox="1">
          <a:spLocks noChangeArrowheads="1"/>
        </xdr:cNvSpPr>
      </xdr:nvSpPr>
      <xdr:spPr bwMode="auto">
        <a:xfrm>
          <a:off x="87477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40" name="Text Box 13">
          <a:extLst>
            <a:ext uri="{FF2B5EF4-FFF2-40B4-BE49-F238E27FC236}">
              <a16:creationId xmlns:a16="http://schemas.microsoft.com/office/drawing/2014/main" id="{00000000-0008-0000-2200-0000F4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41" name="Text Box 14">
          <a:extLst>
            <a:ext uri="{FF2B5EF4-FFF2-40B4-BE49-F238E27FC236}">
              <a16:creationId xmlns:a16="http://schemas.microsoft.com/office/drawing/2014/main" id="{00000000-0008-0000-2200-0000F510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56</xdr:row>
      <xdr:rowOff>179917</xdr:rowOff>
    </xdr:from>
    <xdr:ext cx="114300" cy="285750"/>
    <xdr:sp macro="" textlink="">
      <xdr:nvSpPr>
        <xdr:cNvPr id="4342" name="Text Box 13">
          <a:extLst>
            <a:ext uri="{FF2B5EF4-FFF2-40B4-BE49-F238E27FC236}">
              <a16:creationId xmlns:a16="http://schemas.microsoft.com/office/drawing/2014/main" id="{00000000-0008-0000-2200-0000F6100000}"/>
            </a:ext>
          </a:extLst>
        </xdr:cNvPr>
        <xdr:cNvSpPr txBox="1">
          <a:spLocks noChangeArrowheads="1"/>
        </xdr:cNvSpPr>
      </xdr:nvSpPr>
      <xdr:spPr bwMode="auto">
        <a:xfrm>
          <a:off x="8747760" y="104211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52918</xdr:rowOff>
    </xdr:from>
    <xdr:ext cx="114300" cy="285750"/>
    <xdr:sp macro="" textlink="">
      <xdr:nvSpPr>
        <xdr:cNvPr id="4343" name="Text Box 10">
          <a:extLst>
            <a:ext uri="{FF2B5EF4-FFF2-40B4-BE49-F238E27FC236}">
              <a16:creationId xmlns:a16="http://schemas.microsoft.com/office/drawing/2014/main" id="{00000000-0008-0000-2200-0000F7100000}"/>
            </a:ext>
          </a:extLst>
        </xdr:cNvPr>
        <xdr:cNvSpPr txBox="1">
          <a:spLocks noChangeArrowheads="1"/>
        </xdr:cNvSpPr>
      </xdr:nvSpPr>
      <xdr:spPr bwMode="auto">
        <a:xfrm>
          <a:off x="8747760" y="79167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4" name="Text Box 8">
          <a:extLst>
            <a:ext uri="{FF2B5EF4-FFF2-40B4-BE49-F238E27FC236}">
              <a16:creationId xmlns:a16="http://schemas.microsoft.com/office/drawing/2014/main" id="{00000000-0008-0000-2200-0000F8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5" name="Text Box 8">
          <a:extLst>
            <a:ext uri="{FF2B5EF4-FFF2-40B4-BE49-F238E27FC236}">
              <a16:creationId xmlns:a16="http://schemas.microsoft.com/office/drawing/2014/main" id="{00000000-0008-0000-2200-0000F9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46" name="Text Box 8">
          <a:extLst>
            <a:ext uri="{FF2B5EF4-FFF2-40B4-BE49-F238E27FC236}">
              <a16:creationId xmlns:a16="http://schemas.microsoft.com/office/drawing/2014/main" id="{00000000-0008-0000-2200-0000FA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21</xdr:row>
      <xdr:rowOff>0</xdr:rowOff>
    </xdr:from>
    <xdr:ext cx="114300" cy="285750"/>
    <xdr:sp macro="" textlink="">
      <xdr:nvSpPr>
        <xdr:cNvPr id="4347" name="Text Box 8">
          <a:extLst>
            <a:ext uri="{FF2B5EF4-FFF2-40B4-BE49-F238E27FC236}">
              <a16:creationId xmlns:a16="http://schemas.microsoft.com/office/drawing/2014/main" id="{00000000-0008-0000-2200-0000FB10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48" name="Text Box 8">
          <a:extLst>
            <a:ext uri="{FF2B5EF4-FFF2-40B4-BE49-F238E27FC236}">
              <a16:creationId xmlns:a16="http://schemas.microsoft.com/office/drawing/2014/main" id="{00000000-0008-0000-2200-0000FC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49" name="Text Box 8">
          <a:extLst>
            <a:ext uri="{FF2B5EF4-FFF2-40B4-BE49-F238E27FC236}">
              <a16:creationId xmlns:a16="http://schemas.microsoft.com/office/drawing/2014/main" id="{00000000-0008-0000-2200-0000FD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50" name="Text Box 8">
          <a:extLst>
            <a:ext uri="{FF2B5EF4-FFF2-40B4-BE49-F238E27FC236}">
              <a16:creationId xmlns:a16="http://schemas.microsoft.com/office/drawing/2014/main" id="{00000000-0008-0000-2200-0000FE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0</xdr:rowOff>
    </xdr:from>
    <xdr:ext cx="114300" cy="285750"/>
    <xdr:sp macro="" textlink="">
      <xdr:nvSpPr>
        <xdr:cNvPr id="4351" name="Text Box 8">
          <a:extLst>
            <a:ext uri="{FF2B5EF4-FFF2-40B4-BE49-F238E27FC236}">
              <a16:creationId xmlns:a16="http://schemas.microsoft.com/office/drawing/2014/main" id="{00000000-0008-0000-2200-0000FF100000}"/>
            </a:ext>
          </a:extLst>
        </xdr:cNvPr>
        <xdr:cNvSpPr txBox="1">
          <a:spLocks noChangeArrowheads="1"/>
        </xdr:cNvSpPr>
      </xdr:nvSpPr>
      <xdr:spPr bwMode="auto">
        <a:xfrm>
          <a:off x="87477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52" name="Text Box 8">
          <a:extLst>
            <a:ext uri="{FF2B5EF4-FFF2-40B4-BE49-F238E27FC236}">
              <a16:creationId xmlns:a16="http://schemas.microsoft.com/office/drawing/2014/main" id="{00000000-0008-0000-2200-00000011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21</xdr:row>
      <xdr:rowOff>0</xdr:rowOff>
    </xdr:from>
    <xdr:ext cx="114300" cy="285750"/>
    <xdr:sp macro="" textlink="">
      <xdr:nvSpPr>
        <xdr:cNvPr id="4353" name="Text Box 8">
          <a:extLst>
            <a:ext uri="{FF2B5EF4-FFF2-40B4-BE49-F238E27FC236}">
              <a16:creationId xmlns:a16="http://schemas.microsoft.com/office/drawing/2014/main" id="{00000000-0008-0000-2200-000001110000}"/>
            </a:ext>
          </a:extLst>
        </xdr:cNvPr>
        <xdr:cNvSpPr txBox="1">
          <a:spLocks noChangeArrowheads="1"/>
        </xdr:cNvSpPr>
      </xdr:nvSpPr>
      <xdr:spPr bwMode="auto">
        <a:xfrm>
          <a:off x="87477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354" name="Text Box 8">
          <a:extLst>
            <a:ext uri="{FF2B5EF4-FFF2-40B4-BE49-F238E27FC236}">
              <a16:creationId xmlns:a16="http://schemas.microsoft.com/office/drawing/2014/main" id="{00000000-0008-0000-2200-00000211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22</xdr:row>
      <xdr:rowOff>0</xdr:rowOff>
    </xdr:from>
    <xdr:ext cx="114300" cy="285750"/>
    <xdr:sp macro="" textlink="">
      <xdr:nvSpPr>
        <xdr:cNvPr id="4355" name="Text Box 8">
          <a:extLst>
            <a:ext uri="{FF2B5EF4-FFF2-40B4-BE49-F238E27FC236}">
              <a16:creationId xmlns:a16="http://schemas.microsoft.com/office/drawing/2014/main" id="{00000000-0008-0000-2200-000003110000}"/>
            </a:ext>
          </a:extLst>
        </xdr:cNvPr>
        <xdr:cNvSpPr txBox="1">
          <a:spLocks noChangeArrowheads="1"/>
        </xdr:cNvSpPr>
      </xdr:nvSpPr>
      <xdr:spPr bwMode="auto">
        <a:xfrm>
          <a:off x="87477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356" name="Text Box 8">
          <a:extLst>
            <a:ext uri="{FF2B5EF4-FFF2-40B4-BE49-F238E27FC236}">
              <a16:creationId xmlns:a16="http://schemas.microsoft.com/office/drawing/2014/main" id="{00000000-0008-0000-2200-00000411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23</xdr:row>
      <xdr:rowOff>0</xdr:rowOff>
    </xdr:from>
    <xdr:ext cx="114300" cy="285750"/>
    <xdr:sp macro="" textlink="">
      <xdr:nvSpPr>
        <xdr:cNvPr id="4357" name="Text Box 8">
          <a:extLst>
            <a:ext uri="{FF2B5EF4-FFF2-40B4-BE49-F238E27FC236}">
              <a16:creationId xmlns:a16="http://schemas.microsoft.com/office/drawing/2014/main" id="{00000000-0008-0000-2200-000005110000}"/>
            </a:ext>
          </a:extLst>
        </xdr:cNvPr>
        <xdr:cNvSpPr txBox="1">
          <a:spLocks noChangeArrowheads="1"/>
        </xdr:cNvSpPr>
      </xdr:nvSpPr>
      <xdr:spPr bwMode="auto">
        <a:xfrm>
          <a:off x="8747760" y="4206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358" name="Text Box 8">
          <a:extLst>
            <a:ext uri="{FF2B5EF4-FFF2-40B4-BE49-F238E27FC236}">
              <a16:creationId xmlns:a16="http://schemas.microsoft.com/office/drawing/2014/main" id="{00000000-0008-0000-2200-00000611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46</xdr:row>
      <xdr:rowOff>0</xdr:rowOff>
    </xdr:from>
    <xdr:ext cx="114300" cy="285750"/>
    <xdr:sp macro="" textlink="">
      <xdr:nvSpPr>
        <xdr:cNvPr id="4359" name="Text Box 8">
          <a:extLst>
            <a:ext uri="{FF2B5EF4-FFF2-40B4-BE49-F238E27FC236}">
              <a16:creationId xmlns:a16="http://schemas.microsoft.com/office/drawing/2014/main" id="{00000000-0008-0000-2200-000007110000}"/>
            </a:ext>
          </a:extLst>
        </xdr:cNvPr>
        <xdr:cNvSpPr txBox="1">
          <a:spLocks noChangeArrowheads="1"/>
        </xdr:cNvSpPr>
      </xdr:nvSpPr>
      <xdr:spPr bwMode="auto">
        <a:xfrm>
          <a:off x="87477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36</xdr:row>
      <xdr:rowOff>0</xdr:rowOff>
    </xdr:from>
    <xdr:ext cx="114300" cy="285750"/>
    <xdr:sp macro="" textlink="">
      <xdr:nvSpPr>
        <xdr:cNvPr id="4360" name="Text Box 8">
          <a:extLst>
            <a:ext uri="{FF2B5EF4-FFF2-40B4-BE49-F238E27FC236}">
              <a16:creationId xmlns:a16="http://schemas.microsoft.com/office/drawing/2014/main" id="{00000000-0008-0000-2200-000008110000}"/>
            </a:ext>
          </a:extLst>
        </xdr:cNvPr>
        <xdr:cNvSpPr txBox="1">
          <a:spLocks noChangeArrowheads="1"/>
        </xdr:cNvSpPr>
      </xdr:nvSpPr>
      <xdr:spPr bwMode="auto">
        <a:xfrm>
          <a:off x="87477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1" name="Text Box 8">
          <a:extLst>
            <a:ext uri="{FF2B5EF4-FFF2-40B4-BE49-F238E27FC236}">
              <a16:creationId xmlns:a16="http://schemas.microsoft.com/office/drawing/2014/main" id="{00000000-0008-0000-2200-000009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62" name="Text Box 8">
          <a:extLst>
            <a:ext uri="{FF2B5EF4-FFF2-40B4-BE49-F238E27FC236}">
              <a16:creationId xmlns:a16="http://schemas.microsoft.com/office/drawing/2014/main" id="{00000000-0008-0000-2200-00000A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3" name="Text Box 8">
          <a:extLst>
            <a:ext uri="{FF2B5EF4-FFF2-40B4-BE49-F238E27FC236}">
              <a16:creationId xmlns:a16="http://schemas.microsoft.com/office/drawing/2014/main" id="{00000000-0008-0000-2200-00000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64" name="Text Box 8">
          <a:extLst>
            <a:ext uri="{FF2B5EF4-FFF2-40B4-BE49-F238E27FC236}">
              <a16:creationId xmlns:a16="http://schemas.microsoft.com/office/drawing/2014/main" id="{00000000-0008-0000-2200-00000C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5" name="Text Box 8">
          <a:extLst>
            <a:ext uri="{FF2B5EF4-FFF2-40B4-BE49-F238E27FC236}">
              <a16:creationId xmlns:a16="http://schemas.microsoft.com/office/drawing/2014/main" id="{00000000-0008-0000-2200-00000D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6" name="Text Box 8">
          <a:extLst>
            <a:ext uri="{FF2B5EF4-FFF2-40B4-BE49-F238E27FC236}">
              <a16:creationId xmlns:a16="http://schemas.microsoft.com/office/drawing/2014/main" id="{00000000-0008-0000-2200-00000E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7" name="Text Box 8">
          <a:extLst>
            <a:ext uri="{FF2B5EF4-FFF2-40B4-BE49-F238E27FC236}">
              <a16:creationId xmlns:a16="http://schemas.microsoft.com/office/drawing/2014/main" id="{00000000-0008-0000-2200-00000F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68" name="Text Box 8">
          <a:extLst>
            <a:ext uri="{FF2B5EF4-FFF2-40B4-BE49-F238E27FC236}">
              <a16:creationId xmlns:a16="http://schemas.microsoft.com/office/drawing/2014/main" id="{00000000-0008-0000-2200-000010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369" name="Text Box 8">
          <a:extLst>
            <a:ext uri="{FF2B5EF4-FFF2-40B4-BE49-F238E27FC236}">
              <a16:creationId xmlns:a16="http://schemas.microsoft.com/office/drawing/2014/main" id="{00000000-0008-0000-2200-000011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0" name="Text Box 8">
          <a:extLst>
            <a:ext uri="{FF2B5EF4-FFF2-40B4-BE49-F238E27FC236}">
              <a16:creationId xmlns:a16="http://schemas.microsoft.com/office/drawing/2014/main" id="{00000000-0008-0000-2200-000012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1" name="Text Box 8">
          <a:extLst>
            <a:ext uri="{FF2B5EF4-FFF2-40B4-BE49-F238E27FC236}">
              <a16:creationId xmlns:a16="http://schemas.microsoft.com/office/drawing/2014/main" id="{00000000-0008-0000-2200-000013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372" name="Text Box 8">
          <a:extLst>
            <a:ext uri="{FF2B5EF4-FFF2-40B4-BE49-F238E27FC236}">
              <a16:creationId xmlns:a16="http://schemas.microsoft.com/office/drawing/2014/main" id="{00000000-0008-0000-2200-000014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373" name="Text Box 8">
          <a:extLst>
            <a:ext uri="{FF2B5EF4-FFF2-40B4-BE49-F238E27FC236}">
              <a16:creationId xmlns:a16="http://schemas.microsoft.com/office/drawing/2014/main" id="{00000000-0008-0000-2200-000015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374" name="Text Box 8">
          <a:extLst>
            <a:ext uri="{FF2B5EF4-FFF2-40B4-BE49-F238E27FC236}">
              <a16:creationId xmlns:a16="http://schemas.microsoft.com/office/drawing/2014/main" id="{00000000-0008-0000-2200-000016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375" name="Text Box 8">
          <a:extLst>
            <a:ext uri="{FF2B5EF4-FFF2-40B4-BE49-F238E27FC236}">
              <a16:creationId xmlns:a16="http://schemas.microsoft.com/office/drawing/2014/main" id="{00000000-0008-0000-2200-000017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xdr:row>
      <xdr:rowOff>0</xdr:rowOff>
    </xdr:from>
    <xdr:ext cx="114300" cy="285750"/>
    <xdr:sp macro="" textlink="">
      <xdr:nvSpPr>
        <xdr:cNvPr id="4376" name="Text Box 8">
          <a:extLst>
            <a:ext uri="{FF2B5EF4-FFF2-40B4-BE49-F238E27FC236}">
              <a16:creationId xmlns:a16="http://schemas.microsoft.com/office/drawing/2014/main" id="{00000000-0008-0000-2200-000018110000}"/>
            </a:ext>
          </a:extLst>
        </xdr:cNvPr>
        <xdr:cNvSpPr txBox="1">
          <a:spLocks noChangeArrowheads="1"/>
        </xdr:cNvSpPr>
      </xdr:nvSpPr>
      <xdr:spPr bwMode="auto">
        <a:xfrm>
          <a:off x="87477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77" name="Text Box 8">
          <a:extLst>
            <a:ext uri="{FF2B5EF4-FFF2-40B4-BE49-F238E27FC236}">
              <a16:creationId xmlns:a16="http://schemas.microsoft.com/office/drawing/2014/main" id="{00000000-0008-0000-2200-000019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78" name="Text Box 8">
          <a:extLst>
            <a:ext uri="{FF2B5EF4-FFF2-40B4-BE49-F238E27FC236}">
              <a16:creationId xmlns:a16="http://schemas.microsoft.com/office/drawing/2014/main" id="{00000000-0008-0000-2200-00001A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379" name="Text Box 8">
          <a:extLst>
            <a:ext uri="{FF2B5EF4-FFF2-40B4-BE49-F238E27FC236}">
              <a16:creationId xmlns:a16="http://schemas.microsoft.com/office/drawing/2014/main" id="{00000000-0008-0000-2200-00001B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0" name="Text Box 1">
          <a:extLst>
            <a:ext uri="{FF2B5EF4-FFF2-40B4-BE49-F238E27FC236}">
              <a16:creationId xmlns:a16="http://schemas.microsoft.com/office/drawing/2014/main" id="{00000000-0008-0000-2200-00001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1" name="Text Box 2">
          <a:extLst>
            <a:ext uri="{FF2B5EF4-FFF2-40B4-BE49-F238E27FC236}">
              <a16:creationId xmlns:a16="http://schemas.microsoft.com/office/drawing/2014/main" id="{00000000-0008-0000-2200-00001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2" name="Text Box 3">
          <a:extLst>
            <a:ext uri="{FF2B5EF4-FFF2-40B4-BE49-F238E27FC236}">
              <a16:creationId xmlns:a16="http://schemas.microsoft.com/office/drawing/2014/main" id="{00000000-0008-0000-2200-00001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3" name="Text Box 4">
          <a:extLst>
            <a:ext uri="{FF2B5EF4-FFF2-40B4-BE49-F238E27FC236}">
              <a16:creationId xmlns:a16="http://schemas.microsoft.com/office/drawing/2014/main" id="{00000000-0008-0000-2200-00001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4" name="Text Box 5">
          <a:extLst>
            <a:ext uri="{FF2B5EF4-FFF2-40B4-BE49-F238E27FC236}">
              <a16:creationId xmlns:a16="http://schemas.microsoft.com/office/drawing/2014/main" id="{00000000-0008-0000-2200-00002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5" name="Text Box 6">
          <a:extLst>
            <a:ext uri="{FF2B5EF4-FFF2-40B4-BE49-F238E27FC236}">
              <a16:creationId xmlns:a16="http://schemas.microsoft.com/office/drawing/2014/main" id="{00000000-0008-0000-2200-00002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6" name="Text Box 8">
          <a:extLst>
            <a:ext uri="{FF2B5EF4-FFF2-40B4-BE49-F238E27FC236}">
              <a16:creationId xmlns:a16="http://schemas.microsoft.com/office/drawing/2014/main" id="{00000000-0008-0000-2200-00002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7" name="Text Box 9">
          <a:extLst>
            <a:ext uri="{FF2B5EF4-FFF2-40B4-BE49-F238E27FC236}">
              <a16:creationId xmlns:a16="http://schemas.microsoft.com/office/drawing/2014/main" id="{00000000-0008-0000-2200-00002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8" name="Text Box 10">
          <a:extLst>
            <a:ext uri="{FF2B5EF4-FFF2-40B4-BE49-F238E27FC236}">
              <a16:creationId xmlns:a16="http://schemas.microsoft.com/office/drawing/2014/main" id="{00000000-0008-0000-2200-00002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89" name="Text Box 1">
          <a:extLst>
            <a:ext uri="{FF2B5EF4-FFF2-40B4-BE49-F238E27FC236}">
              <a16:creationId xmlns:a16="http://schemas.microsoft.com/office/drawing/2014/main" id="{00000000-0008-0000-2200-00002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0" name="Text Box 2">
          <a:extLst>
            <a:ext uri="{FF2B5EF4-FFF2-40B4-BE49-F238E27FC236}">
              <a16:creationId xmlns:a16="http://schemas.microsoft.com/office/drawing/2014/main" id="{00000000-0008-0000-2200-00002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391" name="Text Box 8">
          <a:extLst>
            <a:ext uri="{FF2B5EF4-FFF2-40B4-BE49-F238E27FC236}">
              <a16:creationId xmlns:a16="http://schemas.microsoft.com/office/drawing/2014/main" id="{00000000-0008-0000-2200-000027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392" name="Text Box 8">
          <a:extLst>
            <a:ext uri="{FF2B5EF4-FFF2-40B4-BE49-F238E27FC236}">
              <a16:creationId xmlns:a16="http://schemas.microsoft.com/office/drawing/2014/main" id="{00000000-0008-0000-2200-000028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393" name="Text Box 8">
          <a:extLst>
            <a:ext uri="{FF2B5EF4-FFF2-40B4-BE49-F238E27FC236}">
              <a16:creationId xmlns:a16="http://schemas.microsoft.com/office/drawing/2014/main" id="{00000000-0008-0000-2200-000029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394" name="Text Box 8">
          <a:extLst>
            <a:ext uri="{FF2B5EF4-FFF2-40B4-BE49-F238E27FC236}">
              <a16:creationId xmlns:a16="http://schemas.microsoft.com/office/drawing/2014/main" id="{00000000-0008-0000-2200-00002A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5" name="Text Box 8">
          <a:extLst>
            <a:ext uri="{FF2B5EF4-FFF2-40B4-BE49-F238E27FC236}">
              <a16:creationId xmlns:a16="http://schemas.microsoft.com/office/drawing/2014/main" id="{00000000-0008-0000-2200-00002B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6" name="Text Box 8">
          <a:extLst>
            <a:ext uri="{FF2B5EF4-FFF2-40B4-BE49-F238E27FC236}">
              <a16:creationId xmlns:a16="http://schemas.microsoft.com/office/drawing/2014/main" id="{00000000-0008-0000-2200-00002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7" name="Text Box 1">
          <a:extLst>
            <a:ext uri="{FF2B5EF4-FFF2-40B4-BE49-F238E27FC236}">
              <a16:creationId xmlns:a16="http://schemas.microsoft.com/office/drawing/2014/main" id="{00000000-0008-0000-2200-00002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8" name="Text Box 2">
          <a:extLst>
            <a:ext uri="{FF2B5EF4-FFF2-40B4-BE49-F238E27FC236}">
              <a16:creationId xmlns:a16="http://schemas.microsoft.com/office/drawing/2014/main" id="{00000000-0008-0000-2200-00002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399" name="Text Box 3">
          <a:extLst>
            <a:ext uri="{FF2B5EF4-FFF2-40B4-BE49-F238E27FC236}">
              <a16:creationId xmlns:a16="http://schemas.microsoft.com/office/drawing/2014/main" id="{00000000-0008-0000-2200-00002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0" name="Text Box 4">
          <a:extLst>
            <a:ext uri="{FF2B5EF4-FFF2-40B4-BE49-F238E27FC236}">
              <a16:creationId xmlns:a16="http://schemas.microsoft.com/office/drawing/2014/main" id="{00000000-0008-0000-2200-00003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1" name="Text Box 5">
          <a:extLst>
            <a:ext uri="{FF2B5EF4-FFF2-40B4-BE49-F238E27FC236}">
              <a16:creationId xmlns:a16="http://schemas.microsoft.com/office/drawing/2014/main" id="{00000000-0008-0000-2200-00003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2" name="Text Box 6">
          <a:extLst>
            <a:ext uri="{FF2B5EF4-FFF2-40B4-BE49-F238E27FC236}">
              <a16:creationId xmlns:a16="http://schemas.microsoft.com/office/drawing/2014/main" id="{00000000-0008-0000-2200-00003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3" name="Text Box 8">
          <a:extLst>
            <a:ext uri="{FF2B5EF4-FFF2-40B4-BE49-F238E27FC236}">
              <a16:creationId xmlns:a16="http://schemas.microsoft.com/office/drawing/2014/main" id="{00000000-0008-0000-2200-00003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4" name="Text Box 9">
          <a:extLst>
            <a:ext uri="{FF2B5EF4-FFF2-40B4-BE49-F238E27FC236}">
              <a16:creationId xmlns:a16="http://schemas.microsoft.com/office/drawing/2014/main" id="{00000000-0008-0000-2200-00003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5" name="Text Box 10">
          <a:extLst>
            <a:ext uri="{FF2B5EF4-FFF2-40B4-BE49-F238E27FC236}">
              <a16:creationId xmlns:a16="http://schemas.microsoft.com/office/drawing/2014/main" id="{00000000-0008-0000-2200-00003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6" name="Text Box 1">
          <a:extLst>
            <a:ext uri="{FF2B5EF4-FFF2-40B4-BE49-F238E27FC236}">
              <a16:creationId xmlns:a16="http://schemas.microsoft.com/office/drawing/2014/main" id="{00000000-0008-0000-2200-00003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07" name="Text Box 2">
          <a:extLst>
            <a:ext uri="{FF2B5EF4-FFF2-40B4-BE49-F238E27FC236}">
              <a16:creationId xmlns:a16="http://schemas.microsoft.com/office/drawing/2014/main" id="{00000000-0008-0000-2200-000037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408" name="Text Box 8">
          <a:extLst>
            <a:ext uri="{FF2B5EF4-FFF2-40B4-BE49-F238E27FC236}">
              <a16:creationId xmlns:a16="http://schemas.microsoft.com/office/drawing/2014/main" id="{00000000-0008-0000-2200-000038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37</xdr:row>
      <xdr:rowOff>0</xdr:rowOff>
    </xdr:from>
    <xdr:ext cx="114300" cy="285750"/>
    <xdr:sp macro="" textlink="">
      <xdr:nvSpPr>
        <xdr:cNvPr id="4409" name="Text Box 8">
          <a:extLst>
            <a:ext uri="{FF2B5EF4-FFF2-40B4-BE49-F238E27FC236}">
              <a16:creationId xmlns:a16="http://schemas.microsoft.com/office/drawing/2014/main" id="{00000000-0008-0000-2200-000039110000}"/>
            </a:ext>
          </a:extLst>
        </xdr:cNvPr>
        <xdr:cNvSpPr txBox="1">
          <a:spLocks noChangeArrowheads="1"/>
        </xdr:cNvSpPr>
      </xdr:nvSpPr>
      <xdr:spPr bwMode="auto">
        <a:xfrm>
          <a:off x="87477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410" name="Text Box 8">
          <a:extLst>
            <a:ext uri="{FF2B5EF4-FFF2-40B4-BE49-F238E27FC236}">
              <a16:creationId xmlns:a16="http://schemas.microsoft.com/office/drawing/2014/main" id="{00000000-0008-0000-2200-00003A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11" name="Text Box 8">
          <a:extLst>
            <a:ext uri="{FF2B5EF4-FFF2-40B4-BE49-F238E27FC236}">
              <a16:creationId xmlns:a16="http://schemas.microsoft.com/office/drawing/2014/main" id="{00000000-0008-0000-2200-00003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2" name="Text Box 8">
          <a:extLst>
            <a:ext uri="{FF2B5EF4-FFF2-40B4-BE49-F238E27FC236}">
              <a16:creationId xmlns:a16="http://schemas.microsoft.com/office/drawing/2014/main" id="{00000000-0008-0000-2200-00003C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3" name="Text Box 8">
          <a:extLst>
            <a:ext uri="{FF2B5EF4-FFF2-40B4-BE49-F238E27FC236}">
              <a16:creationId xmlns:a16="http://schemas.microsoft.com/office/drawing/2014/main" id="{00000000-0008-0000-2200-00003D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4" name="Text Box 1">
          <a:extLst>
            <a:ext uri="{FF2B5EF4-FFF2-40B4-BE49-F238E27FC236}">
              <a16:creationId xmlns:a16="http://schemas.microsoft.com/office/drawing/2014/main" id="{00000000-0008-0000-2200-00003E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5" name="Text Box 2">
          <a:extLst>
            <a:ext uri="{FF2B5EF4-FFF2-40B4-BE49-F238E27FC236}">
              <a16:creationId xmlns:a16="http://schemas.microsoft.com/office/drawing/2014/main" id="{00000000-0008-0000-2200-00003F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6" name="Text Box 3">
          <a:extLst>
            <a:ext uri="{FF2B5EF4-FFF2-40B4-BE49-F238E27FC236}">
              <a16:creationId xmlns:a16="http://schemas.microsoft.com/office/drawing/2014/main" id="{00000000-0008-0000-2200-000040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7" name="Text Box 4">
          <a:extLst>
            <a:ext uri="{FF2B5EF4-FFF2-40B4-BE49-F238E27FC236}">
              <a16:creationId xmlns:a16="http://schemas.microsoft.com/office/drawing/2014/main" id="{00000000-0008-0000-2200-000041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8" name="Text Box 5">
          <a:extLst>
            <a:ext uri="{FF2B5EF4-FFF2-40B4-BE49-F238E27FC236}">
              <a16:creationId xmlns:a16="http://schemas.microsoft.com/office/drawing/2014/main" id="{00000000-0008-0000-2200-000042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19" name="Text Box 6">
          <a:extLst>
            <a:ext uri="{FF2B5EF4-FFF2-40B4-BE49-F238E27FC236}">
              <a16:creationId xmlns:a16="http://schemas.microsoft.com/office/drawing/2014/main" id="{00000000-0008-0000-2200-00004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0" name="Text Box 8">
          <a:extLst>
            <a:ext uri="{FF2B5EF4-FFF2-40B4-BE49-F238E27FC236}">
              <a16:creationId xmlns:a16="http://schemas.microsoft.com/office/drawing/2014/main" id="{00000000-0008-0000-2200-000044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1" name="Text Box 9">
          <a:extLst>
            <a:ext uri="{FF2B5EF4-FFF2-40B4-BE49-F238E27FC236}">
              <a16:creationId xmlns:a16="http://schemas.microsoft.com/office/drawing/2014/main" id="{00000000-0008-0000-2200-000045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2" name="Text Box 10">
          <a:extLst>
            <a:ext uri="{FF2B5EF4-FFF2-40B4-BE49-F238E27FC236}">
              <a16:creationId xmlns:a16="http://schemas.microsoft.com/office/drawing/2014/main" id="{00000000-0008-0000-2200-000046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3" name="Text Box 1">
          <a:extLst>
            <a:ext uri="{FF2B5EF4-FFF2-40B4-BE49-F238E27FC236}">
              <a16:creationId xmlns:a16="http://schemas.microsoft.com/office/drawing/2014/main" id="{00000000-0008-0000-2200-000047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24" name="Text Box 2">
          <a:extLst>
            <a:ext uri="{FF2B5EF4-FFF2-40B4-BE49-F238E27FC236}">
              <a16:creationId xmlns:a16="http://schemas.microsoft.com/office/drawing/2014/main" id="{00000000-0008-0000-2200-000048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50</xdr:row>
      <xdr:rowOff>0</xdr:rowOff>
    </xdr:from>
    <xdr:ext cx="114300" cy="285750"/>
    <xdr:sp macro="" textlink="">
      <xdr:nvSpPr>
        <xdr:cNvPr id="4425" name="Text Box 8">
          <a:extLst>
            <a:ext uri="{FF2B5EF4-FFF2-40B4-BE49-F238E27FC236}">
              <a16:creationId xmlns:a16="http://schemas.microsoft.com/office/drawing/2014/main" id="{00000000-0008-0000-2200-000049110000}"/>
            </a:ext>
          </a:extLst>
        </xdr:cNvPr>
        <xdr:cNvSpPr txBox="1">
          <a:spLocks noChangeArrowheads="1"/>
        </xdr:cNvSpPr>
      </xdr:nvSpPr>
      <xdr:spPr bwMode="auto">
        <a:xfrm>
          <a:off x="87477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6" name="Text Box 8">
          <a:extLst>
            <a:ext uri="{FF2B5EF4-FFF2-40B4-BE49-F238E27FC236}">
              <a16:creationId xmlns:a16="http://schemas.microsoft.com/office/drawing/2014/main" id="{00000000-0008-0000-2200-00004A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7" name="Text Box 8">
          <a:extLst>
            <a:ext uri="{FF2B5EF4-FFF2-40B4-BE49-F238E27FC236}">
              <a16:creationId xmlns:a16="http://schemas.microsoft.com/office/drawing/2014/main" id="{00000000-0008-0000-2200-00004B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28" name="Text Box 8">
          <a:extLst>
            <a:ext uri="{FF2B5EF4-FFF2-40B4-BE49-F238E27FC236}">
              <a16:creationId xmlns:a16="http://schemas.microsoft.com/office/drawing/2014/main" id="{00000000-0008-0000-2200-00004C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14</xdr:col>
      <xdr:colOff>0</xdr:colOff>
      <xdr:row>38</xdr:row>
      <xdr:rowOff>0</xdr:rowOff>
    </xdr:from>
    <xdr:ext cx="114300" cy="285750"/>
    <xdr:sp macro="" textlink="">
      <xdr:nvSpPr>
        <xdr:cNvPr id="4429" name="Text Box 8">
          <a:extLst>
            <a:ext uri="{FF2B5EF4-FFF2-40B4-BE49-F238E27FC236}">
              <a16:creationId xmlns:a16="http://schemas.microsoft.com/office/drawing/2014/main" id="{00000000-0008-0000-2200-00004D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38</xdr:row>
      <xdr:rowOff>0</xdr:rowOff>
    </xdr:from>
    <xdr:ext cx="114300" cy="285750"/>
    <xdr:sp macro="" textlink="">
      <xdr:nvSpPr>
        <xdr:cNvPr id="4430" name="Text Box 8">
          <a:extLst>
            <a:ext uri="{FF2B5EF4-FFF2-40B4-BE49-F238E27FC236}">
              <a16:creationId xmlns:a16="http://schemas.microsoft.com/office/drawing/2014/main" id="{00000000-0008-0000-2200-00004E110000}"/>
            </a:ext>
          </a:extLst>
        </xdr:cNvPr>
        <xdr:cNvSpPr txBox="1">
          <a:spLocks noChangeArrowheads="1"/>
        </xdr:cNvSpPr>
      </xdr:nvSpPr>
      <xdr:spPr bwMode="auto">
        <a:xfrm>
          <a:off x="87477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431" name="Text Box 8">
          <a:extLst>
            <a:ext uri="{FF2B5EF4-FFF2-40B4-BE49-F238E27FC236}">
              <a16:creationId xmlns:a16="http://schemas.microsoft.com/office/drawing/2014/main" id="{00000000-0008-0000-2200-00004F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39</xdr:row>
      <xdr:rowOff>0</xdr:rowOff>
    </xdr:from>
    <xdr:ext cx="114300" cy="285750"/>
    <xdr:sp macro="" textlink="">
      <xdr:nvSpPr>
        <xdr:cNvPr id="4432" name="Text Box 8">
          <a:extLst>
            <a:ext uri="{FF2B5EF4-FFF2-40B4-BE49-F238E27FC236}">
              <a16:creationId xmlns:a16="http://schemas.microsoft.com/office/drawing/2014/main" id="{00000000-0008-0000-2200-000050110000}"/>
            </a:ext>
          </a:extLst>
        </xdr:cNvPr>
        <xdr:cNvSpPr txBox="1">
          <a:spLocks noChangeArrowheads="1"/>
        </xdr:cNvSpPr>
      </xdr:nvSpPr>
      <xdr:spPr bwMode="auto">
        <a:xfrm>
          <a:off x="87477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40</xdr:row>
      <xdr:rowOff>0</xdr:rowOff>
    </xdr:from>
    <xdr:ext cx="114300" cy="285750"/>
    <xdr:sp macro="" textlink="">
      <xdr:nvSpPr>
        <xdr:cNvPr id="4433" name="Text Box 8">
          <a:extLst>
            <a:ext uri="{FF2B5EF4-FFF2-40B4-BE49-F238E27FC236}">
              <a16:creationId xmlns:a16="http://schemas.microsoft.com/office/drawing/2014/main" id="{00000000-0008-0000-2200-000051110000}"/>
            </a:ext>
          </a:extLst>
        </xdr:cNvPr>
        <xdr:cNvSpPr txBox="1">
          <a:spLocks noChangeArrowheads="1"/>
        </xdr:cNvSpPr>
      </xdr:nvSpPr>
      <xdr:spPr bwMode="auto">
        <a:xfrm>
          <a:off x="874776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42</xdr:row>
      <xdr:rowOff>95250</xdr:rowOff>
    </xdr:from>
    <xdr:ext cx="114300" cy="285750"/>
    <xdr:sp macro="" textlink="">
      <xdr:nvSpPr>
        <xdr:cNvPr id="4434" name="Text Box 8">
          <a:extLst>
            <a:ext uri="{FF2B5EF4-FFF2-40B4-BE49-F238E27FC236}">
              <a16:creationId xmlns:a16="http://schemas.microsoft.com/office/drawing/2014/main" id="{00000000-0008-0000-2200-000052110000}"/>
            </a:ext>
          </a:extLst>
        </xdr:cNvPr>
        <xdr:cNvSpPr txBox="1">
          <a:spLocks noChangeArrowheads="1"/>
        </xdr:cNvSpPr>
      </xdr:nvSpPr>
      <xdr:spPr bwMode="auto">
        <a:xfrm>
          <a:off x="8747760" y="777621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53</xdr:row>
      <xdr:rowOff>0</xdr:rowOff>
    </xdr:from>
    <xdr:ext cx="114300" cy="285750"/>
    <xdr:sp macro="" textlink="">
      <xdr:nvSpPr>
        <xdr:cNvPr id="4435" name="Text Box 8">
          <a:extLst>
            <a:ext uri="{FF2B5EF4-FFF2-40B4-BE49-F238E27FC236}">
              <a16:creationId xmlns:a16="http://schemas.microsoft.com/office/drawing/2014/main" id="{00000000-0008-0000-2200-000053110000}"/>
            </a:ext>
          </a:extLst>
        </xdr:cNvPr>
        <xdr:cNvSpPr txBox="1">
          <a:spLocks noChangeArrowheads="1"/>
        </xdr:cNvSpPr>
      </xdr:nvSpPr>
      <xdr:spPr bwMode="auto">
        <a:xfrm>
          <a:off x="87477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6" name="Text Box 1">
          <a:extLst>
            <a:ext uri="{FF2B5EF4-FFF2-40B4-BE49-F238E27FC236}">
              <a16:creationId xmlns:a16="http://schemas.microsoft.com/office/drawing/2014/main" id="{00000000-0008-0000-2200-00005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7" name="Text Box 2">
          <a:extLst>
            <a:ext uri="{FF2B5EF4-FFF2-40B4-BE49-F238E27FC236}">
              <a16:creationId xmlns:a16="http://schemas.microsoft.com/office/drawing/2014/main" id="{00000000-0008-0000-2200-00005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8" name="Text Box 3">
          <a:extLst>
            <a:ext uri="{FF2B5EF4-FFF2-40B4-BE49-F238E27FC236}">
              <a16:creationId xmlns:a16="http://schemas.microsoft.com/office/drawing/2014/main" id="{00000000-0008-0000-2200-00005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39" name="Text Box 4">
          <a:extLst>
            <a:ext uri="{FF2B5EF4-FFF2-40B4-BE49-F238E27FC236}">
              <a16:creationId xmlns:a16="http://schemas.microsoft.com/office/drawing/2014/main" id="{00000000-0008-0000-2200-00005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0" name="Text Box 5">
          <a:extLst>
            <a:ext uri="{FF2B5EF4-FFF2-40B4-BE49-F238E27FC236}">
              <a16:creationId xmlns:a16="http://schemas.microsoft.com/office/drawing/2014/main" id="{00000000-0008-0000-2200-00005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1" name="Text Box 6">
          <a:extLst>
            <a:ext uri="{FF2B5EF4-FFF2-40B4-BE49-F238E27FC236}">
              <a16:creationId xmlns:a16="http://schemas.microsoft.com/office/drawing/2014/main" id="{00000000-0008-0000-2200-00005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2" name="Text Box 8">
          <a:extLst>
            <a:ext uri="{FF2B5EF4-FFF2-40B4-BE49-F238E27FC236}">
              <a16:creationId xmlns:a16="http://schemas.microsoft.com/office/drawing/2014/main" id="{00000000-0008-0000-2200-00005A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3" name="Text Box 9">
          <a:extLst>
            <a:ext uri="{FF2B5EF4-FFF2-40B4-BE49-F238E27FC236}">
              <a16:creationId xmlns:a16="http://schemas.microsoft.com/office/drawing/2014/main" id="{00000000-0008-0000-2200-00005B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4" name="Text Box 10">
          <a:extLst>
            <a:ext uri="{FF2B5EF4-FFF2-40B4-BE49-F238E27FC236}">
              <a16:creationId xmlns:a16="http://schemas.microsoft.com/office/drawing/2014/main" id="{00000000-0008-0000-2200-00005C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5" name="Text Box 1">
          <a:extLst>
            <a:ext uri="{FF2B5EF4-FFF2-40B4-BE49-F238E27FC236}">
              <a16:creationId xmlns:a16="http://schemas.microsoft.com/office/drawing/2014/main" id="{00000000-0008-0000-2200-00005D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6" name="Text Box 2">
          <a:extLst>
            <a:ext uri="{FF2B5EF4-FFF2-40B4-BE49-F238E27FC236}">
              <a16:creationId xmlns:a16="http://schemas.microsoft.com/office/drawing/2014/main" id="{00000000-0008-0000-2200-00005E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7" name="Text Box 8">
          <a:extLst>
            <a:ext uri="{FF2B5EF4-FFF2-40B4-BE49-F238E27FC236}">
              <a16:creationId xmlns:a16="http://schemas.microsoft.com/office/drawing/2014/main" id="{00000000-0008-0000-2200-00005F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8" name="Text Box 8">
          <a:extLst>
            <a:ext uri="{FF2B5EF4-FFF2-40B4-BE49-F238E27FC236}">
              <a16:creationId xmlns:a16="http://schemas.microsoft.com/office/drawing/2014/main" id="{00000000-0008-0000-2200-000060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49" name="Text Box 1">
          <a:extLst>
            <a:ext uri="{FF2B5EF4-FFF2-40B4-BE49-F238E27FC236}">
              <a16:creationId xmlns:a16="http://schemas.microsoft.com/office/drawing/2014/main" id="{00000000-0008-0000-2200-000061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0" name="Text Box 2">
          <a:extLst>
            <a:ext uri="{FF2B5EF4-FFF2-40B4-BE49-F238E27FC236}">
              <a16:creationId xmlns:a16="http://schemas.microsoft.com/office/drawing/2014/main" id="{00000000-0008-0000-2200-000062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1" name="Text Box 3">
          <a:extLst>
            <a:ext uri="{FF2B5EF4-FFF2-40B4-BE49-F238E27FC236}">
              <a16:creationId xmlns:a16="http://schemas.microsoft.com/office/drawing/2014/main" id="{00000000-0008-0000-2200-000063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2" name="Text Box 4">
          <a:extLst>
            <a:ext uri="{FF2B5EF4-FFF2-40B4-BE49-F238E27FC236}">
              <a16:creationId xmlns:a16="http://schemas.microsoft.com/office/drawing/2014/main" id="{00000000-0008-0000-2200-00006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3" name="Text Box 5">
          <a:extLst>
            <a:ext uri="{FF2B5EF4-FFF2-40B4-BE49-F238E27FC236}">
              <a16:creationId xmlns:a16="http://schemas.microsoft.com/office/drawing/2014/main" id="{00000000-0008-0000-2200-00006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4" name="Text Box 6">
          <a:extLst>
            <a:ext uri="{FF2B5EF4-FFF2-40B4-BE49-F238E27FC236}">
              <a16:creationId xmlns:a16="http://schemas.microsoft.com/office/drawing/2014/main" id="{00000000-0008-0000-2200-00006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5" name="Text Box 8">
          <a:extLst>
            <a:ext uri="{FF2B5EF4-FFF2-40B4-BE49-F238E27FC236}">
              <a16:creationId xmlns:a16="http://schemas.microsoft.com/office/drawing/2014/main" id="{00000000-0008-0000-2200-00006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6" name="Text Box 9">
          <a:extLst>
            <a:ext uri="{FF2B5EF4-FFF2-40B4-BE49-F238E27FC236}">
              <a16:creationId xmlns:a16="http://schemas.microsoft.com/office/drawing/2014/main" id="{00000000-0008-0000-2200-00006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7" name="Text Box 10">
          <a:extLst>
            <a:ext uri="{FF2B5EF4-FFF2-40B4-BE49-F238E27FC236}">
              <a16:creationId xmlns:a16="http://schemas.microsoft.com/office/drawing/2014/main" id="{00000000-0008-0000-2200-00006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8" name="Text Box 1">
          <a:extLst>
            <a:ext uri="{FF2B5EF4-FFF2-40B4-BE49-F238E27FC236}">
              <a16:creationId xmlns:a16="http://schemas.microsoft.com/office/drawing/2014/main" id="{00000000-0008-0000-2200-00006A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59" name="Text Box 2">
          <a:extLst>
            <a:ext uri="{FF2B5EF4-FFF2-40B4-BE49-F238E27FC236}">
              <a16:creationId xmlns:a16="http://schemas.microsoft.com/office/drawing/2014/main" id="{00000000-0008-0000-2200-00006B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0" name="Text Box 8">
          <a:extLst>
            <a:ext uri="{FF2B5EF4-FFF2-40B4-BE49-F238E27FC236}">
              <a16:creationId xmlns:a16="http://schemas.microsoft.com/office/drawing/2014/main" id="{00000000-0008-0000-2200-00006C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1" name="Text Box 8">
          <a:extLst>
            <a:ext uri="{FF2B5EF4-FFF2-40B4-BE49-F238E27FC236}">
              <a16:creationId xmlns:a16="http://schemas.microsoft.com/office/drawing/2014/main" id="{00000000-0008-0000-2200-00006D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2" name="Text Box 1">
          <a:extLst>
            <a:ext uri="{FF2B5EF4-FFF2-40B4-BE49-F238E27FC236}">
              <a16:creationId xmlns:a16="http://schemas.microsoft.com/office/drawing/2014/main" id="{00000000-0008-0000-2200-00006E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3" name="Text Box 2">
          <a:extLst>
            <a:ext uri="{FF2B5EF4-FFF2-40B4-BE49-F238E27FC236}">
              <a16:creationId xmlns:a16="http://schemas.microsoft.com/office/drawing/2014/main" id="{00000000-0008-0000-2200-00006F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4" name="Text Box 3">
          <a:extLst>
            <a:ext uri="{FF2B5EF4-FFF2-40B4-BE49-F238E27FC236}">
              <a16:creationId xmlns:a16="http://schemas.microsoft.com/office/drawing/2014/main" id="{00000000-0008-0000-2200-000070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5" name="Text Box 4">
          <a:extLst>
            <a:ext uri="{FF2B5EF4-FFF2-40B4-BE49-F238E27FC236}">
              <a16:creationId xmlns:a16="http://schemas.microsoft.com/office/drawing/2014/main" id="{00000000-0008-0000-2200-000071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6" name="Text Box 5">
          <a:extLst>
            <a:ext uri="{FF2B5EF4-FFF2-40B4-BE49-F238E27FC236}">
              <a16:creationId xmlns:a16="http://schemas.microsoft.com/office/drawing/2014/main" id="{00000000-0008-0000-2200-000072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7" name="Text Box 6">
          <a:extLst>
            <a:ext uri="{FF2B5EF4-FFF2-40B4-BE49-F238E27FC236}">
              <a16:creationId xmlns:a16="http://schemas.microsoft.com/office/drawing/2014/main" id="{00000000-0008-0000-2200-000073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8" name="Text Box 8">
          <a:extLst>
            <a:ext uri="{FF2B5EF4-FFF2-40B4-BE49-F238E27FC236}">
              <a16:creationId xmlns:a16="http://schemas.microsoft.com/office/drawing/2014/main" id="{00000000-0008-0000-2200-000074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69" name="Text Box 9">
          <a:extLst>
            <a:ext uri="{FF2B5EF4-FFF2-40B4-BE49-F238E27FC236}">
              <a16:creationId xmlns:a16="http://schemas.microsoft.com/office/drawing/2014/main" id="{00000000-0008-0000-2200-000075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0" name="Text Box 10">
          <a:extLst>
            <a:ext uri="{FF2B5EF4-FFF2-40B4-BE49-F238E27FC236}">
              <a16:creationId xmlns:a16="http://schemas.microsoft.com/office/drawing/2014/main" id="{00000000-0008-0000-2200-000076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1" name="Text Box 1">
          <a:extLst>
            <a:ext uri="{FF2B5EF4-FFF2-40B4-BE49-F238E27FC236}">
              <a16:creationId xmlns:a16="http://schemas.microsoft.com/office/drawing/2014/main" id="{00000000-0008-0000-2200-000077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2" name="Text Box 2">
          <a:extLst>
            <a:ext uri="{FF2B5EF4-FFF2-40B4-BE49-F238E27FC236}">
              <a16:creationId xmlns:a16="http://schemas.microsoft.com/office/drawing/2014/main" id="{00000000-0008-0000-2200-000078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55</xdr:row>
      <xdr:rowOff>0</xdr:rowOff>
    </xdr:from>
    <xdr:ext cx="114300" cy="285750"/>
    <xdr:sp macro="" textlink="">
      <xdr:nvSpPr>
        <xdr:cNvPr id="4473" name="Text Box 8">
          <a:extLst>
            <a:ext uri="{FF2B5EF4-FFF2-40B4-BE49-F238E27FC236}">
              <a16:creationId xmlns:a16="http://schemas.microsoft.com/office/drawing/2014/main" id="{00000000-0008-0000-2200-000079110000}"/>
            </a:ext>
          </a:extLst>
        </xdr:cNvPr>
        <xdr:cNvSpPr txBox="1">
          <a:spLocks noChangeArrowheads="1"/>
        </xdr:cNvSpPr>
      </xdr:nvSpPr>
      <xdr:spPr bwMode="auto">
        <a:xfrm>
          <a:off x="8747760" y="10058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31</xdr:row>
      <xdr:rowOff>0</xdr:rowOff>
    </xdr:from>
    <xdr:ext cx="114300" cy="285750"/>
    <xdr:sp macro="" textlink="">
      <xdr:nvSpPr>
        <xdr:cNvPr id="4474" name="Text Box 8">
          <a:extLst>
            <a:ext uri="{FF2B5EF4-FFF2-40B4-BE49-F238E27FC236}">
              <a16:creationId xmlns:a16="http://schemas.microsoft.com/office/drawing/2014/main" id="{00000000-0008-0000-2200-00007A110000}"/>
            </a:ext>
          </a:extLst>
        </xdr:cNvPr>
        <xdr:cNvSpPr txBox="1">
          <a:spLocks noChangeArrowheads="1"/>
        </xdr:cNvSpPr>
      </xdr:nvSpPr>
      <xdr:spPr bwMode="auto">
        <a:xfrm>
          <a:off x="87477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5" name="Text Box 8">
          <a:extLst>
            <a:ext uri="{FF2B5EF4-FFF2-40B4-BE49-F238E27FC236}">
              <a16:creationId xmlns:a16="http://schemas.microsoft.com/office/drawing/2014/main" id="{00000000-0008-0000-2200-00007B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6" name="Text Box 8">
          <a:extLst>
            <a:ext uri="{FF2B5EF4-FFF2-40B4-BE49-F238E27FC236}">
              <a16:creationId xmlns:a16="http://schemas.microsoft.com/office/drawing/2014/main" id="{00000000-0008-0000-2200-00007C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477" name="Text Box 8">
          <a:extLst>
            <a:ext uri="{FF2B5EF4-FFF2-40B4-BE49-F238E27FC236}">
              <a16:creationId xmlns:a16="http://schemas.microsoft.com/office/drawing/2014/main" id="{00000000-0008-0000-2200-00007D11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78" name="Text Box 8">
          <a:extLst>
            <a:ext uri="{FF2B5EF4-FFF2-40B4-BE49-F238E27FC236}">
              <a16:creationId xmlns:a16="http://schemas.microsoft.com/office/drawing/2014/main" id="{00000000-0008-0000-2200-00007E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35</xdr:row>
      <xdr:rowOff>0</xdr:rowOff>
    </xdr:from>
    <xdr:ext cx="114300" cy="285750"/>
    <xdr:sp macro="" textlink="">
      <xdr:nvSpPr>
        <xdr:cNvPr id="4479" name="Text Box 8">
          <a:extLst>
            <a:ext uri="{FF2B5EF4-FFF2-40B4-BE49-F238E27FC236}">
              <a16:creationId xmlns:a16="http://schemas.microsoft.com/office/drawing/2014/main" id="{00000000-0008-0000-2200-00007F110000}"/>
            </a:ext>
          </a:extLst>
        </xdr:cNvPr>
        <xdr:cNvSpPr txBox="1">
          <a:spLocks noChangeArrowheads="1"/>
        </xdr:cNvSpPr>
      </xdr:nvSpPr>
      <xdr:spPr bwMode="auto">
        <a:xfrm>
          <a:off x="87477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34</xdr:row>
      <xdr:rowOff>0</xdr:rowOff>
    </xdr:from>
    <xdr:ext cx="114300" cy="285750"/>
    <xdr:sp macro="" textlink="">
      <xdr:nvSpPr>
        <xdr:cNvPr id="4480" name="Text Box 8">
          <a:extLst>
            <a:ext uri="{FF2B5EF4-FFF2-40B4-BE49-F238E27FC236}">
              <a16:creationId xmlns:a16="http://schemas.microsoft.com/office/drawing/2014/main" id="{00000000-0008-0000-2200-000080110000}"/>
            </a:ext>
          </a:extLst>
        </xdr:cNvPr>
        <xdr:cNvSpPr txBox="1">
          <a:spLocks noChangeArrowheads="1"/>
        </xdr:cNvSpPr>
      </xdr:nvSpPr>
      <xdr:spPr bwMode="auto">
        <a:xfrm>
          <a:off x="87477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1" name="Text Box 8">
          <a:extLst>
            <a:ext uri="{FF2B5EF4-FFF2-40B4-BE49-F238E27FC236}">
              <a16:creationId xmlns:a16="http://schemas.microsoft.com/office/drawing/2014/main" id="{00000000-0008-0000-2200-000081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2" name="Text Box 8">
          <a:extLst>
            <a:ext uri="{FF2B5EF4-FFF2-40B4-BE49-F238E27FC236}">
              <a16:creationId xmlns:a16="http://schemas.microsoft.com/office/drawing/2014/main" id="{00000000-0008-0000-2200-000082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3" name="Text Box 8">
          <a:extLst>
            <a:ext uri="{FF2B5EF4-FFF2-40B4-BE49-F238E27FC236}">
              <a16:creationId xmlns:a16="http://schemas.microsoft.com/office/drawing/2014/main" id="{00000000-0008-0000-2200-000083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43</xdr:row>
      <xdr:rowOff>0</xdr:rowOff>
    </xdr:from>
    <xdr:ext cx="114300" cy="285750"/>
    <xdr:sp macro="" textlink="">
      <xdr:nvSpPr>
        <xdr:cNvPr id="4484" name="Text Box 8">
          <a:extLst>
            <a:ext uri="{FF2B5EF4-FFF2-40B4-BE49-F238E27FC236}">
              <a16:creationId xmlns:a16="http://schemas.microsoft.com/office/drawing/2014/main" id="{00000000-0008-0000-2200-000084110000}"/>
            </a:ext>
          </a:extLst>
        </xdr:cNvPr>
        <xdr:cNvSpPr txBox="1">
          <a:spLocks noChangeArrowheads="1"/>
        </xdr:cNvSpPr>
      </xdr:nvSpPr>
      <xdr:spPr bwMode="auto">
        <a:xfrm>
          <a:off x="87477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5" name="Text Box 1">
          <a:extLst>
            <a:ext uri="{FF2B5EF4-FFF2-40B4-BE49-F238E27FC236}">
              <a16:creationId xmlns:a16="http://schemas.microsoft.com/office/drawing/2014/main" id="{00000000-0008-0000-2200-000085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6" name="Text Box 2">
          <a:extLst>
            <a:ext uri="{FF2B5EF4-FFF2-40B4-BE49-F238E27FC236}">
              <a16:creationId xmlns:a16="http://schemas.microsoft.com/office/drawing/2014/main" id="{00000000-0008-0000-2200-000086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7" name="Text Box 3">
          <a:extLst>
            <a:ext uri="{FF2B5EF4-FFF2-40B4-BE49-F238E27FC236}">
              <a16:creationId xmlns:a16="http://schemas.microsoft.com/office/drawing/2014/main" id="{00000000-0008-0000-2200-000087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8" name="Text Box 4">
          <a:extLst>
            <a:ext uri="{FF2B5EF4-FFF2-40B4-BE49-F238E27FC236}">
              <a16:creationId xmlns:a16="http://schemas.microsoft.com/office/drawing/2014/main" id="{00000000-0008-0000-2200-000088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89" name="Text Box 5">
          <a:extLst>
            <a:ext uri="{FF2B5EF4-FFF2-40B4-BE49-F238E27FC236}">
              <a16:creationId xmlns:a16="http://schemas.microsoft.com/office/drawing/2014/main" id="{00000000-0008-0000-2200-000089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0" name="Text Box 6">
          <a:extLst>
            <a:ext uri="{FF2B5EF4-FFF2-40B4-BE49-F238E27FC236}">
              <a16:creationId xmlns:a16="http://schemas.microsoft.com/office/drawing/2014/main" id="{00000000-0008-0000-2200-00008A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1" name="Text Box 8">
          <a:extLst>
            <a:ext uri="{FF2B5EF4-FFF2-40B4-BE49-F238E27FC236}">
              <a16:creationId xmlns:a16="http://schemas.microsoft.com/office/drawing/2014/main" id="{00000000-0008-0000-2200-00008B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2" name="Text Box 9">
          <a:extLst>
            <a:ext uri="{FF2B5EF4-FFF2-40B4-BE49-F238E27FC236}">
              <a16:creationId xmlns:a16="http://schemas.microsoft.com/office/drawing/2014/main" id="{00000000-0008-0000-2200-00008C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3" name="Text Box 10">
          <a:extLst>
            <a:ext uri="{FF2B5EF4-FFF2-40B4-BE49-F238E27FC236}">
              <a16:creationId xmlns:a16="http://schemas.microsoft.com/office/drawing/2014/main" id="{00000000-0008-0000-2200-00008D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4" name="Text Box 1">
          <a:extLst>
            <a:ext uri="{FF2B5EF4-FFF2-40B4-BE49-F238E27FC236}">
              <a16:creationId xmlns:a16="http://schemas.microsoft.com/office/drawing/2014/main" id="{00000000-0008-0000-2200-00008E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45</xdr:row>
      <xdr:rowOff>0</xdr:rowOff>
    </xdr:from>
    <xdr:ext cx="114300" cy="285750"/>
    <xdr:sp macro="" textlink="">
      <xdr:nvSpPr>
        <xdr:cNvPr id="4495" name="Text Box 2">
          <a:extLst>
            <a:ext uri="{FF2B5EF4-FFF2-40B4-BE49-F238E27FC236}">
              <a16:creationId xmlns:a16="http://schemas.microsoft.com/office/drawing/2014/main" id="{00000000-0008-0000-2200-00008F110000}"/>
            </a:ext>
          </a:extLst>
        </xdr:cNvPr>
        <xdr:cNvSpPr txBox="1">
          <a:spLocks noChangeArrowheads="1"/>
        </xdr:cNvSpPr>
      </xdr:nvSpPr>
      <xdr:spPr bwMode="auto">
        <a:xfrm>
          <a:off x="87477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6" name="Text Box 1">
          <a:extLst>
            <a:ext uri="{FF2B5EF4-FFF2-40B4-BE49-F238E27FC236}">
              <a16:creationId xmlns:a16="http://schemas.microsoft.com/office/drawing/2014/main" id="{00000000-0008-0000-2200-000090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7" name="Text Box 2">
          <a:extLst>
            <a:ext uri="{FF2B5EF4-FFF2-40B4-BE49-F238E27FC236}">
              <a16:creationId xmlns:a16="http://schemas.microsoft.com/office/drawing/2014/main" id="{00000000-0008-0000-2200-000091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8" name="Text Box 3">
          <a:extLst>
            <a:ext uri="{FF2B5EF4-FFF2-40B4-BE49-F238E27FC236}">
              <a16:creationId xmlns:a16="http://schemas.microsoft.com/office/drawing/2014/main" id="{00000000-0008-0000-2200-000092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499" name="Text Box 4">
          <a:extLst>
            <a:ext uri="{FF2B5EF4-FFF2-40B4-BE49-F238E27FC236}">
              <a16:creationId xmlns:a16="http://schemas.microsoft.com/office/drawing/2014/main" id="{00000000-0008-0000-2200-000093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0" name="Text Box 5">
          <a:extLst>
            <a:ext uri="{FF2B5EF4-FFF2-40B4-BE49-F238E27FC236}">
              <a16:creationId xmlns:a16="http://schemas.microsoft.com/office/drawing/2014/main" id="{00000000-0008-0000-2200-000094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1" name="Text Box 6">
          <a:extLst>
            <a:ext uri="{FF2B5EF4-FFF2-40B4-BE49-F238E27FC236}">
              <a16:creationId xmlns:a16="http://schemas.microsoft.com/office/drawing/2014/main" id="{00000000-0008-0000-2200-000095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2" name="Text Box 8">
          <a:extLst>
            <a:ext uri="{FF2B5EF4-FFF2-40B4-BE49-F238E27FC236}">
              <a16:creationId xmlns:a16="http://schemas.microsoft.com/office/drawing/2014/main" id="{00000000-0008-0000-2200-000096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3" name="Text Box 9">
          <a:extLst>
            <a:ext uri="{FF2B5EF4-FFF2-40B4-BE49-F238E27FC236}">
              <a16:creationId xmlns:a16="http://schemas.microsoft.com/office/drawing/2014/main" id="{00000000-0008-0000-2200-000097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4" name="Text Box 10">
          <a:extLst>
            <a:ext uri="{FF2B5EF4-FFF2-40B4-BE49-F238E27FC236}">
              <a16:creationId xmlns:a16="http://schemas.microsoft.com/office/drawing/2014/main" id="{00000000-0008-0000-2200-000098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05" name="Text Box 11">
          <a:extLst>
            <a:ext uri="{FF2B5EF4-FFF2-40B4-BE49-F238E27FC236}">
              <a16:creationId xmlns:a16="http://schemas.microsoft.com/office/drawing/2014/main" id="{00000000-0008-0000-2200-000099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06" name="Text Box 12">
          <a:extLst>
            <a:ext uri="{FF2B5EF4-FFF2-40B4-BE49-F238E27FC236}">
              <a16:creationId xmlns:a16="http://schemas.microsoft.com/office/drawing/2014/main" id="{00000000-0008-0000-2200-00009A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7" name="Text Box 1">
          <a:extLst>
            <a:ext uri="{FF2B5EF4-FFF2-40B4-BE49-F238E27FC236}">
              <a16:creationId xmlns:a16="http://schemas.microsoft.com/office/drawing/2014/main" id="{00000000-0008-0000-2200-00009B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8" name="Text Box 2">
          <a:extLst>
            <a:ext uri="{FF2B5EF4-FFF2-40B4-BE49-F238E27FC236}">
              <a16:creationId xmlns:a16="http://schemas.microsoft.com/office/drawing/2014/main" id="{00000000-0008-0000-2200-00009C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09" name="Text Box 1">
          <a:extLst>
            <a:ext uri="{FF2B5EF4-FFF2-40B4-BE49-F238E27FC236}">
              <a16:creationId xmlns:a16="http://schemas.microsoft.com/office/drawing/2014/main" id="{00000000-0008-0000-2200-00009D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0" name="Text Box 2">
          <a:extLst>
            <a:ext uri="{FF2B5EF4-FFF2-40B4-BE49-F238E27FC236}">
              <a16:creationId xmlns:a16="http://schemas.microsoft.com/office/drawing/2014/main" id="{00000000-0008-0000-2200-00009E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1" name="Text Box 3">
          <a:extLst>
            <a:ext uri="{FF2B5EF4-FFF2-40B4-BE49-F238E27FC236}">
              <a16:creationId xmlns:a16="http://schemas.microsoft.com/office/drawing/2014/main" id="{00000000-0008-0000-2200-00009F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2" name="Text Box 4">
          <a:extLst>
            <a:ext uri="{FF2B5EF4-FFF2-40B4-BE49-F238E27FC236}">
              <a16:creationId xmlns:a16="http://schemas.microsoft.com/office/drawing/2014/main" id="{00000000-0008-0000-2200-0000A0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3" name="Text Box 5">
          <a:extLst>
            <a:ext uri="{FF2B5EF4-FFF2-40B4-BE49-F238E27FC236}">
              <a16:creationId xmlns:a16="http://schemas.microsoft.com/office/drawing/2014/main" id="{00000000-0008-0000-2200-0000A1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4" name="Text Box 6">
          <a:extLst>
            <a:ext uri="{FF2B5EF4-FFF2-40B4-BE49-F238E27FC236}">
              <a16:creationId xmlns:a16="http://schemas.microsoft.com/office/drawing/2014/main" id="{00000000-0008-0000-2200-0000A2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5" name="Text Box 8">
          <a:extLst>
            <a:ext uri="{FF2B5EF4-FFF2-40B4-BE49-F238E27FC236}">
              <a16:creationId xmlns:a16="http://schemas.microsoft.com/office/drawing/2014/main" id="{00000000-0008-0000-2200-0000A3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6" name="Text Box 9">
          <a:extLst>
            <a:ext uri="{FF2B5EF4-FFF2-40B4-BE49-F238E27FC236}">
              <a16:creationId xmlns:a16="http://schemas.microsoft.com/office/drawing/2014/main" id="{00000000-0008-0000-2200-0000A4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17" name="Text Box 10">
          <a:extLst>
            <a:ext uri="{FF2B5EF4-FFF2-40B4-BE49-F238E27FC236}">
              <a16:creationId xmlns:a16="http://schemas.microsoft.com/office/drawing/2014/main" id="{00000000-0008-0000-2200-0000A5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18" name="Text Box 11">
          <a:extLst>
            <a:ext uri="{FF2B5EF4-FFF2-40B4-BE49-F238E27FC236}">
              <a16:creationId xmlns:a16="http://schemas.microsoft.com/office/drawing/2014/main" id="{00000000-0008-0000-2200-0000A6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19" name="Text Box 12">
          <a:extLst>
            <a:ext uri="{FF2B5EF4-FFF2-40B4-BE49-F238E27FC236}">
              <a16:creationId xmlns:a16="http://schemas.microsoft.com/office/drawing/2014/main" id="{00000000-0008-0000-2200-0000A7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20" name="Text Box 1">
          <a:extLst>
            <a:ext uri="{FF2B5EF4-FFF2-40B4-BE49-F238E27FC236}">
              <a16:creationId xmlns:a16="http://schemas.microsoft.com/office/drawing/2014/main" id="{00000000-0008-0000-2200-0000A8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49</xdr:row>
      <xdr:rowOff>0</xdr:rowOff>
    </xdr:from>
    <xdr:ext cx="114300" cy="285750"/>
    <xdr:sp macro="" textlink="">
      <xdr:nvSpPr>
        <xdr:cNvPr id="4521" name="Text Box 2">
          <a:extLst>
            <a:ext uri="{FF2B5EF4-FFF2-40B4-BE49-F238E27FC236}">
              <a16:creationId xmlns:a16="http://schemas.microsoft.com/office/drawing/2014/main" id="{00000000-0008-0000-2200-0000A9110000}"/>
            </a:ext>
          </a:extLst>
        </xdr:cNvPr>
        <xdr:cNvSpPr txBox="1">
          <a:spLocks noChangeArrowheads="1"/>
        </xdr:cNvSpPr>
      </xdr:nvSpPr>
      <xdr:spPr bwMode="auto">
        <a:xfrm>
          <a:off x="87477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48</xdr:row>
      <xdr:rowOff>0</xdr:rowOff>
    </xdr:from>
    <xdr:ext cx="114300" cy="285750"/>
    <xdr:sp macro="" textlink="">
      <xdr:nvSpPr>
        <xdr:cNvPr id="4522" name="Text Box 8">
          <a:extLst>
            <a:ext uri="{FF2B5EF4-FFF2-40B4-BE49-F238E27FC236}">
              <a16:creationId xmlns:a16="http://schemas.microsoft.com/office/drawing/2014/main" id="{00000000-0008-0000-2200-0000AA110000}"/>
            </a:ext>
          </a:extLst>
        </xdr:cNvPr>
        <xdr:cNvSpPr txBox="1">
          <a:spLocks noChangeArrowheads="1"/>
        </xdr:cNvSpPr>
      </xdr:nvSpPr>
      <xdr:spPr bwMode="auto">
        <a:xfrm>
          <a:off x="87477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3" name="Text Box 13">
          <a:extLst>
            <a:ext uri="{FF2B5EF4-FFF2-40B4-BE49-F238E27FC236}">
              <a16:creationId xmlns:a16="http://schemas.microsoft.com/office/drawing/2014/main" id="{00000000-0008-0000-2200-0000AB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4" name="Text Box 14">
          <a:extLst>
            <a:ext uri="{FF2B5EF4-FFF2-40B4-BE49-F238E27FC236}">
              <a16:creationId xmlns:a16="http://schemas.microsoft.com/office/drawing/2014/main" id="{00000000-0008-0000-2200-0000AC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5" name="Text Box 13">
          <a:extLst>
            <a:ext uri="{FF2B5EF4-FFF2-40B4-BE49-F238E27FC236}">
              <a16:creationId xmlns:a16="http://schemas.microsoft.com/office/drawing/2014/main" id="{00000000-0008-0000-2200-0000AD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6" name="Text Box 14">
          <a:extLst>
            <a:ext uri="{FF2B5EF4-FFF2-40B4-BE49-F238E27FC236}">
              <a16:creationId xmlns:a16="http://schemas.microsoft.com/office/drawing/2014/main" id="{00000000-0008-0000-2200-0000AE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27" name="Text Box 13">
          <a:extLst>
            <a:ext uri="{FF2B5EF4-FFF2-40B4-BE49-F238E27FC236}">
              <a16:creationId xmlns:a16="http://schemas.microsoft.com/office/drawing/2014/main" id="{00000000-0008-0000-2200-0000AF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28" name="Text Box 14">
          <a:extLst>
            <a:ext uri="{FF2B5EF4-FFF2-40B4-BE49-F238E27FC236}">
              <a16:creationId xmlns:a16="http://schemas.microsoft.com/office/drawing/2014/main" id="{00000000-0008-0000-2200-0000B0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29" name="Text Box 8">
          <a:extLst>
            <a:ext uri="{FF2B5EF4-FFF2-40B4-BE49-F238E27FC236}">
              <a16:creationId xmlns:a16="http://schemas.microsoft.com/office/drawing/2014/main" id="{00000000-0008-0000-2200-0000B1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0" name="Text Box 8">
          <a:extLst>
            <a:ext uri="{FF2B5EF4-FFF2-40B4-BE49-F238E27FC236}">
              <a16:creationId xmlns:a16="http://schemas.microsoft.com/office/drawing/2014/main" id="{00000000-0008-0000-2200-0000B2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31" name="Text Box 8">
          <a:extLst>
            <a:ext uri="{FF2B5EF4-FFF2-40B4-BE49-F238E27FC236}">
              <a16:creationId xmlns:a16="http://schemas.microsoft.com/office/drawing/2014/main" id="{00000000-0008-0000-2200-0000B3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2" name="Text Box 8">
          <a:extLst>
            <a:ext uri="{FF2B5EF4-FFF2-40B4-BE49-F238E27FC236}">
              <a16:creationId xmlns:a16="http://schemas.microsoft.com/office/drawing/2014/main" id="{00000000-0008-0000-2200-0000B4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52</xdr:row>
      <xdr:rowOff>0</xdr:rowOff>
    </xdr:from>
    <xdr:ext cx="114300" cy="285750"/>
    <xdr:sp macro="" textlink="">
      <xdr:nvSpPr>
        <xdr:cNvPr id="4533" name="Text Box 8">
          <a:extLst>
            <a:ext uri="{FF2B5EF4-FFF2-40B4-BE49-F238E27FC236}">
              <a16:creationId xmlns:a16="http://schemas.microsoft.com/office/drawing/2014/main" id="{00000000-0008-0000-2200-0000B5110000}"/>
            </a:ext>
          </a:extLst>
        </xdr:cNvPr>
        <xdr:cNvSpPr txBox="1">
          <a:spLocks noChangeArrowheads="1"/>
        </xdr:cNvSpPr>
      </xdr:nvSpPr>
      <xdr:spPr bwMode="auto">
        <a:xfrm>
          <a:off x="87477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51</xdr:row>
      <xdr:rowOff>0</xdr:rowOff>
    </xdr:from>
    <xdr:ext cx="114300" cy="285750"/>
    <xdr:sp macro="" textlink="">
      <xdr:nvSpPr>
        <xdr:cNvPr id="4534" name="Text Box 8">
          <a:extLst>
            <a:ext uri="{FF2B5EF4-FFF2-40B4-BE49-F238E27FC236}">
              <a16:creationId xmlns:a16="http://schemas.microsoft.com/office/drawing/2014/main" id="{00000000-0008-0000-2200-0000B6110000}"/>
            </a:ext>
          </a:extLst>
        </xdr:cNvPr>
        <xdr:cNvSpPr txBox="1">
          <a:spLocks noChangeArrowheads="1"/>
        </xdr:cNvSpPr>
      </xdr:nvSpPr>
      <xdr:spPr bwMode="auto">
        <a:xfrm>
          <a:off x="87477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25</xdr:row>
      <xdr:rowOff>0</xdr:rowOff>
    </xdr:from>
    <xdr:ext cx="114300" cy="285750"/>
    <xdr:sp macro="" textlink="">
      <xdr:nvSpPr>
        <xdr:cNvPr id="4535" name="Text Box 8">
          <a:extLst>
            <a:ext uri="{FF2B5EF4-FFF2-40B4-BE49-F238E27FC236}">
              <a16:creationId xmlns:a16="http://schemas.microsoft.com/office/drawing/2014/main" id="{00000000-0008-0000-2200-0000B7110000}"/>
            </a:ext>
          </a:extLst>
        </xdr:cNvPr>
        <xdr:cNvSpPr txBox="1">
          <a:spLocks noChangeArrowheads="1"/>
        </xdr:cNvSpPr>
      </xdr:nvSpPr>
      <xdr:spPr bwMode="auto">
        <a:xfrm>
          <a:off x="87477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25</xdr:row>
      <xdr:rowOff>0</xdr:rowOff>
    </xdr:from>
    <xdr:ext cx="114300" cy="285750"/>
    <xdr:sp macro="" textlink="">
      <xdr:nvSpPr>
        <xdr:cNvPr id="4536" name="Text Box 8">
          <a:extLst>
            <a:ext uri="{FF2B5EF4-FFF2-40B4-BE49-F238E27FC236}">
              <a16:creationId xmlns:a16="http://schemas.microsoft.com/office/drawing/2014/main" id="{00000000-0008-0000-2200-0000B8110000}"/>
            </a:ext>
          </a:extLst>
        </xdr:cNvPr>
        <xdr:cNvSpPr txBox="1">
          <a:spLocks noChangeArrowheads="1"/>
        </xdr:cNvSpPr>
      </xdr:nvSpPr>
      <xdr:spPr bwMode="auto">
        <a:xfrm>
          <a:off x="87477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xdr:row>
      <xdr:rowOff>0</xdr:rowOff>
    </xdr:from>
    <xdr:ext cx="114300" cy="285750"/>
    <xdr:sp macro="" textlink="">
      <xdr:nvSpPr>
        <xdr:cNvPr id="4537" name="Text Box 8">
          <a:extLst>
            <a:ext uri="{FF2B5EF4-FFF2-40B4-BE49-F238E27FC236}">
              <a16:creationId xmlns:a16="http://schemas.microsoft.com/office/drawing/2014/main" id="{00000000-0008-0000-2200-0000B9110000}"/>
            </a:ext>
          </a:extLst>
        </xdr:cNvPr>
        <xdr:cNvSpPr txBox="1">
          <a:spLocks noChangeArrowheads="1"/>
        </xdr:cNvSpPr>
      </xdr:nvSpPr>
      <xdr:spPr bwMode="auto">
        <a:xfrm>
          <a:off x="87477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xdr:row>
      <xdr:rowOff>0</xdr:rowOff>
    </xdr:from>
    <xdr:ext cx="114300" cy="285750"/>
    <xdr:sp macro="" textlink="">
      <xdr:nvSpPr>
        <xdr:cNvPr id="4538" name="Text Box 8">
          <a:extLst>
            <a:ext uri="{FF2B5EF4-FFF2-40B4-BE49-F238E27FC236}">
              <a16:creationId xmlns:a16="http://schemas.microsoft.com/office/drawing/2014/main" id="{00000000-0008-0000-2200-0000BA110000}"/>
            </a:ext>
          </a:extLst>
        </xdr:cNvPr>
        <xdr:cNvSpPr txBox="1">
          <a:spLocks noChangeArrowheads="1"/>
        </xdr:cNvSpPr>
      </xdr:nvSpPr>
      <xdr:spPr bwMode="auto">
        <a:xfrm>
          <a:off x="8747760" y="4754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539" name="Text Box 8">
          <a:extLst>
            <a:ext uri="{FF2B5EF4-FFF2-40B4-BE49-F238E27FC236}">
              <a16:creationId xmlns:a16="http://schemas.microsoft.com/office/drawing/2014/main" id="{00000000-0008-0000-2200-0000BB110000}"/>
            </a:ext>
          </a:extLst>
        </xdr:cNvPr>
        <xdr:cNvSpPr txBox="1">
          <a:spLocks noChangeArrowheads="1"/>
        </xdr:cNvSpPr>
      </xdr:nvSpPr>
      <xdr:spPr bwMode="auto">
        <a:xfrm>
          <a:off x="2118360" y="67284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4540" name="Text Box 8">
          <a:extLst>
            <a:ext uri="{FF2B5EF4-FFF2-40B4-BE49-F238E27FC236}">
              <a16:creationId xmlns:a16="http://schemas.microsoft.com/office/drawing/2014/main" id="{00000000-0008-0000-2200-0000BC110000}"/>
            </a:ext>
          </a:extLst>
        </xdr:cNvPr>
        <xdr:cNvSpPr txBox="1">
          <a:spLocks noChangeArrowheads="1"/>
        </xdr:cNvSpPr>
      </xdr:nvSpPr>
      <xdr:spPr bwMode="auto">
        <a:xfrm>
          <a:off x="2118360" y="67284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1" name="Text Box 1">
          <a:extLst>
            <a:ext uri="{FF2B5EF4-FFF2-40B4-BE49-F238E27FC236}">
              <a16:creationId xmlns:a16="http://schemas.microsoft.com/office/drawing/2014/main" id="{00000000-0008-0000-2200-0000BD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2" name="Text Box 2">
          <a:extLst>
            <a:ext uri="{FF2B5EF4-FFF2-40B4-BE49-F238E27FC236}">
              <a16:creationId xmlns:a16="http://schemas.microsoft.com/office/drawing/2014/main" id="{00000000-0008-0000-2200-0000BE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3" name="Text Box 3">
          <a:extLst>
            <a:ext uri="{FF2B5EF4-FFF2-40B4-BE49-F238E27FC236}">
              <a16:creationId xmlns:a16="http://schemas.microsoft.com/office/drawing/2014/main" id="{00000000-0008-0000-2200-0000BF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4" name="Text Box 4">
          <a:extLst>
            <a:ext uri="{FF2B5EF4-FFF2-40B4-BE49-F238E27FC236}">
              <a16:creationId xmlns:a16="http://schemas.microsoft.com/office/drawing/2014/main" id="{00000000-0008-0000-2200-0000C0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5" name="Text Box 5">
          <a:extLst>
            <a:ext uri="{FF2B5EF4-FFF2-40B4-BE49-F238E27FC236}">
              <a16:creationId xmlns:a16="http://schemas.microsoft.com/office/drawing/2014/main" id="{00000000-0008-0000-2200-0000C1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6" name="Text Box 6">
          <a:extLst>
            <a:ext uri="{FF2B5EF4-FFF2-40B4-BE49-F238E27FC236}">
              <a16:creationId xmlns:a16="http://schemas.microsoft.com/office/drawing/2014/main" id="{00000000-0008-0000-2200-0000C2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7" name="Text Box 8">
          <a:extLst>
            <a:ext uri="{FF2B5EF4-FFF2-40B4-BE49-F238E27FC236}">
              <a16:creationId xmlns:a16="http://schemas.microsoft.com/office/drawing/2014/main" id="{00000000-0008-0000-2200-0000C3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8" name="Text Box 9">
          <a:extLst>
            <a:ext uri="{FF2B5EF4-FFF2-40B4-BE49-F238E27FC236}">
              <a16:creationId xmlns:a16="http://schemas.microsoft.com/office/drawing/2014/main" id="{00000000-0008-0000-2200-0000C4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49" name="Text Box 10">
          <a:extLst>
            <a:ext uri="{FF2B5EF4-FFF2-40B4-BE49-F238E27FC236}">
              <a16:creationId xmlns:a16="http://schemas.microsoft.com/office/drawing/2014/main" id="{00000000-0008-0000-2200-0000C5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0" name="Text Box 1">
          <a:extLst>
            <a:ext uri="{FF2B5EF4-FFF2-40B4-BE49-F238E27FC236}">
              <a16:creationId xmlns:a16="http://schemas.microsoft.com/office/drawing/2014/main" id="{00000000-0008-0000-2200-0000C6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1" name="Text Box 2">
          <a:extLst>
            <a:ext uri="{FF2B5EF4-FFF2-40B4-BE49-F238E27FC236}">
              <a16:creationId xmlns:a16="http://schemas.microsoft.com/office/drawing/2014/main" id="{00000000-0008-0000-2200-0000C7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2" name="Text Box 8">
          <a:extLst>
            <a:ext uri="{FF2B5EF4-FFF2-40B4-BE49-F238E27FC236}">
              <a16:creationId xmlns:a16="http://schemas.microsoft.com/office/drawing/2014/main" id="{00000000-0008-0000-2200-0000C8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3" name="Text Box 8">
          <a:extLst>
            <a:ext uri="{FF2B5EF4-FFF2-40B4-BE49-F238E27FC236}">
              <a16:creationId xmlns:a16="http://schemas.microsoft.com/office/drawing/2014/main" id="{00000000-0008-0000-2200-0000C9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4" name="Text Box 8">
          <a:extLst>
            <a:ext uri="{FF2B5EF4-FFF2-40B4-BE49-F238E27FC236}">
              <a16:creationId xmlns:a16="http://schemas.microsoft.com/office/drawing/2014/main" id="{00000000-0008-0000-2200-0000CA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5" name="Text Box 8">
          <a:extLst>
            <a:ext uri="{FF2B5EF4-FFF2-40B4-BE49-F238E27FC236}">
              <a16:creationId xmlns:a16="http://schemas.microsoft.com/office/drawing/2014/main" id="{00000000-0008-0000-2200-0000CB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6" name="Text Box 1">
          <a:extLst>
            <a:ext uri="{FF2B5EF4-FFF2-40B4-BE49-F238E27FC236}">
              <a16:creationId xmlns:a16="http://schemas.microsoft.com/office/drawing/2014/main" id="{00000000-0008-0000-2200-0000CC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7" name="Text Box 2">
          <a:extLst>
            <a:ext uri="{FF2B5EF4-FFF2-40B4-BE49-F238E27FC236}">
              <a16:creationId xmlns:a16="http://schemas.microsoft.com/office/drawing/2014/main" id="{00000000-0008-0000-2200-0000CD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8" name="Text Box 3">
          <a:extLst>
            <a:ext uri="{FF2B5EF4-FFF2-40B4-BE49-F238E27FC236}">
              <a16:creationId xmlns:a16="http://schemas.microsoft.com/office/drawing/2014/main" id="{00000000-0008-0000-2200-0000CE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59" name="Text Box 4">
          <a:extLst>
            <a:ext uri="{FF2B5EF4-FFF2-40B4-BE49-F238E27FC236}">
              <a16:creationId xmlns:a16="http://schemas.microsoft.com/office/drawing/2014/main" id="{00000000-0008-0000-2200-0000CF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0" name="Text Box 5">
          <a:extLst>
            <a:ext uri="{FF2B5EF4-FFF2-40B4-BE49-F238E27FC236}">
              <a16:creationId xmlns:a16="http://schemas.microsoft.com/office/drawing/2014/main" id="{00000000-0008-0000-2200-0000D0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1" name="Text Box 6">
          <a:extLst>
            <a:ext uri="{FF2B5EF4-FFF2-40B4-BE49-F238E27FC236}">
              <a16:creationId xmlns:a16="http://schemas.microsoft.com/office/drawing/2014/main" id="{00000000-0008-0000-2200-0000D1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2" name="Text Box 8">
          <a:extLst>
            <a:ext uri="{FF2B5EF4-FFF2-40B4-BE49-F238E27FC236}">
              <a16:creationId xmlns:a16="http://schemas.microsoft.com/office/drawing/2014/main" id="{00000000-0008-0000-2200-0000D2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3" name="Text Box 9">
          <a:extLst>
            <a:ext uri="{FF2B5EF4-FFF2-40B4-BE49-F238E27FC236}">
              <a16:creationId xmlns:a16="http://schemas.microsoft.com/office/drawing/2014/main" id="{00000000-0008-0000-2200-0000D3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4" name="Text Box 10">
          <a:extLst>
            <a:ext uri="{FF2B5EF4-FFF2-40B4-BE49-F238E27FC236}">
              <a16:creationId xmlns:a16="http://schemas.microsoft.com/office/drawing/2014/main" id="{00000000-0008-0000-2200-0000D4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23</xdr:row>
      <xdr:rowOff>0</xdr:rowOff>
    </xdr:from>
    <xdr:ext cx="114300" cy="285750"/>
    <xdr:sp macro="" textlink="">
      <xdr:nvSpPr>
        <xdr:cNvPr id="4565" name="Text Box 1">
          <a:extLst>
            <a:ext uri="{FF2B5EF4-FFF2-40B4-BE49-F238E27FC236}">
              <a16:creationId xmlns:a16="http://schemas.microsoft.com/office/drawing/2014/main" id="{00000000-0008-0000-2200-0000D5110000}"/>
            </a:ext>
          </a:extLst>
        </xdr:cNvPr>
        <xdr:cNvSpPr txBox="1">
          <a:spLocks noChangeArrowheads="1"/>
        </xdr:cNvSpPr>
      </xdr:nvSpPr>
      <xdr:spPr bwMode="auto">
        <a:xfrm>
          <a:off x="2118360" y="4450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28575</xdr:colOff>
      <xdr:row>20</xdr:row>
      <xdr:rowOff>12701</xdr:rowOff>
    </xdr:from>
    <xdr:to>
      <xdr:col>5</xdr:col>
      <xdr:colOff>426604</xdr:colOff>
      <xdr:row>43</xdr:row>
      <xdr:rowOff>57151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44825</xdr:colOff>
      <xdr:row>5</xdr:row>
      <xdr:rowOff>8958</xdr:rowOff>
    </xdr:from>
    <xdr:to>
      <xdr:col>8</xdr:col>
      <xdr:colOff>203034</xdr:colOff>
      <xdr:row>24</xdr:row>
      <xdr:rowOff>8965</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28</xdr:row>
      <xdr:rowOff>8964</xdr:rowOff>
    </xdr:from>
    <xdr:to>
      <xdr:col>7</xdr:col>
      <xdr:colOff>403411</xdr:colOff>
      <xdr:row>45</xdr:row>
      <xdr:rowOff>8965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0.16559</cdr:x>
      <cdr:y>0.44513</cdr:y>
    </cdr:from>
    <cdr:to>
      <cdr:x>0.91778</cdr:x>
      <cdr:y>0.57489</cdr:y>
    </cdr:to>
    <cdr:grpSp>
      <cdr:nvGrpSpPr>
        <cdr:cNvPr id="9" name="Group 8">
          <a:extLst xmlns:a="http://schemas.openxmlformats.org/drawingml/2006/main">
            <a:ext uri="{FF2B5EF4-FFF2-40B4-BE49-F238E27FC236}">
              <a16:creationId xmlns:a16="http://schemas.microsoft.com/office/drawing/2014/main" id="{4CE67954-094F-4E84-9C93-F8AC7A276913}"/>
            </a:ext>
          </a:extLst>
        </cdr:cNvPr>
        <cdr:cNvGrpSpPr/>
      </cdr:nvGrpSpPr>
      <cdr:grpSpPr>
        <a:xfrm xmlns:a="http://schemas.openxmlformats.org/drawingml/2006/main">
          <a:off x="846145" y="1288919"/>
          <a:ext cx="3843602" cy="375733"/>
          <a:chOff x="893784" y="1598147"/>
          <a:chExt cx="4074915" cy="463259"/>
        </a:xfrm>
      </cdr:grpSpPr>
      <cdr:sp macro="" textlink="">
        <cdr:nvSpPr>
          <cdr:cNvPr id="2" name="AutoShape 70"/>
          <cdr:cNvSpPr>
            <a:spLocks xmlns:a="http://schemas.openxmlformats.org/drawingml/2006/main"/>
          </cdr:cNvSpPr>
        </cdr:nvSpPr>
        <cdr:spPr bwMode="auto">
          <a:xfrm xmlns:a="http://schemas.openxmlformats.org/drawingml/2006/main" rot="5400000">
            <a:off x="1657993"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sp macro="" textlink="'[112]Rating Migration EAD'!$I$44">
        <cdr:nvSpPr>
          <cdr:cNvPr id="5" name="textruta 1"/>
          <cdr:cNvSpPr txBox="1"/>
        </cdr:nvSpPr>
        <cdr:spPr>
          <a:xfrm xmlns:a="http://schemas.openxmlformats.org/drawingml/2006/main">
            <a:off x="1323830" y="1598220"/>
            <a:ext cx="880069" cy="242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A241A4B-7F06-48D1-9FFC-3533F0D2424A}" type="TxLink">
              <a:rPr lang="en-US" sz="1100" b="0" i="0" u="none" strike="noStrike">
                <a:solidFill>
                  <a:srgbClr val="000000"/>
                </a:solidFill>
                <a:latin typeface="Calibri"/>
                <a:cs typeface="Calibri"/>
              </a:rPr>
              <a:pPr algn="ctr"/>
              <a:t>5.6%</a:t>
            </a:fld>
            <a:endParaRPr lang="en-GB" sz="900"/>
          </a:p>
        </cdr:txBody>
      </cdr:sp>
      <cdr:sp macro="" textlink="'[112]Rating Migration EAD'!$I$41">
        <cdr:nvSpPr>
          <cdr:cNvPr id="6" name="textruta 1"/>
          <cdr:cNvSpPr txBox="1"/>
        </cdr:nvSpPr>
        <cdr:spPr>
          <a:xfrm xmlns:a="http://schemas.openxmlformats.org/drawingml/2006/main">
            <a:off x="3658582" y="1598147"/>
            <a:ext cx="880070" cy="2425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0738A0C-FDB9-442D-A032-7B01A0E5A27E}" type="TxLink">
              <a:rPr lang="en-US" sz="1100" b="0" i="0" u="none" strike="noStrike" baseline="0">
                <a:solidFill>
                  <a:srgbClr val="000000"/>
                </a:solidFill>
                <a:latin typeface="Calibri"/>
                <a:cs typeface="Calibri"/>
              </a:rPr>
              <a:pPr algn="ctr"/>
              <a:t>5.8%</a:t>
            </a:fld>
            <a:endParaRPr lang="en-GB" sz="900"/>
          </a:p>
        </cdr:txBody>
      </cdr:sp>
      <cdr:sp macro="" textlink="">
        <cdr:nvSpPr>
          <cdr:cNvPr id="7" name="AutoShape 70">
            <a:extLst xmlns:a="http://schemas.openxmlformats.org/drawingml/2006/main">
              <a:ext uri="{FF2B5EF4-FFF2-40B4-BE49-F238E27FC236}">
                <a16:creationId xmlns:a16="http://schemas.microsoft.com/office/drawing/2014/main" id="{E6656A75-5B43-4DDA-84A7-B8DF99CDEB33}"/>
              </a:ext>
            </a:extLst>
          </cdr:cNvPr>
          <cdr:cNvSpPr>
            <a:spLocks xmlns:a="http://schemas.openxmlformats.org/drawingml/2006/main"/>
          </cdr:cNvSpPr>
        </cdr:nvSpPr>
        <cdr:spPr bwMode="auto">
          <a:xfrm xmlns:a="http://schemas.openxmlformats.org/drawingml/2006/main" rot="5400000">
            <a:off x="3992746" y="1085454"/>
            <a:ext cx="211743" cy="1740162"/>
          </a:xfrm>
          <a:prstGeom xmlns:a="http://schemas.openxmlformats.org/drawingml/2006/main" prst="leftBrace">
            <a:avLst>
              <a:gd name="adj1" fmla="val 69048"/>
              <a:gd name="adj2" fmla="val 50000"/>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cdr:spPr>
        <cdr:txBody>
          <a:bodyPr xmlns:a="http://schemas.openxmlformats.org/drawingml/2006/main"/>
          <a:lstStyle xmlns:a="http://schemas.openxmlformats.org/drawingml/2006/main"/>
          <a:p xmlns:a="http://schemas.openxmlformats.org/drawingml/2006/main">
            <a:endParaRPr lang="sv-SE"/>
          </a:p>
        </cdr:txBody>
      </cdr:sp>
    </cdr:grpSp>
  </cdr:relSizeAnchor>
</c:userShapes>
</file>

<file path=xl/drawings/drawing15.xml><?xml version="1.0" encoding="utf-8"?>
<xdr:wsDr xmlns:xdr="http://schemas.openxmlformats.org/drawingml/2006/spreadsheetDrawing" xmlns:a="http://schemas.openxmlformats.org/drawingml/2006/main">
  <xdr:twoCellAnchor>
    <xdr:from>
      <xdr:col>0</xdr:col>
      <xdr:colOff>1638300</xdr:colOff>
      <xdr:row>4</xdr:row>
      <xdr:rowOff>19050</xdr:rowOff>
    </xdr:from>
    <xdr:to>
      <xdr:col>2</xdr:col>
      <xdr:colOff>817418</xdr:colOff>
      <xdr:row>26</xdr:row>
      <xdr:rowOff>77380</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466725</xdr:colOff>
      <xdr:row>31</xdr:row>
      <xdr:rowOff>38100</xdr:rowOff>
    </xdr:from>
    <xdr:to>
      <xdr:col>3</xdr:col>
      <xdr:colOff>567300</xdr:colOff>
      <xdr:row>44</xdr:row>
      <xdr:rowOff>12450</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466725</xdr:colOff>
      <xdr:row>52</xdr:row>
      <xdr:rowOff>76200</xdr:rowOff>
    </xdr:from>
    <xdr:to>
      <xdr:col>3</xdr:col>
      <xdr:colOff>552900</xdr:colOff>
      <xdr:row>64</xdr:row>
      <xdr:rowOff>73200</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171450</xdr:colOff>
      <xdr:row>1</xdr:row>
      <xdr:rowOff>19051</xdr:rowOff>
    </xdr:from>
    <xdr:to>
      <xdr:col>10</xdr:col>
      <xdr:colOff>517948</xdr:colOff>
      <xdr:row>48</xdr:row>
      <xdr:rowOff>172085</xdr:rowOff>
    </xdr:to>
    <xdr:pic>
      <xdr:nvPicPr>
        <xdr:cNvPr id="3" name="Picture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stretch>
          <a:fillRect/>
        </a:stretch>
      </xdr:blipFill>
      <xdr:spPr>
        <a:xfrm>
          <a:off x="171450" y="209551"/>
          <a:ext cx="6071023" cy="91065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143</xdr:row>
          <xdr:rowOff>30480</xdr:rowOff>
        </xdr:from>
        <xdr:to>
          <xdr:col>5</xdr:col>
          <xdr:colOff>419100</xdr:colOff>
          <xdr:row>160</xdr:row>
          <xdr:rowOff>22860</xdr:rowOff>
        </xdr:to>
        <xdr:sp macro="" textlink="">
          <xdr:nvSpPr>
            <xdr:cNvPr id="728065" name="Object 1" hidden="1">
              <a:extLst>
                <a:ext uri="{63B3BB69-23CF-44E3-9099-C40C66FF867C}">
                  <a14:compatExt spid="_x0000_s728065"/>
                </a:ext>
                <a:ext uri="{FF2B5EF4-FFF2-40B4-BE49-F238E27FC236}">
                  <a16:creationId xmlns:a16="http://schemas.microsoft.com/office/drawing/2014/main" id="{00000000-0008-0000-3800-000001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194</xdr:row>
          <xdr:rowOff>0</xdr:rowOff>
        </xdr:from>
        <xdr:to>
          <xdr:col>5</xdr:col>
          <xdr:colOff>335280</xdr:colOff>
          <xdr:row>209</xdr:row>
          <xdr:rowOff>0</xdr:rowOff>
        </xdr:to>
        <xdr:sp macro="" textlink="">
          <xdr:nvSpPr>
            <xdr:cNvPr id="728070" name="Object 6" hidden="1">
              <a:extLst>
                <a:ext uri="{63B3BB69-23CF-44E3-9099-C40C66FF867C}">
                  <a14:compatExt spid="_x0000_s728070"/>
                </a:ext>
                <a:ext uri="{FF2B5EF4-FFF2-40B4-BE49-F238E27FC236}">
                  <a16:creationId xmlns:a16="http://schemas.microsoft.com/office/drawing/2014/main" id="{00000000-0008-0000-3800-000006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173</xdr:row>
          <xdr:rowOff>0</xdr:rowOff>
        </xdr:from>
        <xdr:to>
          <xdr:col>5</xdr:col>
          <xdr:colOff>350520</xdr:colOff>
          <xdr:row>189</xdr:row>
          <xdr:rowOff>83820</xdr:rowOff>
        </xdr:to>
        <xdr:sp macro="" textlink="">
          <xdr:nvSpPr>
            <xdr:cNvPr id="728072" name="Object 8" hidden="1">
              <a:extLst>
                <a:ext uri="{63B3BB69-23CF-44E3-9099-C40C66FF867C}">
                  <a14:compatExt spid="_x0000_s728072"/>
                </a:ext>
                <a:ext uri="{FF2B5EF4-FFF2-40B4-BE49-F238E27FC236}">
                  <a16:creationId xmlns:a16="http://schemas.microsoft.com/office/drawing/2014/main" id="{00000000-0008-0000-3800-000008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213</xdr:row>
          <xdr:rowOff>60960</xdr:rowOff>
        </xdr:from>
        <xdr:to>
          <xdr:col>5</xdr:col>
          <xdr:colOff>335280</xdr:colOff>
          <xdr:row>228</xdr:row>
          <xdr:rowOff>99060</xdr:rowOff>
        </xdr:to>
        <xdr:sp macro="" textlink="">
          <xdr:nvSpPr>
            <xdr:cNvPr id="728073" name="Object 9" hidden="1">
              <a:extLst>
                <a:ext uri="{63B3BB69-23CF-44E3-9099-C40C66FF867C}">
                  <a14:compatExt spid="_x0000_s728073"/>
                </a:ext>
                <a:ext uri="{FF2B5EF4-FFF2-40B4-BE49-F238E27FC236}">
                  <a16:creationId xmlns:a16="http://schemas.microsoft.com/office/drawing/2014/main" id="{00000000-0008-0000-3800-000009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53340</xdr:rowOff>
        </xdr:from>
        <xdr:to>
          <xdr:col>6</xdr:col>
          <xdr:colOff>38100</xdr:colOff>
          <xdr:row>54</xdr:row>
          <xdr:rowOff>15240</xdr:rowOff>
        </xdr:to>
        <xdr:sp macro="" textlink="">
          <xdr:nvSpPr>
            <xdr:cNvPr id="728074" name="Object 10" hidden="1">
              <a:extLst>
                <a:ext uri="{63B3BB69-23CF-44E3-9099-C40C66FF867C}">
                  <a14:compatExt spid="_x0000_s728074"/>
                </a:ext>
                <a:ext uri="{FF2B5EF4-FFF2-40B4-BE49-F238E27FC236}">
                  <a16:creationId xmlns:a16="http://schemas.microsoft.com/office/drawing/2014/main" id="{00000000-0008-0000-3800-00000A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57</xdr:row>
          <xdr:rowOff>53340</xdr:rowOff>
        </xdr:from>
        <xdr:to>
          <xdr:col>6</xdr:col>
          <xdr:colOff>45720</xdr:colOff>
          <xdr:row>75</xdr:row>
          <xdr:rowOff>53340</xdr:rowOff>
        </xdr:to>
        <xdr:sp macro="" textlink="">
          <xdr:nvSpPr>
            <xdr:cNvPr id="728075" name="Object 11" hidden="1">
              <a:extLst>
                <a:ext uri="{63B3BB69-23CF-44E3-9099-C40C66FF867C}">
                  <a14:compatExt spid="_x0000_s728075"/>
                </a:ext>
                <a:ext uri="{FF2B5EF4-FFF2-40B4-BE49-F238E27FC236}">
                  <a16:creationId xmlns:a16="http://schemas.microsoft.com/office/drawing/2014/main" id="{00000000-0008-0000-3800-00000B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79</xdr:row>
          <xdr:rowOff>53340</xdr:rowOff>
        </xdr:from>
        <xdr:to>
          <xdr:col>6</xdr:col>
          <xdr:colOff>60960</xdr:colOff>
          <xdr:row>95</xdr:row>
          <xdr:rowOff>53340</xdr:rowOff>
        </xdr:to>
        <xdr:sp macro="" textlink="">
          <xdr:nvSpPr>
            <xdr:cNvPr id="728076" name="Object 12" hidden="1">
              <a:extLst>
                <a:ext uri="{63B3BB69-23CF-44E3-9099-C40C66FF867C}">
                  <a14:compatExt spid="_x0000_s728076"/>
                </a:ext>
                <a:ext uri="{FF2B5EF4-FFF2-40B4-BE49-F238E27FC236}">
                  <a16:creationId xmlns:a16="http://schemas.microsoft.com/office/drawing/2014/main" id="{00000000-0008-0000-3800-00000C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100</xdr:row>
          <xdr:rowOff>91440</xdr:rowOff>
        </xdr:from>
        <xdr:to>
          <xdr:col>5</xdr:col>
          <xdr:colOff>533400</xdr:colOff>
          <xdr:row>117</xdr:row>
          <xdr:rowOff>53340</xdr:rowOff>
        </xdr:to>
        <xdr:sp macro="" textlink="">
          <xdr:nvSpPr>
            <xdr:cNvPr id="728077" name="Object 13" hidden="1">
              <a:extLst>
                <a:ext uri="{63B3BB69-23CF-44E3-9099-C40C66FF867C}">
                  <a14:compatExt spid="_x0000_s728077"/>
                </a:ext>
                <a:ext uri="{FF2B5EF4-FFF2-40B4-BE49-F238E27FC236}">
                  <a16:creationId xmlns:a16="http://schemas.microsoft.com/office/drawing/2014/main" id="{00000000-0008-0000-3800-00000D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121</xdr:row>
          <xdr:rowOff>60960</xdr:rowOff>
        </xdr:from>
        <xdr:to>
          <xdr:col>5</xdr:col>
          <xdr:colOff>525780</xdr:colOff>
          <xdr:row>138</xdr:row>
          <xdr:rowOff>22860</xdr:rowOff>
        </xdr:to>
        <xdr:sp macro="" textlink="">
          <xdr:nvSpPr>
            <xdr:cNvPr id="728078" name="Object 14" hidden="1">
              <a:extLst>
                <a:ext uri="{63B3BB69-23CF-44E3-9099-C40C66FF867C}">
                  <a14:compatExt spid="_x0000_s728078"/>
                </a:ext>
                <a:ext uri="{FF2B5EF4-FFF2-40B4-BE49-F238E27FC236}">
                  <a16:creationId xmlns:a16="http://schemas.microsoft.com/office/drawing/2014/main" id="{00000000-0008-0000-3800-00000E1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1</xdr:col>
      <xdr:colOff>85725</xdr:colOff>
      <xdr:row>36</xdr:row>
      <xdr:rowOff>123825</xdr:rowOff>
    </xdr:from>
    <xdr:ext cx="2238375" cy="784041"/>
    <xdr:pic>
      <xdr:nvPicPr>
        <xdr:cNvPr id="2" name="Picture 1">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14500" y="649605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86700" cy="120777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20777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xdr:row>
      <xdr:rowOff>59530</xdr:rowOff>
    </xdr:from>
    <xdr:to>
      <xdr:col>13</xdr:col>
      <xdr:colOff>399392</xdr:colOff>
      <xdr:row>91</xdr:row>
      <xdr:rowOff>38099</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7624" y="192880"/>
          <a:ext cx="8524218" cy="119800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23813</xdr:rowOff>
    </xdr:from>
    <xdr:to>
      <xdr:col>13</xdr:col>
      <xdr:colOff>467522</xdr:colOff>
      <xdr:row>63</xdr:row>
      <xdr:rowOff>47625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54778" y="204788"/>
          <a:ext cx="8104194" cy="1151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502920</xdr:colOff>
      <xdr:row>45</xdr:row>
      <xdr:rowOff>160020</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67640"/>
          <a:ext cx="5448300" cy="843534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33337</xdr:colOff>
      <xdr:row>0</xdr:row>
      <xdr:rowOff>47626</xdr:rowOff>
    </xdr:from>
    <xdr:ext cx="7479900" cy="10582273"/>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33337" y="47626"/>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28575</xdr:colOff>
      <xdr:row>33</xdr:row>
      <xdr:rowOff>114300</xdr:rowOff>
    </xdr:from>
    <xdr:to>
      <xdr:col>6</xdr:col>
      <xdr:colOff>476250</xdr:colOff>
      <xdr:row>35</xdr:row>
      <xdr:rowOff>155577</xdr:rowOff>
    </xdr:to>
    <xdr:sp macro="" textlink="">
      <xdr:nvSpPr>
        <xdr:cNvPr id="2" name="Rectangle 3">
          <a:extLst>
            <a:ext uri="{FF2B5EF4-FFF2-40B4-BE49-F238E27FC236}">
              <a16:creationId xmlns:a16="http://schemas.microsoft.com/office/drawing/2014/main" id="{00000000-0008-0000-1E00-000002000000}"/>
            </a:ext>
          </a:extLst>
        </xdr:cNvPr>
        <xdr:cNvSpPr>
          <a:spLocks noChangeArrowheads="1"/>
        </xdr:cNvSpPr>
      </xdr:nvSpPr>
      <xdr:spPr bwMode="gray">
        <a:xfrm>
          <a:off x="638175" y="6149340"/>
          <a:ext cx="3495675" cy="407037"/>
        </a:xfrm>
        <a:prstGeom prst="rect">
          <a:avLst/>
        </a:prstGeom>
        <a:solidFill>
          <a:srgbClr val="0070C0"/>
        </a:solidFill>
        <a:ln w="9525">
          <a:solidFill>
            <a:schemeClr val="bg2"/>
          </a:solidFill>
          <a:miter lim="800000"/>
          <a:headEnd/>
          <a:tailEnd/>
        </a:ln>
        <a:effec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 Loans carrying amount</a:t>
          </a:r>
          <a:r>
            <a:rPr lang="en-GB" sz="1100" b="1" baseline="0">
              <a:solidFill>
                <a:schemeClr val="bg1"/>
              </a:solidFill>
            </a:rPr>
            <a:t> to the public,</a:t>
          </a:r>
          <a:r>
            <a:rPr lang="en-GB" sz="1100" b="1">
              <a:solidFill>
                <a:schemeClr val="bg1"/>
              </a:solidFill>
            </a:rPr>
            <a:t> by segment, EURbn</a:t>
          </a:r>
          <a:endParaRPr lang="en-GB" altLang="zh-CN" sz="1100" b="1">
            <a:solidFill>
              <a:schemeClr val="bg1"/>
            </a:solidFill>
            <a:ea typeface="SimSun" pitchFamily="2" charset="-122"/>
          </a:endParaRPr>
        </a:p>
      </xdr:txBody>
    </xdr:sp>
    <xdr:clientData/>
  </xdr:twoCellAnchor>
  <xdr:twoCellAnchor>
    <xdr:from>
      <xdr:col>1</xdr:col>
      <xdr:colOff>28574</xdr:colOff>
      <xdr:row>35</xdr:row>
      <xdr:rowOff>176211</xdr:rowOff>
    </xdr:from>
    <xdr:to>
      <xdr:col>6</xdr:col>
      <xdr:colOff>466724</xdr:colOff>
      <xdr:row>54</xdr:row>
      <xdr:rowOff>28574</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Interim%20and%20Investor%20Relations\Notes\Group\2020%20Q4\Y17%20Final%20202012.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Z:\Interim%20and%20Investor%20Relations\Notes\Group\2020%20Q3\Q17%202020Q3-FINAL.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Interim%20and%20Investor%20Relations\Notes\Group\2020%20Q2\Q17%202020Q2-FINAL.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Z:\Interim%20and%20Investor%20Relations\Notes\Group\2020%20Q1\Q17%202020Q1-FINAL.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Z:\Interim%20and%20Investor%20Relations\Notes\Group\2019%20Q4\Y%2017%20201912\Y17%20Final%20201912_.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CD00CB-EVS04\CostCentre\2050003749\NEW\Interim%20report\2019\Q3\Q17%20-%20Q3%202019%20Final.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CD00CB-EVS04\CostCentre\2050003749\NEW\Interim%20report\2019\Q2\Q17%20-%20Q2%202019%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CD00CB-EVS04\CostCentre\2050003749\NEW\Interim%20report\2019\Q1\Q17%20-%20Q1%202019%20Final.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n301800/AppData/Local/Microsoft/Windows/INetCache/Content.Outlook/BC0O0NWG/5000G%20-%20Corporate%20-%20Rating%20distribution%20-%202021%20Q1.xlsx"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Rating%20Migration%20EAD"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n301800/AppData/Local/Microsoft/Windows/INetCache/Content.Outlook/BC0O0NWG/5000G%20-%20Corporate%20-%20Rating%20migration%20-%202021%20Q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Y17a"/>
      <sheetName val="Y17b"/>
      <sheetName val="Y17c"/>
      <sheetName val="Q17 tables"/>
      <sheetName val="HFM_data"/>
      <sheetName val="Analysis"/>
      <sheetName val="Movements"/>
      <sheetName val="Q49"/>
      <sheetName val="allowance"/>
      <sheetName val="HFM_data (fomulas)"/>
    </sheetNames>
    <sheetDataSet>
      <sheetData sheetId="0"/>
      <sheetData sheetId="1">
        <row r="10">
          <cell r="C10">
            <v>3979168.2331699999</v>
          </cell>
        </row>
        <row r="100">
          <cell r="C100">
            <v>29.808941225385116</v>
          </cell>
        </row>
      </sheetData>
      <sheetData sheetId="2"/>
      <sheetData sheetId="3"/>
      <sheetData sheetId="4"/>
      <sheetData sheetId="5"/>
      <sheetData sheetId="6"/>
      <sheetData sheetId="7"/>
      <sheetData sheetId="8"/>
      <sheetData sheetId="9"/>
      <sheetData sheetId="1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Q17 tables"/>
      <sheetName val="HFM_data"/>
      <sheetName val="Analysis"/>
      <sheetName val="Movements"/>
      <sheetName val="Q49"/>
      <sheetName val="allowance"/>
      <sheetName val="HFM_data (fomulas)"/>
    </sheetNames>
    <sheetDataSet>
      <sheetData sheetId="0"/>
      <sheetData sheetId="1">
        <row r="91">
          <cell r="C91">
            <v>29.225519373473485</v>
          </cell>
        </row>
      </sheetData>
      <sheetData sheetId="2"/>
      <sheetData sheetId="3"/>
      <sheetData sheetId="4"/>
      <sheetData sheetId="5"/>
      <sheetData sheetId="6"/>
      <sheetData sheetId="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Q17 tables"/>
      <sheetName val="HFM_data"/>
      <sheetName val="Analysis"/>
      <sheetName val="Movements"/>
      <sheetName val="Q49"/>
      <sheetName val="allowance"/>
      <sheetName val="HFM_data (fomulas)"/>
    </sheetNames>
    <sheetDataSet>
      <sheetData sheetId="0"/>
      <sheetData sheetId="1">
        <row r="91">
          <cell r="C91">
            <v>31.92302250795111</v>
          </cell>
        </row>
      </sheetData>
      <sheetData sheetId="2"/>
      <sheetData sheetId="3"/>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Q17 tables"/>
      <sheetName val="allowance"/>
      <sheetName val="Q49"/>
    </sheetNames>
    <sheetDataSet>
      <sheetData sheetId="0"/>
      <sheetData sheetId="1">
        <row r="91">
          <cell r="C91">
            <v>19.43055793781831</v>
          </cell>
        </row>
      </sheetData>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Y17a"/>
      <sheetName val="Y17b"/>
      <sheetName val="Y17c"/>
      <sheetName val="Q17 tables"/>
      <sheetName val="HFM_data"/>
      <sheetName val="Analysis"/>
      <sheetName val="Movements"/>
      <sheetName val="Q49"/>
      <sheetName val="allowance"/>
      <sheetName val="HFM_data (fomulas)"/>
    </sheetNames>
    <sheetDataSet>
      <sheetData sheetId="0"/>
      <sheetData sheetId="1">
        <row r="100">
          <cell r="C100">
            <v>19.51303824998865</v>
          </cell>
        </row>
      </sheetData>
      <sheetData sheetId="2"/>
      <sheetData sheetId="3"/>
      <sheetData sheetId="4"/>
      <sheetData sheetId="5"/>
      <sheetData sheetId="6"/>
      <sheetData sheetId="7"/>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7"/>
      <sheetName val="Allowance all groups - TrBal1"/>
      <sheetName val="Q49 IFRS9 Classification of fin"/>
      <sheetName val="3.Loans"/>
      <sheetName val="2.Allowances"/>
    </sheetNames>
    <sheetDataSet>
      <sheetData sheetId="0">
        <row r="85">
          <cell r="E85">
            <v>19.523997598812532</v>
          </cell>
        </row>
      </sheetData>
      <sheetData sheetId="1"/>
      <sheetData sheetId="2"/>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7"/>
      <sheetName val="Allowance all groups - TrBal1"/>
      <sheetName val="Q49 IFRS9 Classification of fin"/>
      <sheetName val="3.Loans"/>
      <sheetName val="2.Allowances"/>
    </sheetNames>
    <sheetDataSet>
      <sheetData sheetId="0">
        <row r="84">
          <cell r="E84">
            <v>17.850512273519207</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7"/>
      <sheetName val="Allowance all groups - TrBal1"/>
      <sheetName val="Q49 IFRS9 Classification of fin"/>
      <sheetName val="3.Loans"/>
      <sheetName val="2.Allowances"/>
    </sheetNames>
    <sheetDataSet>
      <sheetData sheetId="0">
        <row r="67">
          <cell r="E67">
            <v>18.174986190543983</v>
          </cell>
        </row>
      </sheetData>
      <sheetData sheetId="1"/>
      <sheetData sheetId="2"/>
      <sheetData sheetId="3"/>
      <sheetData sheetId="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C15" t="str">
            <v>Q1 2021</v>
          </cell>
          <cell r="D15" t="str">
            <v>Q4 2020</v>
          </cell>
          <cell r="J15">
            <v>0.12325</v>
          </cell>
        </row>
        <row r="16">
          <cell r="B16" t="str">
            <v>6+</v>
          </cell>
          <cell r="C16">
            <v>5.7795381645054079E-2</v>
          </cell>
          <cell r="D16">
            <v>5.6361203879366648E-2</v>
          </cell>
          <cell r="J16">
            <v>0.14246</v>
          </cell>
        </row>
        <row r="17">
          <cell r="B17">
            <v>6</v>
          </cell>
          <cell r="C17">
            <v>5.0589873010787892E-2</v>
          </cell>
          <cell r="D17">
            <v>5.0898246933723829E-2</v>
          </cell>
          <cell r="J17">
            <v>0.21617</v>
          </cell>
        </row>
        <row r="18">
          <cell r="B18" t="str">
            <v>6-</v>
          </cell>
          <cell r="C18">
            <v>4.6873635758218173E-2</v>
          </cell>
          <cell r="D18">
            <v>4.1928481928071373E-2</v>
          </cell>
          <cell r="J18">
            <v>0.27707999999999999</v>
          </cell>
        </row>
        <row r="19">
          <cell r="B19" t="str">
            <v>5+</v>
          </cell>
          <cell r="C19">
            <v>5.7503827722162393E-2</v>
          </cell>
          <cell r="D19">
            <v>5.4434440222269606E-2</v>
          </cell>
          <cell r="J19">
            <v>0.36231999999999998</v>
          </cell>
        </row>
        <row r="20">
          <cell r="B20">
            <v>5</v>
          </cell>
          <cell r="C20">
            <v>0.11567150785379272</v>
          </cell>
          <cell r="D20">
            <v>0.11373121724075341</v>
          </cell>
        </row>
        <row r="21">
          <cell r="B21" t="str">
            <v>5-</v>
          </cell>
          <cell r="C21">
            <v>0.13193549648455108</v>
          </cell>
          <cell r="D21">
            <v>0.13740501289678647</v>
          </cell>
        </row>
        <row r="22">
          <cell r="B22" t="str">
            <v>4+</v>
          </cell>
          <cell r="C22">
            <v>0.15584211994401947</v>
          </cell>
          <cell r="D22">
            <v>0.15674487232160098</v>
          </cell>
        </row>
        <row r="23">
          <cell r="B23">
            <v>4</v>
          </cell>
          <cell r="C23">
            <v>0.15642194985745458</v>
          </cell>
          <cell r="D23">
            <v>0.16073455746988929</v>
          </cell>
        </row>
        <row r="24">
          <cell r="B24" t="str">
            <v>4-</v>
          </cell>
          <cell r="C24">
            <v>0.1067421072512038</v>
          </cell>
          <cell r="D24">
            <v>0.10655957368078536</v>
          </cell>
        </row>
        <row r="25">
          <cell r="B25" t="str">
            <v>3+</v>
          </cell>
          <cell r="C25">
            <v>4.1304083864412061E-2</v>
          </cell>
          <cell r="D25">
            <v>4.631963060106311E-2</v>
          </cell>
        </row>
        <row r="26">
          <cell r="B26">
            <v>3</v>
          </cell>
          <cell r="C26">
            <v>2.2496203277037569E-2</v>
          </cell>
          <cell r="D26">
            <v>2.186185424990468E-2</v>
          </cell>
        </row>
        <row r="27">
          <cell r="B27" t="str">
            <v>3-</v>
          </cell>
          <cell r="C27">
            <v>1.4898905970498698E-2</v>
          </cell>
          <cell r="D27">
            <v>1.6503059482178197E-2</v>
          </cell>
        </row>
        <row r="28">
          <cell r="B28" t="str">
            <v>2+</v>
          </cell>
          <cell r="C28">
            <v>7.3524909614370356E-3</v>
          </cell>
          <cell r="D28">
            <v>5.5569331820327422E-3</v>
          </cell>
        </row>
        <row r="29">
          <cell r="B29">
            <v>2</v>
          </cell>
          <cell r="C29">
            <v>2.9684260409352523E-3</v>
          </cell>
          <cell r="D29">
            <v>3.1777335953980588E-3</v>
          </cell>
        </row>
        <row r="30">
          <cell r="B30" t="str">
            <v>2-</v>
          </cell>
          <cell r="C30">
            <v>2.412552842101822E-3</v>
          </cell>
          <cell r="D30">
            <v>2.3057997550290899E-3</v>
          </cell>
        </row>
        <row r="31">
          <cell r="B31" t="str">
            <v>1+</v>
          </cell>
          <cell r="C31">
            <v>1.4406394354605134E-3</v>
          </cell>
          <cell r="D31">
            <v>2.7847122525806079E-3</v>
          </cell>
        </row>
        <row r="32">
          <cell r="B32">
            <v>1</v>
          </cell>
          <cell r="C32">
            <v>7.4965277845729262E-4</v>
          </cell>
          <cell r="D32">
            <v>1.0224859315275266E-3</v>
          </cell>
        </row>
        <row r="33">
          <cell r="B33" t="str">
            <v>1-</v>
          </cell>
          <cell r="C33">
            <v>3.6774407315650413E-3</v>
          </cell>
          <cell r="D33">
            <v>5.9671284493814473E-4</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Migration EAD"/>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TRL"/>
      <sheetName val="Rating Migration EAD"/>
      <sheetName val="Rating Migration BP"/>
    </sheetNames>
    <sheetDataSet>
      <sheetData sheetId="0" refreshError="1"/>
      <sheetData sheetId="1">
        <row r="41">
          <cell r="A41" t="str">
            <v>-5 or more</v>
          </cell>
          <cell r="C41">
            <v>6.8954524558866997E-3</v>
          </cell>
        </row>
        <row r="42">
          <cell r="A42">
            <v>-4</v>
          </cell>
          <cell r="C42">
            <v>1.8630836779586848E-3</v>
          </cell>
        </row>
        <row r="43">
          <cell r="A43">
            <v>-3</v>
          </cell>
          <cell r="C43">
            <v>6.2388895343404019E-3</v>
          </cell>
        </row>
        <row r="44">
          <cell r="A44">
            <v>-2</v>
          </cell>
          <cell r="C44">
            <v>9.1491081904909923E-3</v>
          </cell>
        </row>
        <row r="45">
          <cell r="A45">
            <v>-1</v>
          </cell>
          <cell r="C45">
            <v>3.2157470813758936E-2</v>
          </cell>
        </row>
        <row r="46">
          <cell r="A46">
            <v>0</v>
          </cell>
          <cell r="C46">
            <v>0.8858407300221004</v>
          </cell>
        </row>
        <row r="47">
          <cell r="A47">
            <v>1</v>
          </cell>
          <cell r="C47">
            <v>4.4517313096880853E-2</v>
          </cell>
        </row>
        <row r="48">
          <cell r="A48">
            <v>2</v>
          </cell>
          <cell r="C48">
            <v>7.5848898421172805E-3</v>
          </cell>
        </row>
        <row r="49">
          <cell r="A49">
            <v>3</v>
          </cell>
          <cell r="C49">
            <v>2.2096728705222005E-3</v>
          </cell>
        </row>
        <row r="50">
          <cell r="A50">
            <v>4</v>
          </cell>
          <cell r="C50">
            <v>7.4978203782464733E-4</v>
          </cell>
        </row>
        <row r="51">
          <cell r="A51" t="str">
            <v>5 or more</v>
          </cell>
          <cell r="C51">
            <v>2.7936074581189426E-3</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8.bin"/><Relationship Id="rId1" Type="http://schemas.openxmlformats.org/officeDocument/2006/relationships/printerSettings" Target="../printerSettings/printerSettings40.bin"/><Relationship Id="rId4"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31.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oleObject" Target="../embeddings/oleObject5.bin"/><Relationship Id="rId18" Type="http://schemas.openxmlformats.org/officeDocument/2006/relationships/image" Target="../media/image18.emf"/><Relationship Id="rId3" Type="http://schemas.openxmlformats.org/officeDocument/2006/relationships/vmlDrawing" Target="../drawings/vmlDrawing5.vml"/><Relationship Id="rId21" Type="http://schemas.openxmlformats.org/officeDocument/2006/relationships/oleObject" Target="../embeddings/oleObject9.bin"/><Relationship Id="rId7" Type="http://schemas.openxmlformats.org/officeDocument/2006/relationships/oleObject" Target="../embeddings/oleObject2.bin"/><Relationship Id="rId12" Type="http://schemas.openxmlformats.org/officeDocument/2006/relationships/image" Target="../media/image15.emf"/><Relationship Id="rId17" Type="http://schemas.openxmlformats.org/officeDocument/2006/relationships/oleObject" Target="../embeddings/oleObject7.bin"/><Relationship Id="rId2" Type="http://schemas.openxmlformats.org/officeDocument/2006/relationships/drawing" Target="../drawings/drawing18.xml"/><Relationship Id="rId16" Type="http://schemas.openxmlformats.org/officeDocument/2006/relationships/image" Target="../media/image17.emf"/><Relationship Id="rId20" Type="http://schemas.openxmlformats.org/officeDocument/2006/relationships/image" Target="../media/image19.emf"/><Relationship Id="rId1" Type="http://schemas.openxmlformats.org/officeDocument/2006/relationships/printerSettings" Target="../printerSettings/printerSettings57.bin"/><Relationship Id="rId6" Type="http://schemas.openxmlformats.org/officeDocument/2006/relationships/image" Target="../media/image12.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4.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6.emf"/><Relationship Id="rId22" Type="http://schemas.openxmlformats.org/officeDocument/2006/relationships/image" Target="../media/image20.emf"/></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mailto:ian.smith@nordea.com" TargetMode="External"/><Relationship Id="rId1" Type="http://schemas.openxmlformats.org/officeDocument/2006/relationships/hyperlink" Target="mailto:axel.malgerud@nordea.com" TargetMode="External"/><Relationship Id="rId6" Type="http://schemas.openxmlformats.org/officeDocument/2006/relationships/vmlDrawing" Target="../drawings/vmlDrawing7.vml"/><Relationship Id="rId5" Type="http://schemas.openxmlformats.org/officeDocument/2006/relationships/drawing" Target="../drawings/drawing19.xml"/><Relationship Id="rId4" Type="http://schemas.openxmlformats.org/officeDocument/2006/relationships/customProperty" Target="../customProperty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4" tint="0.39997558519241921"/>
  </sheetPr>
  <dimension ref="D10:H31"/>
  <sheetViews>
    <sheetView tabSelected="1" view="pageBreakPreview" topLeftCell="A10" zoomScaleNormal="100" zoomScaleSheetLayoutView="100" zoomScalePageLayoutView="60" workbookViewId="0">
      <selection activeCell="A12" sqref="A12"/>
    </sheetView>
  </sheetViews>
  <sheetFormatPr defaultColWidth="9.109375" defaultRowHeight="14.4"/>
  <cols>
    <col min="1" max="8" width="9.109375" style="1"/>
    <col min="9" max="9" width="16.5546875" style="1" customWidth="1"/>
    <col min="10" max="10" width="6.5546875" style="1" customWidth="1"/>
    <col min="11" max="11" width="9.109375" style="1"/>
    <col min="12" max="22" width="0" style="1" hidden="1" customWidth="1"/>
    <col min="23" max="16384" width="9.109375" style="1"/>
  </cols>
  <sheetData>
    <row r="10" spans="4:8" ht="91.8">
      <c r="D10" s="1055"/>
      <c r="E10" s="872"/>
      <c r="F10" s="872"/>
      <c r="G10" s="296"/>
    </row>
    <row r="12" spans="4:8" ht="61.2">
      <c r="D12" s="912"/>
      <c r="E12" s="872"/>
      <c r="F12" s="296"/>
      <c r="G12" s="296"/>
      <c r="H12" s="296"/>
    </row>
    <row r="31" spans="5:5">
      <c r="E31" s="1" t="s">
        <v>0</v>
      </c>
    </row>
  </sheetData>
  <printOptions horizontalCentered="1"/>
  <pageMargins left="0.25" right="0.25" top="0.75" bottom="0.75" header="0.3" footer="0.3"/>
  <pageSetup paperSize="9" scale="86"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theme="5" tint="0.39997558519241921"/>
  </sheetPr>
  <dimension ref="F3"/>
  <sheetViews>
    <sheetView view="pageBreakPreview" zoomScaleNormal="100" zoomScaleSheetLayoutView="100" zoomScalePageLayoutView="85" workbookViewId="0">
      <selection activeCell="M83" sqref="M83"/>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B7EB7-FBEF-4D35-95F7-2082D5E889FF}">
  <dimension ref="A1:J29"/>
  <sheetViews>
    <sheetView view="pageLayout" topLeftCell="A4" zoomScaleNormal="100" workbookViewId="0">
      <selection activeCell="B32" sqref="B32"/>
    </sheetView>
  </sheetViews>
  <sheetFormatPr defaultRowHeight="13.2"/>
  <cols>
    <col min="1" max="1" width="31.5546875" style="1278" customWidth="1"/>
    <col min="2" max="6" width="6.109375" style="1278" customWidth="1"/>
    <col min="7" max="10" width="7.88671875" style="1278" customWidth="1"/>
    <col min="11" max="16384" width="8.88671875" style="1278"/>
  </cols>
  <sheetData>
    <row r="1" spans="1:10" ht="15" customHeight="1" thickBot="1">
      <c r="A1" s="2090" t="s">
        <v>1131</v>
      </c>
      <c r="B1" s="2090" t="s">
        <v>53</v>
      </c>
      <c r="C1" s="2090" t="s">
        <v>53</v>
      </c>
      <c r="D1" s="2090" t="s">
        <v>53</v>
      </c>
      <c r="E1" s="2090" t="s">
        <v>53</v>
      </c>
      <c r="F1" s="2090" t="s">
        <v>53</v>
      </c>
      <c r="G1" s="2091" t="s">
        <v>53</v>
      </c>
      <c r="H1" s="2091" t="s">
        <v>53</v>
      </c>
      <c r="I1" s="2091" t="s">
        <v>53</v>
      </c>
      <c r="J1" s="2091" t="s">
        <v>53</v>
      </c>
    </row>
    <row r="2" spans="1:10" ht="12.75" customHeight="1">
      <c r="A2" s="1288"/>
      <c r="B2" s="1288"/>
      <c r="C2" s="1288"/>
      <c r="D2" s="1288"/>
      <c r="E2" s="1288"/>
      <c r="F2" s="1289"/>
      <c r="G2" s="2092" t="s">
        <v>1344</v>
      </c>
      <c r="H2" s="2093" t="s">
        <v>53</v>
      </c>
      <c r="I2" s="2092" t="s">
        <v>1343</v>
      </c>
      <c r="J2" s="2093" t="s">
        <v>53</v>
      </c>
    </row>
    <row r="3" spans="1:10" ht="10.5" customHeight="1">
      <c r="A3" s="472"/>
      <c r="B3" s="472"/>
      <c r="C3" s="472"/>
      <c r="D3" s="472"/>
      <c r="E3" s="472"/>
      <c r="F3" s="471"/>
      <c r="G3" s="1469"/>
      <c r="H3" s="1468"/>
      <c r="I3" s="2094"/>
      <c r="J3" s="2095" t="s">
        <v>53</v>
      </c>
    </row>
    <row r="4" spans="1:10" ht="10.5" customHeight="1" thickBot="1">
      <c r="A4" s="1457" t="s">
        <v>645</v>
      </c>
      <c r="B4" s="1456" t="s">
        <v>1342</v>
      </c>
      <c r="C4" s="1456" t="s">
        <v>1200</v>
      </c>
      <c r="D4" s="1456" t="s">
        <v>1130</v>
      </c>
      <c r="E4" s="1456" t="s">
        <v>1028</v>
      </c>
      <c r="F4" s="470" t="s">
        <v>973</v>
      </c>
      <c r="G4" s="1455" t="s">
        <v>1341</v>
      </c>
      <c r="H4" s="1454" t="s">
        <v>1340</v>
      </c>
      <c r="I4" s="1455" t="s">
        <v>1341</v>
      </c>
      <c r="J4" s="1454" t="s">
        <v>1340</v>
      </c>
    </row>
    <row r="5" spans="1:10" ht="10.5" customHeight="1">
      <c r="A5" s="468" t="s">
        <v>683</v>
      </c>
      <c r="B5" s="844">
        <v>562</v>
      </c>
      <c r="C5" s="844">
        <v>535</v>
      </c>
      <c r="D5" s="844">
        <v>543</v>
      </c>
      <c r="E5" s="844">
        <v>501</v>
      </c>
      <c r="F5" s="843">
        <v>515</v>
      </c>
      <c r="G5" s="1096" t="s">
        <v>735</v>
      </c>
      <c r="H5" s="1097" t="s">
        <v>836</v>
      </c>
      <c r="I5" s="1096" t="s">
        <v>838</v>
      </c>
      <c r="J5" s="1097" t="s">
        <v>741</v>
      </c>
    </row>
    <row r="6" spans="1:10" ht="10.5" customHeight="1">
      <c r="A6" s="467" t="s">
        <v>682</v>
      </c>
      <c r="B6" s="841">
        <v>296</v>
      </c>
      <c r="C6" s="841">
        <v>290</v>
      </c>
      <c r="D6" s="841">
        <v>279</v>
      </c>
      <c r="E6" s="841">
        <v>267</v>
      </c>
      <c r="F6" s="842">
        <v>295</v>
      </c>
      <c r="G6" s="1461" t="s">
        <v>736</v>
      </c>
      <c r="H6" s="1460" t="s">
        <v>842</v>
      </c>
      <c r="I6" s="1461" t="s">
        <v>742</v>
      </c>
      <c r="J6" s="1460" t="s">
        <v>738</v>
      </c>
    </row>
    <row r="7" spans="1:10" ht="10.5" customHeight="1">
      <c r="A7" s="467" t="s">
        <v>681</v>
      </c>
      <c r="B7" s="841">
        <v>15</v>
      </c>
      <c r="C7" s="841">
        <v>22</v>
      </c>
      <c r="D7" s="841">
        <v>14</v>
      </c>
      <c r="E7" s="841">
        <v>48</v>
      </c>
      <c r="F7" s="842">
        <v>16</v>
      </c>
      <c r="G7" s="1461" t="s">
        <v>733</v>
      </c>
      <c r="H7" s="1460" t="s">
        <v>1196</v>
      </c>
      <c r="I7" s="1461" t="s">
        <v>1089</v>
      </c>
      <c r="J7" s="1460" t="s">
        <v>1346</v>
      </c>
    </row>
    <row r="8" spans="1:10" ht="10.5" customHeight="1">
      <c r="A8" s="467" t="s">
        <v>680</v>
      </c>
      <c r="B8" s="841">
        <v>4</v>
      </c>
      <c r="C8" s="836" t="s">
        <v>225</v>
      </c>
      <c r="D8" s="841">
        <v>2</v>
      </c>
      <c r="E8" s="841">
        <v>2</v>
      </c>
      <c r="F8" s="842">
        <v>2</v>
      </c>
      <c r="G8" s="1461"/>
      <c r="H8" s="1460"/>
      <c r="I8" s="1461"/>
      <c r="J8" s="1467"/>
    </row>
    <row r="9" spans="1:10" ht="10.5" customHeight="1">
      <c r="A9" s="833" t="s">
        <v>1345</v>
      </c>
      <c r="B9" s="840">
        <v>877</v>
      </c>
      <c r="C9" s="840">
        <v>847</v>
      </c>
      <c r="D9" s="840">
        <v>838</v>
      </c>
      <c r="E9" s="840">
        <v>818</v>
      </c>
      <c r="F9" s="408">
        <v>828</v>
      </c>
      <c r="G9" s="1465" t="s">
        <v>743</v>
      </c>
      <c r="H9" s="1464" t="s">
        <v>732</v>
      </c>
      <c r="I9" s="1465" t="s">
        <v>732</v>
      </c>
      <c r="J9" s="1464" t="s">
        <v>842</v>
      </c>
    </row>
    <row r="10" spans="1:10" ht="10.5" customHeight="1">
      <c r="A10" s="833" t="s">
        <v>679</v>
      </c>
      <c r="B10" s="840">
        <v>-503</v>
      </c>
      <c r="C10" s="840">
        <v>-449</v>
      </c>
      <c r="D10" s="840">
        <v>-436</v>
      </c>
      <c r="E10" s="840">
        <v>-450</v>
      </c>
      <c r="F10" s="408">
        <v>-468</v>
      </c>
      <c r="G10" s="1465" t="s">
        <v>838</v>
      </c>
      <c r="H10" s="1464" t="s">
        <v>846</v>
      </c>
      <c r="I10" s="1465" t="s">
        <v>836</v>
      </c>
      <c r="J10" s="1464" t="s">
        <v>840</v>
      </c>
    </row>
    <row r="11" spans="1:10" ht="10.5" customHeight="1">
      <c r="A11" s="833" t="s">
        <v>678</v>
      </c>
      <c r="B11" s="840">
        <v>374</v>
      </c>
      <c r="C11" s="840">
        <v>398</v>
      </c>
      <c r="D11" s="840">
        <v>402</v>
      </c>
      <c r="E11" s="840">
        <v>368</v>
      </c>
      <c r="F11" s="408">
        <v>360</v>
      </c>
      <c r="G11" s="1465" t="s">
        <v>732</v>
      </c>
      <c r="H11" s="1464" t="s">
        <v>733</v>
      </c>
      <c r="I11" s="1465" t="s">
        <v>738</v>
      </c>
      <c r="J11" s="1464" t="s">
        <v>974</v>
      </c>
    </row>
    <row r="12" spans="1:10" ht="10.5" customHeight="1">
      <c r="A12" s="467" t="s">
        <v>677</v>
      </c>
      <c r="B12" s="836">
        <v>-7</v>
      </c>
      <c r="C12" s="836">
        <v>-11</v>
      </c>
      <c r="D12" s="836">
        <v>5</v>
      </c>
      <c r="E12" s="836">
        <v>-226</v>
      </c>
      <c r="F12" s="835">
        <v>-39</v>
      </c>
      <c r="G12" s="1461"/>
      <c r="H12" s="1460"/>
      <c r="I12" s="1466"/>
      <c r="J12" s="1460"/>
    </row>
    <row r="13" spans="1:10" ht="10.5" customHeight="1">
      <c r="A13" s="833" t="s">
        <v>676</v>
      </c>
      <c r="B13" s="840">
        <v>367</v>
      </c>
      <c r="C13" s="840">
        <v>387</v>
      </c>
      <c r="D13" s="840">
        <v>407</v>
      </c>
      <c r="E13" s="840">
        <v>142</v>
      </c>
      <c r="F13" s="408">
        <v>321</v>
      </c>
      <c r="G13" s="1465" t="s">
        <v>844</v>
      </c>
      <c r="H13" s="1464" t="s">
        <v>739</v>
      </c>
      <c r="I13" s="1465" t="s">
        <v>840</v>
      </c>
      <c r="J13" s="1464" t="s">
        <v>843</v>
      </c>
    </row>
    <row r="14" spans="1:10" ht="10.5" customHeight="1">
      <c r="A14" s="834"/>
      <c r="B14" s="839"/>
      <c r="C14" s="839"/>
      <c r="D14" s="839"/>
      <c r="E14" s="839"/>
      <c r="F14" s="838"/>
      <c r="G14" s="1443"/>
      <c r="H14" s="1442"/>
      <c r="I14" s="1443"/>
      <c r="J14" s="1442"/>
    </row>
    <row r="15" spans="1:10" ht="10.5" customHeight="1">
      <c r="A15" s="467" t="s">
        <v>1201</v>
      </c>
      <c r="B15" s="836">
        <v>52</v>
      </c>
      <c r="C15" s="836">
        <v>55</v>
      </c>
      <c r="D15" s="836">
        <v>54</v>
      </c>
      <c r="E15" s="836">
        <v>54</v>
      </c>
      <c r="F15" s="835">
        <v>55</v>
      </c>
      <c r="G15" s="1461"/>
      <c r="H15" s="1460"/>
      <c r="I15" s="1463"/>
      <c r="J15" s="1462"/>
    </row>
    <row r="16" spans="1:10" ht="10.5" customHeight="1">
      <c r="A16" s="1622" t="s">
        <v>1209</v>
      </c>
      <c r="B16" s="836">
        <v>16</v>
      </c>
      <c r="C16" s="836">
        <v>15</v>
      </c>
      <c r="D16" s="836">
        <v>15</v>
      </c>
      <c r="E16" s="836">
        <v>6</v>
      </c>
      <c r="F16" s="835">
        <v>13</v>
      </c>
      <c r="G16" s="1461"/>
      <c r="H16" s="1460"/>
      <c r="I16" s="1463"/>
      <c r="J16" s="1462"/>
    </row>
    <row r="17" spans="1:10" ht="10.5" customHeight="1">
      <c r="A17" s="467" t="s">
        <v>711</v>
      </c>
      <c r="B17" s="1978">
        <v>7603</v>
      </c>
      <c r="C17" s="836">
        <v>7652</v>
      </c>
      <c r="D17" s="836">
        <v>7739</v>
      </c>
      <c r="E17" s="836">
        <v>7700</v>
      </c>
      <c r="F17" s="835">
        <v>7940</v>
      </c>
      <c r="G17" s="1461">
        <v>-0.04</v>
      </c>
      <c r="H17" s="1460">
        <v>-0.01</v>
      </c>
      <c r="I17" s="1461"/>
      <c r="J17" s="1460"/>
    </row>
    <row r="18" spans="1:10" ht="10.5" customHeight="1">
      <c r="A18" s="837" t="s">
        <v>673</v>
      </c>
      <c r="B18" s="836">
        <v>46464</v>
      </c>
      <c r="C18" s="836">
        <v>47200</v>
      </c>
      <c r="D18" s="836">
        <v>46062</v>
      </c>
      <c r="E18" s="836">
        <v>45695</v>
      </c>
      <c r="F18" s="835">
        <v>43140</v>
      </c>
      <c r="G18" s="1461">
        <v>0.08</v>
      </c>
      <c r="H18" s="1460">
        <v>-0.02</v>
      </c>
      <c r="I18" s="1461"/>
      <c r="J18" s="1460"/>
    </row>
    <row r="19" spans="1:10" ht="10.5" customHeight="1" thickBot="1">
      <c r="A19" s="467" t="s">
        <v>672</v>
      </c>
      <c r="B19" s="836">
        <v>6976</v>
      </c>
      <c r="C19" s="836">
        <v>7070</v>
      </c>
      <c r="D19" s="836">
        <v>7100</v>
      </c>
      <c r="E19" s="836">
        <v>7282</v>
      </c>
      <c r="F19" s="835">
        <v>7388</v>
      </c>
      <c r="G19" s="1449" t="s">
        <v>733</v>
      </c>
      <c r="H19" s="1448" t="s">
        <v>742</v>
      </c>
      <c r="I19" s="1459"/>
      <c r="J19" s="1458"/>
    </row>
    <row r="20" spans="1:10" ht="10.5" customHeight="1" thickBot="1">
      <c r="A20" s="467"/>
      <c r="B20" s="467"/>
      <c r="C20" s="836"/>
      <c r="D20" s="836"/>
      <c r="E20" s="836"/>
      <c r="F20" s="836"/>
      <c r="G20" s="1279"/>
      <c r="H20" s="1279"/>
      <c r="I20" s="1280"/>
      <c r="J20" s="1280"/>
    </row>
    <row r="21" spans="1:10" ht="15" customHeight="1">
      <c r="A21" s="1288" t="s">
        <v>710</v>
      </c>
      <c r="B21" s="1288"/>
      <c r="C21" s="1288"/>
      <c r="D21" s="1288"/>
      <c r="E21" s="1288"/>
      <c r="F21" s="1289"/>
      <c r="G21" s="2092" t="s">
        <v>1344</v>
      </c>
      <c r="H21" s="2093" t="s">
        <v>53</v>
      </c>
      <c r="I21" s="2092" t="s">
        <v>1343</v>
      </c>
      <c r="J21" s="2093" t="s">
        <v>53</v>
      </c>
    </row>
    <row r="22" spans="1:10" ht="10.5" customHeight="1" thickBot="1">
      <c r="A22" s="1457" t="s">
        <v>665</v>
      </c>
      <c r="B22" s="1456" t="s">
        <v>1342</v>
      </c>
      <c r="C22" s="1456" t="s">
        <v>1200</v>
      </c>
      <c r="D22" s="1456" t="s">
        <v>1130</v>
      </c>
      <c r="E22" s="1456" t="s">
        <v>1028</v>
      </c>
      <c r="F22" s="470" t="s">
        <v>973</v>
      </c>
      <c r="G22" s="1455" t="s">
        <v>1341</v>
      </c>
      <c r="H22" s="1454" t="s">
        <v>1340</v>
      </c>
      <c r="I22" s="1455" t="s">
        <v>1341</v>
      </c>
      <c r="J22" s="1454" t="s">
        <v>1340</v>
      </c>
    </row>
    <row r="23" spans="1:10" ht="10.5" customHeight="1">
      <c r="A23" s="1290" t="s">
        <v>972</v>
      </c>
      <c r="B23" s="1160">
        <v>143.5</v>
      </c>
      <c r="C23" s="1291">
        <v>141.4</v>
      </c>
      <c r="D23" s="1292">
        <v>135.5</v>
      </c>
      <c r="E23" s="1292">
        <v>134.10000000000002</v>
      </c>
      <c r="F23" s="1293">
        <v>127.9</v>
      </c>
      <c r="G23" s="1096" t="s">
        <v>846</v>
      </c>
      <c r="H23" s="1097" t="s">
        <v>738</v>
      </c>
      <c r="I23" s="1096" t="s">
        <v>743</v>
      </c>
      <c r="J23" s="1097" t="s">
        <v>738</v>
      </c>
    </row>
    <row r="24" spans="1:10" ht="10.5" customHeight="1" thickBot="1">
      <c r="A24" s="1453" t="s">
        <v>971</v>
      </c>
      <c r="B24" s="1452">
        <v>21.1</v>
      </c>
      <c r="C24" s="1451">
        <v>21.1</v>
      </c>
      <c r="D24" s="1450">
        <v>20.8</v>
      </c>
      <c r="E24" s="1450">
        <v>20.7</v>
      </c>
      <c r="F24" s="1294">
        <v>20.6</v>
      </c>
      <c r="G24" s="1449" t="s">
        <v>842</v>
      </c>
      <c r="H24" s="1448" t="s">
        <v>736</v>
      </c>
      <c r="I24" s="1449" t="s">
        <v>742</v>
      </c>
      <c r="J24" s="1448" t="s">
        <v>736</v>
      </c>
    </row>
    <row r="25" spans="1:10" ht="10.5" customHeight="1">
      <c r="A25" s="406" t="s">
        <v>709</v>
      </c>
      <c r="B25" s="412">
        <v>164.6</v>
      </c>
      <c r="C25" s="1447">
        <v>162.5</v>
      </c>
      <c r="D25" s="1447">
        <v>156.30000000000001</v>
      </c>
      <c r="E25" s="1447">
        <v>154.80000000000001</v>
      </c>
      <c r="F25" s="1446">
        <v>148.5</v>
      </c>
      <c r="G25" s="1445" t="s">
        <v>840</v>
      </c>
      <c r="H25" s="1444" t="s">
        <v>738</v>
      </c>
      <c r="I25" s="1445" t="s">
        <v>836</v>
      </c>
      <c r="J25" s="1444" t="s">
        <v>738</v>
      </c>
    </row>
    <row r="26" spans="1:10" ht="10.5" customHeight="1">
      <c r="A26" s="834"/>
      <c r="B26" s="834"/>
      <c r="C26" s="1281"/>
      <c r="D26" s="1281"/>
      <c r="E26" s="1281"/>
      <c r="F26" s="1282"/>
      <c r="G26" s="1443"/>
      <c r="H26" s="1442"/>
      <c r="I26" s="1443"/>
      <c r="J26" s="1442"/>
    </row>
    <row r="27" spans="1:10" ht="10.5" customHeight="1" thickBot="1">
      <c r="A27" s="833" t="s">
        <v>708</v>
      </c>
      <c r="B27" s="832">
        <v>83.5</v>
      </c>
      <c r="C27" s="1441">
        <v>82.9</v>
      </c>
      <c r="D27" s="1441">
        <v>80.8</v>
      </c>
      <c r="E27" s="1441">
        <v>80.5</v>
      </c>
      <c r="F27" s="1440">
        <v>75.2</v>
      </c>
      <c r="G27" s="1439" t="s">
        <v>840</v>
      </c>
      <c r="H27" s="1438" t="s">
        <v>738</v>
      </c>
      <c r="I27" s="1439" t="s">
        <v>838</v>
      </c>
      <c r="J27" s="1438" t="s">
        <v>738</v>
      </c>
    </row>
    <row r="28" spans="1:10" ht="10.5" customHeight="1">
      <c r="A28" s="2087" t="s">
        <v>1424</v>
      </c>
      <c r="B28" s="2088" t="s">
        <v>53</v>
      </c>
      <c r="C28" s="2088" t="s">
        <v>53</v>
      </c>
      <c r="D28" s="2088" t="s">
        <v>53</v>
      </c>
      <c r="E28" s="2088" t="s">
        <v>53</v>
      </c>
      <c r="F28" s="2088" t="s">
        <v>53</v>
      </c>
      <c r="G28" s="2089" t="s">
        <v>53</v>
      </c>
      <c r="H28" s="2089" t="s">
        <v>53</v>
      </c>
      <c r="I28" s="2089" t="s">
        <v>53</v>
      </c>
      <c r="J28" s="2089" t="s">
        <v>53</v>
      </c>
    </row>
    <row r="29" spans="1:10" ht="10.5" customHeight="1">
      <c r="A29" s="2088"/>
      <c r="B29" s="2088" t="s">
        <v>53</v>
      </c>
      <c r="C29" s="2088" t="s">
        <v>53</v>
      </c>
      <c r="D29" s="2088" t="s">
        <v>53</v>
      </c>
      <c r="E29" s="2088" t="s">
        <v>53</v>
      </c>
      <c r="F29" s="2088" t="s">
        <v>53</v>
      </c>
      <c r="G29" s="2088" t="s">
        <v>53</v>
      </c>
      <c r="H29" s="2088" t="s">
        <v>53</v>
      </c>
      <c r="I29" s="2088" t="s">
        <v>53</v>
      </c>
      <c r="J29" s="2088" t="s">
        <v>53</v>
      </c>
    </row>
  </sheetData>
  <mergeCells count="8">
    <mergeCell ref="A28:J28"/>
    <mergeCell ref="A29:J29"/>
    <mergeCell ref="A1:J1"/>
    <mergeCell ref="G2:H2"/>
    <mergeCell ref="I2:J2"/>
    <mergeCell ref="I3:J3"/>
    <mergeCell ref="G21:H21"/>
    <mergeCell ref="I21:J21"/>
  </mergeCells>
  <pageMargins left="0.70866141732283505" right="0.70866141732283505" top="0.74803149606299202" bottom="0.74803149606299202" header="0.31496062992126" footer="0.31496062992126"/>
  <pageSetup paperSize="9" scale="93" orientation="portrait" r:id="rId1"/>
  <headerFooter alignWithMargins="0"/>
  <ignoredErrors>
    <ignoredError sqref="C8:J14 G5:J7 B19 G15:J15 C19:J27 E16 G16:J16 C17:F17 I17:J17 C18:F18 I18:J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EA3BF-63E9-4A67-BA71-F2CF4878AFB9}">
  <dimension ref="A1:J56"/>
  <sheetViews>
    <sheetView view="pageLayout" topLeftCell="A31" zoomScaleNormal="100" workbookViewId="0">
      <selection activeCell="D26" sqref="D26"/>
    </sheetView>
  </sheetViews>
  <sheetFormatPr defaultRowHeight="13.2"/>
  <cols>
    <col min="1" max="1" width="31.5546875" style="1278" customWidth="1"/>
    <col min="2" max="6" width="6.33203125" style="1278" customWidth="1"/>
    <col min="7" max="10" width="7.109375" style="1278" customWidth="1"/>
    <col min="11" max="16384" width="8.88671875" style="1278"/>
  </cols>
  <sheetData>
    <row r="1" spans="1:10" ht="12.75" customHeight="1">
      <c r="A1" s="2090" t="s">
        <v>893</v>
      </c>
      <c r="B1" s="2090" t="s">
        <v>53</v>
      </c>
      <c r="C1" s="2090" t="s">
        <v>53</v>
      </c>
      <c r="D1" s="2090" t="s">
        <v>53</v>
      </c>
      <c r="E1" s="2090" t="s">
        <v>53</v>
      </c>
      <c r="F1" s="2099" t="s">
        <v>53</v>
      </c>
      <c r="G1" s="2100" t="s">
        <v>1344</v>
      </c>
      <c r="H1" s="2101" t="s">
        <v>53</v>
      </c>
      <c r="I1" s="2102" t="s">
        <v>1343</v>
      </c>
      <c r="J1" s="2101" t="s">
        <v>53</v>
      </c>
    </row>
    <row r="2" spans="1:10" ht="10.5" customHeight="1">
      <c r="A2" s="472"/>
      <c r="B2" s="472"/>
      <c r="C2" s="472"/>
      <c r="D2" s="472"/>
      <c r="E2" s="472"/>
      <c r="F2" s="471"/>
      <c r="G2" s="1489"/>
      <c r="H2" s="1488"/>
      <c r="I2" s="2097"/>
      <c r="J2" s="2098" t="s">
        <v>53</v>
      </c>
    </row>
    <row r="3" spans="1:10" ht="10.5" customHeight="1" thickBot="1">
      <c r="A3" s="1137" t="s">
        <v>645</v>
      </c>
      <c r="B3" s="1136" t="s">
        <v>1342</v>
      </c>
      <c r="C3" s="1136" t="s">
        <v>1200</v>
      </c>
      <c r="D3" s="1136" t="s">
        <v>1130</v>
      </c>
      <c r="E3" s="1136" t="s">
        <v>1028</v>
      </c>
      <c r="F3" s="470" t="s">
        <v>973</v>
      </c>
      <c r="G3" s="1487" t="s">
        <v>1341</v>
      </c>
      <c r="H3" s="1486" t="s">
        <v>1340</v>
      </c>
      <c r="I3" s="469" t="s">
        <v>1341</v>
      </c>
      <c r="J3" s="1486" t="s">
        <v>1340</v>
      </c>
    </row>
    <row r="4" spans="1:10" ht="10.5" customHeight="1">
      <c r="A4" s="468" t="s">
        <v>891</v>
      </c>
      <c r="B4" s="850">
        <v>145</v>
      </c>
      <c r="C4" s="850">
        <v>139</v>
      </c>
      <c r="D4" s="850">
        <v>141</v>
      </c>
      <c r="E4" s="850">
        <v>138</v>
      </c>
      <c r="F4" s="855">
        <v>140</v>
      </c>
      <c r="G4" s="1096" t="s">
        <v>732</v>
      </c>
      <c r="H4" s="1097" t="s">
        <v>732</v>
      </c>
      <c r="I4" s="1096" t="s">
        <v>732</v>
      </c>
      <c r="J4" s="1097" t="s">
        <v>732</v>
      </c>
    </row>
    <row r="5" spans="1:10" ht="10.5" customHeight="1">
      <c r="A5" s="467" t="s">
        <v>890</v>
      </c>
      <c r="B5" s="836">
        <v>99</v>
      </c>
      <c r="C5" s="836">
        <v>87</v>
      </c>
      <c r="D5" s="836">
        <v>88</v>
      </c>
      <c r="E5" s="836">
        <v>88</v>
      </c>
      <c r="F5" s="835">
        <v>92</v>
      </c>
      <c r="G5" s="1475" t="s">
        <v>841</v>
      </c>
      <c r="H5" s="1474" t="s">
        <v>844</v>
      </c>
      <c r="I5" s="1157" t="s">
        <v>841</v>
      </c>
      <c r="J5" s="1474" t="s">
        <v>844</v>
      </c>
    </row>
    <row r="6" spans="1:10" ht="10.5" customHeight="1">
      <c r="A6" s="467" t="s">
        <v>889</v>
      </c>
      <c r="B6" s="836">
        <v>119</v>
      </c>
      <c r="C6" s="836">
        <v>115</v>
      </c>
      <c r="D6" s="836">
        <v>120</v>
      </c>
      <c r="E6" s="836">
        <v>106</v>
      </c>
      <c r="F6" s="835">
        <v>110</v>
      </c>
      <c r="G6" s="1475" t="s">
        <v>841</v>
      </c>
      <c r="H6" s="1474" t="s">
        <v>741</v>
      </c>
      <c r="I6" s="1157" t="s">
        <v>836</v>
      </c>
      <c r="J6" s="1474" t="s">
        <v>742</v>
      </c>
    </row>
    <row r="7" spans="1:10" ht="10.5" customHeight="1">
      <c r="A7" s="467" t="s">
        <v>888</v>
      </c>
      <c r="B7" s="836">
        <v>201</v>
      </c>
      <c r="C7" s="836">
        <v>201</v>
      </c>
      <c r="D7" s="836">
        <v>192</v>
      </c>
      <c r="E7" s="836">
        <v>171</v>
      </c>
      <c r="F7" s="835">
        <v>174</v>
      </c>
      <c r="G7" s="1475" t="s">
        <v>1129</v>
      </c>
      <c r="H7" s="1474" t="s">
        <v>736</v>
      </c>
      <c r="I7" s="1157" t="s">
        <v>837</v>
      </c>
      <c r="J7" s="1492" t="s">
        <v>742</v>
      </c>
    </row>
    <row r="8" spans="1:10" ht="10.5" customHeight="1" thickBot="1">
      <c r="A8" s="467" t="s">
        <v>887</v>
      </c>
      <c r="B8" s="836">
        <v>-2</v>
      </c>
      <c r="C8" s="836">
        <v>-7</v>
      </c>
      <c r="D8" s="836">
        <v>2</v>
      </c>
      <c r="E8" s="836">
        <v>-2</v>
      </c>
      <c r="F8" s="835">
        <v>-1</v>
      </c>
      <c r="G8" s="1491"/>
      <c r="H8" s="1490"/>
      <c r="I8" s="1491"/>
      <c r="J8" s="1490"/>
    </row>
    <row r="9" spans="1:10" ht="12.75" customHeight="1" thickBot="1">
      <c r="A9" s="467"/>
      <c r="B9" s="467"/>
      <c r="C9" s="836"/>
      <c r="D9" s="836"/>
      <c r="E9" s="836"/>
      <c r="F9" s="836"/>
      <c r="G9" s="1279"/>
      <c r="H9" s="1279"/>
      <c r="I9" s="1280"/>
      <c r="J9" s="1280"/>
    </row>
    <row r="10" spans="1:10" ht="12.75" customHeight="1">
      <c r="A10" s="2090" t="s">
        <v>892</v>
      </c>
      <c r="B10" s="2090" t="s">
        <v>53</v>
      </c>
      <c r="C10" s="2090" t="s">
        <v>53</v>
      </c>
      <c r="D10" s="2090" t="s">
        <v>53</v>
      </c>
      <c r="E10" s="2090" t="s">
        <v>53</v>
      </c>
      <c r="F10" s="2099" t="s">
        <v>53</v>
      </c>
      <c r="G10" s="2100" t="s">
        <v>1344</v>
      </c>
      <c r="H10" s="2101" t="s">
        <v>53</v>
      </c>
      <c r="I10" s="2102" t="s">
        <v>1343</v>
      </c>
      <c r="J10" s="2101" t="s">
        <v>53</v>
      </c>
    </row>
    <row r="11" spans="1:10" ht="10.5" customHeight="1">
      <c r="A11" s="472"/>
      <c r="B11" s="472"/>
      <c r="C11" s="472"/>
      <c r="D11" s="472"/>
      <c r="E11" s="472"/>
      <c r="F11" s="471"/>
      <c r="G11" s="1489"/>
      <c r="H11" s="1488"/>
      <c r="I11" s="2097"/>
      <c r="J11" s="2098" t="s">
        <v>53</v>
      </c>
    </row>
    <row r="12" spans="1:10" ht="10.5" customHeight="1" thickBot="1">
      <c r="A12" s="1137" t="s">
        <v>645</v>
      </c>
      <c r="B12" s="1136" t="s">
        <v>1342</v>
      </c>
      <c r="C12" s="1136" t="s">
        <v>1200</v>
      </c>
      <c r="D12" s="1136" t="s">
        <v>1130</v>
      </c>
      <c r="E12" s="1136" t="s">
        <v>1028</v>
      </c>
      <c r="F12" s="470" t="s">
        <v>973</v>
      </c>
      <c r="G12" s="1487" t="s">
        <v>1341</v>
      </c>
      <c r="H12" s="1486" t="s">
        <v>1340</v>
      </c>
      <c r="I12" s="469" t="s">
        <v>1341</v>
      </c>
      <c r="J12" s="1486" t="s">
        <v>1340</v>
      </c>
    </row>
    <row r="13" spans="1:10" ht="10.5" customHeight="1">
      <c r="A13" s="468" t="s">
        <v>891</v>
      </c>
      <c r="B13" s="850">
        <v>74</v>
      </c>
      <c r="C13" s="850">
        <v>83</v>
      </c>
      <c r="D13" s="850">
        <v>69</v>
      </c>
      <c r="E13" s="850">
        <v>67</v>
      </c>
      <c r="F13" s="855">
        <v>76</v>
      </c>
      <c r="G13" s="1096" t="s">
        <v>744</v>
      </c>
      <c r="H13" s="1097" t="s">
        <v>730</v>
      </c>
      <c r="I13" s="1096" t="s">
        <v>839</v>
      </c>
      <c r="J13" s="1097" t="s">
        <v>730</v>
      </c>
    </row>
    <row r="14" spans="1:10" ht="10.5" customHeight="1">
      <c r="A14" s="467" t="s">
        <v>890</v>
      </c>
      <c r="B14" s="836">
        <v>92</v>
      </c>
      <c r="C14" s="836">
        <v>89</v>
      </c>
      <c r="D14" s="836">
        <v>91</v>
      </c>
      <c r="E14" s="836">
        <v>87</v>
      </c>
      <c r="F14" s="835">
        <v>94</v>
      </c>
      <c r="G14" s="1475" t="s">
        <v>737</v>
      </c>
      <c r="H14" s="1474" t="s">
        <v>741</v>
      </c>
      <c r="I14" s="1157" t="s">
        <v>737</v>
      </c>
      <c r="J14" s="1474" t="s">
        <v>741</v>
      </c>
    </row>
    <row r="15" spans="1:10" ht="10.5" customHeight="1">
      <c r="A15" s="467" t="s">
        <v>889</v>
      </c>
      <c r="B15" s="836">
        <v>26</v>
      </c>
      <c r="C15" s="836">
        <v>25</v>
      </c>
      <c r="D15" s="836">
        <v>26</v>
      </c>
      <c r="E15" s="836">
        <v>24</v>
      </c>
      <c r="F15" s="835">
        <v>27</v>
      </c>
      <c r="G15" s="1475" t="s">
        <v>839</v>
      </c>
      <c r="H15" s="1474" t="s">
        <v>732</v>
      </c>
      <c r="I15" s="1157" t="s">
        <v>839</v>
      </c>
      <c r="J15" s="1474" t="s">
        <v>741</v>
      </c>
    </row>
    <row r="16" spans="1:10" ht="10.5" customHeight="1">
      <c r="A16" s="467" t="s">
        <v>888</v>
      </c>
      <c r="B16" s="836">
        <v>104</v>
      </c>
      <c r="C16" s="836">
        <v>100</v>
      </c>
      <c r="D16" s="836">
        <v>96</v>
      </c>
      <c r="E16" s="836">
        <v>89</v>
      </c>
      <c r="F16" s="835">
        <v>99</v>
      </c>
      <c r="G16" s="1475" t="s">
        <v>836</v>
      </c>
      <c r="H16" s="1474" t="s">
        <v>732</v>
      </c>
      <c r="I16" s="1157" t="s">
        <v>742</v>
      </c>
      <c r="J16" s="1492" t="s">
        <v>842</v>
      </c>
    </row>
    <row r="17" spans="1:10" ht="10.5" customHeight="1" thickBot="1">
      <c r="A17" s="467" t="s">
        <v>887</v>
      </c>
      <c r="B17" s="836" t="s">
        <v>225</v>
      </c>
      <c r="C17" s="836">
        <v>-7</v>
      </c>
      <c r="D17" s="836">
        <v>-3</v>
      </c>
      <c r="E17" s="836" t="s">
        <v>225</v>
      </c>
      <c r="F17" s="835">
        <v>-1</v>
      </c>
      <c r="G17" s="1491"/>
      <c r="H17" s="1490"/>
      <c r="I17" s="1491"/>
      <c r="J17" s="1490"/>
    </row>
    <row r="18" spans="1:10" ht="12.75" customHeight="1" thickBot="1">
      <c r="A18" s="467"/>
      <c r="B18" s="467"/>
      <c r="C18" s="836"/>
      <c r="D18" s="836"/>
      <c r="E18" s="836"/>
      <c r="F18" s="836"/>
      <c r="G18" s="1279"/>
      <c r="H18" s="1279"/>
      <c r="I18" s="1280"/>
      <c r="J18" s="1280"/>
    </row>
    <row r="19" spans="1:10" ht="12.75" customHeight="1">
      <c r="A19" s="2090" t="s">
        <v>1204</v>
      </c>
      <c r="B19" s="2090" t="s">
        <v>53</v>
      </c>
      <c r="C19" s="2090" t="s">
        <v>53</v>
      </c>
      <c r="D19" s="2090" t="s">
        <v>53</v>
      </c>
      <c r="E19" s="2090" t="s">
        <v>53</v>
      </c>
      <c r="F19" s="2099" t="s">
        <v>53</v>
      </c>
      <c r="G19" s="2100" t="s">
        <v>1344</v>
      </c>
      <c r="H19" s="2101" t="s">
        <v>53</v>
      </c>
      <c r="I19" s="2102" t="s">
        <v>1343</v>
      </c>
      <c r="J19" s="2101" t="s">
        <v>53</v>
      </c>
    </row>
    <row r="20" spans="1:10" ht="10.5" customHeight="1">
      <c r="A20" s="472"/>
      <c r="B20" s="472"/>
      <c r="C20" s="472"/>
      <c r="D20" s="472"/>
      <c r="E20" s="472"/>
      <c r="F20" s="471"/>
      <c r="G20" s="1489"/>
      <c r="H20" s="1488"/>
      <c r="I20" s="2097"/>
      <c r="J20" s="2098" t="s">
        <v>53</v>
      </c>
    </row>
    <row r="21" spans="1:10" ht="10.5" customHeight="1" thickBot="1">
      <c r="A21" s="1137" t="s">
        <v>645</v>
      </c>
      <c r="B21" s="1136" t="s">
        <v>1342</v>
      </c>
      <c r="C21" s="1136" t="s">
        <v>1200</v>
      </c>
      <c r="D21" s="1136" t="s">
        <v>1130</v>
      </c>
      <c r="E21" s="1136" t="s">
        <v>1028</v>
      </c>
      <c r="F21" s="470" t="s">
        <v>973</v>
      </c>
      <c r="G21" s="1487" t="s">
        <v>1341</v>
      </c>
      <c r="H21" s="1486" t="s">
        <v>1340</v>
      </c>
      <c r="I21" s="469" t="s">
        <v>1341</v>
      </c>
      <c r="J21" s="1486" t="s">
        <v>1340</v>
      </c>
    </row>
    <row r="22" spans="1:10" ht="10.5" customHeight="1">
      <c r="A22" s="468" t="s">
        <v>891</v>
      </c>
      <c r="B22" s="850">
        <v>13</v>
      </c>
      <c r="C22" s="850">
        <v>12</v>
      </c>
      <c r="D22" s="850">
        <v>3</v>
      </c>
      <c r="E22" s="850">
        <v>-51</v>
      </c>
      <c r="F22" s="855">
        <v>-13</v>
      </c>
      <c r="G22" s="1096"/>
      <c r="H22" s="1097"/>
      <c r="I22" s="1096"/>
      <c r="J22" s="1097"/>
    </row>
    <row r="23" spans="1:10" ht="10.5" customHeight="1">
      <c r="A23" s="467" t="s">
        <v>890</v>
      </c>
      <c r="B23" s="836">
        <v>-14</v>
      </c>
      <c r="C23" s="836">
        <v>-13</v>
      </c>
      <c r="D23" s="836">
        <v>-4</v>
      </c>
      <c r="E23" s="836">
        <v>-91</v>
      </c>
      <c r="F23" s="835">
        <v>-8</v>
      </c>
      <c r="G23" s="1475"/>
      <c r="H23" s="1474"/>
      <c r="I23" s="1157"/>
      <c r="J23" s="1474"/>
    </row>
    <row r="24" spans="1:10" ht="10.5" customHeight="1">
      <c r="A24" s="467" t="s">
        <v>889</v>
      </c>
      <c r="B24" s="836">
        <v>-2</v>
      </c>
      <c r="C24" s="836">
        <v>-8</v>
      </c>
      <c r="D24" s="836">
        <v>9</v>
      </c>
      <c r="E24" s="836">
        <v>-53</v>
      </c>
      <c r="F24" s="835">
        <v>-3</v>
      </c>
      <c r="G24" s="1475"/>
      <c r="H24" s="1474"/>
      <c r="I24" s="1157"/>
      <c r="J24" s="1474"/>
    </row>
    <row r="25" spans="1:10" ht="10.5" customHeight="1">
      <c r="A25" s="467" t="s">
        <v>888</v>
      </c>
      <c r="B25" s="836">
        <v>-7</v>
      </c>
      <c r="C25" s="836">
        <v>-3</v>
      </c>
      <c r="D25" s="836">
        <v>-3</v>
      </c>
      <c r="E25" s="836">
        <v>-30</v>
      </c>
      <c r="F25" s="835">
        <v>-16</v>
      </c>
      <c r="G25" s="1475"/>
      <c r="H25" s="1474"/>
      <c r="I25" s="1157"/>
      <c r="J25" s="1492"/>
    </row>
    <row r="26" spans="1:10" ht="10.5" customHeight="1" thickBot="1">
      <c r="A26" s="467" t="s">
        <v>887</v>
      </c>
      <c r="B26" s="836">
        <v>3</v>
      </c>
      <c r="C26" s="836">
        <v>1</v>
      </c>
      <c r="D26" s="836" t="s">
        <v>225</v>
      </c>
      <c r="E26" s="836">
        <v>-1</v>
      </c>
      <c r="F26" s="835">
        <v>1</v>
      </c>
      <c r="G26" s="1491"/>
      <c r="H26" s="1490"/>
      <c r="I26" s="1491"/>
      <c r="J26" s="1490"/>
    </row>
    <row r="27" spans="1:10" ht="12.75" customHeight="1" thickBot="1">
      <c r="A27" s="467"/>
      <c r="B27" s="467"/>
      <c r="C27" s="836"/>
      <c r="D27" s="836"/>
      <c r="E27" s="836"/>
      <c r="F27" s="836"/>
      <c r="G27" s="1279"/>
      <c r="H27" s="1279"/>
      <c r="I27" s="1280"/>
      <c r="J27" s="1280"/>
    </row>
    <row r="28" spans="1:10" ht="12.75" customHeight="1">
      <c r="A28" s="2090" t="s">
        <v>886</v>
      </c>
      <c r="B28" s="2090" t="s">
        <v>53</v>
      </c>
      <c r="C28" s="2090" t="s">
        <v>53</v>
      </c>
      <c r="D28" s="2090" t="s">
        <v>53</v>
      </c>
      <c r="E28" s="2090" t="s">
        <v>53</v>
      </c>
      <c r="F28" s="2099" t="s">
        <v>53</v>
      </c>
      <c r="G28" s="2100" t="s">
        <v>1344</v>
      </c>
      <c r="H28" s="2101" t="s">
        <v>53</v>
      </c>
      <c r="I28" s="2102" t="s">
        <v>1343</v>
      </c>
      <c r="J28" s="2101" t="s">
        <v>53</v>
      </c>
    </row>
    <row r="29" spans="1:10" ht="10.5" customHeight="1">
      <c r="A29" s="2090" t="s">
        <v>885</v>
      </c>
      <c r="B29" s="2090" t="s">
        <v>53</v>
      </c>
      <c r="C29" s="2090" t="s">
        <v>53</v>
      </c>
      <c r="D29" s="2090" t="s">
        <v>53</v>
      </c>
      <c r="E29" s="2090" t="s">
        <v>53</v>
      </c>
      <c r="F29" s="2099" t="s">
        <v>53</v>
      </c>
      <c r="G29" s="1489"/>
      <c r="H29" s="1488"/>
      <c r="I29" s="2097"/>
      <c r="J29" s="2098" t="s">
        <v>53</v>
      </c>
    </row>
    <row r="30" spans="1:10" ht="10.5" customHeight="1" thickBot="1">
      <c r="A30" s="1137" t="s">
        <v>645</v>
      </c>
      <c r="B30" s="1136" t="s">
        <v>1342</v>
      </c>
      <c r="C30" s="1136" t="s">
        <v>1200</v>
      </c>
      <c r="D30" s="1136" t="s">
        <v>1130</v>
      </c>
      <c r="E30" s="1136" t="s">
        <v>1028</v>
      </c>
      <c r="F30" s="470" t="s">
        <v>973</v>
      </c>
      <c r="G30" s="1487" t="s">
        <v>1341</v>
      </c>
      <c r="H30" s="1486" t="s">
        <v>1340</v>
      </c>
      <c r="I30" s="469" t="s">
        <v>1341</v>
      </c>
      <c r="J30" s="1486" t="s">
        <v>1340</v>
      </c>
    </row>
    <row r="31" spans="1:10" ht="10.5" customHeight="1">
      <c r="A31" s="467" t="s">
        <v>972</v>
      </c>
      <c r="B31" s="845">
        <v>33.900000000000006</v>
      </c>
      <c r="C31" s="845">
        <v>33.400000000000006</v>
      </c>
      <c r="D31" s="845">
        <v>32.9</v>
      </c>
      <c r="E31" s="845">
        <v>32.299999999999997</v>
      </c>
      <c r="F31" s="1098">
        <v>31.8</v>
      </c>
      <c r="G31" s="1475" t="s">
        <v>838</v>
      </c>
      <c r="H31" s="1474" t="s">
        <v>738</v>
      </c>
      <c r="I31" s="1157" t="s">
        <v>836</v>
      </c>
      <c r="J31" s="1474" t="s">
        <v>842</v>
      </c>
    </row>
    <row r="32" spans="1:10" ht="10.5" customHeight="1">
      <c r="A32" s="467" t="s">
        <v>971</v>
      </c>
      <c r="B32" s="845">
        <v>8.8000000000000007</v>
      </c>
      <c r="C32" s="845">
        <v>8.6999999999999993</v>
      </c>
      <c r="D32" s="845">
        <v>8.6</v>
      </c>
      <c r="E32" s="845">
        <v>8.5</v>
      </c>
      <c r="F32" s="1098">
        <v>8.6999999999999993</v>
      </c>
      <c r="G32" s="1475" t="s">
        <v>738</v>
      </c>
      <c r="H32" s="1474" t="s">
        <v>738</v>
      </c>
      <c r="I32" s="1157" t="s">
        <v>733</v>
      </c>
      <c r="J32" s="1474" t="s">
        <v>738</v>
      </c>
    </row>
    <row r="33" spans="1:10" ht="10.5" customHeight="1">
      <c r="A33" s="472" t="s">
        <v>709</v>
      </c>
      <c r="B33" s="1281">
        <v>42.7</v>
      </c>
      <c r="C33" s="1281">
        <v>42.1</v>
      </c>
      <c r="D33" s="1281">
        <v>41.5</v>
      </c>
      <c r="E33" s="1281">
        <v>40.799999999999997</v>
      </c>
      <c r="F33" s="1282">
        <v>40.5</v>
      </c>
      <c r="G33" s="1473" t="s">
        <v>836</v>
      </c>
      <c r="H33" s="1472" t="s">
        <v>738</v>
      </c>
      <c r="I33" s="1163" t="s">
        <v>741</v>
      </c>
      <c r="J33" s="1472" t="s">
        <v>738</v>
      </c>
    </row>
    <row r="34" spans="1:10" ht="10.5" customHeight="1" thickBot="1">
      <c r="A34" s="472" t="s">
        <v>708</v>
      </c>
      <c r="B34" s="1281">
        <v>22.1</v>
      </c>
      <c r="C34" s="1281">
        <v>21.9</v>
      </c>
      <c r="D34" s="1281">
        <v>22</v>
      </c>
      <c r="E34" s="1281">
        <v>22</v>
      </c>
      <c r="F34" s="1282">
        <v>20.9</v>
      </c>
      <c r="G34" s="1283" t="s">
        <v>743</v>
      </c>
      <c r="H34" s="1485" t="s">
        <v>738</v>
      </c>
      <c r="I34" s="1484" t="s">
        <v>738</v>
      </c>
      <c r="J34" s="1483" t="s">
        <v>742</v>
      </c>
    </row>
    <row r="35" spans="1:10" ht="10.5" customHeight="1">
      <c r="A35" s="472"/>
      <c r="B35" s="1281"/>
      <c r="C35" s="1281"/>
      <c r="D35" s="1281"/>
      <c r="E35" s="1281"/>
      <c r="F35" s="1281"/>
      <c r="G35" s="1482"/>
      <c r="H35" s="1284"/>
      <c r="I35" s="1284"/>
      <c r="J35" s="1285"/>
    </row>
    <row r="36" spans="1:10" ht="10.5" customHeight="1">
      <c r="A36" s="2090" t="s">
        <v>884</v>
      </c>
      <c r="B36" s="2090" t="s">
        <v>53</v>
      </c>
      <c r="C36" s="2090" t="s">
        <v>53</v>
      </c>
      <c r="D36" s="2090" t="s">
        <v>53</v>
      </c>
      <c r="E36" s="2090" t="s">
        <v>53</v>
      </c>
      <c r="F36" s="2090" t="s">
        <v>53</v>
      </c>
      <c r="G36" s="472"/>
      <c r="H36" s="472"/>
      <c r="I36" s="2096"/>
      <c r="J36" s="2096" t="s">
        <v>53</v>
      </c>
    </row>
    <row r="37" spans="1:10" ht="10.5" customHeight="1" thickBot="1">
      <c r="A37" s="1137" t="s">
        <v>645</v>
      </c>
      <c r="B37" s="1136" t="s">
        <v>1342</v>
      </c>
      <c r="C37" s="1136" t="s">
        <v>1200</v>
      </c>
      <c r="D37" s="1136" t="s">
        <v>1130</v>
      </c>
      <c r="E37" s="1136" t="s">
        <v>1028</v>
      </c>
      <c r="F37" s="1136" t="s">
        <v>973</v>
      </c>
      <c r="G37" s="1476" t="s">
        <v>1341</v>
      </c>
      <c r="H37" s="1477" t="s">
        <v>1340</v>
      </c>
      <c r="I37" s="1476" t="s">
        <v>1341</v>
      </c>
      <c r="J37" s="1476" t="s">
        <v>1340</v>
      </c>
    </row>
    <row r="38" spans="1:10" ht="10.5" customHeight="1">
      <c r="A38" s="467" t="s">
        <v>972</v>
      </c>
      <c r="B38" s="845">
        <v>29.2</v>
      </c>
      <c r="C38" s="845">
        <v>28.7</v>
      </c>
      <c r="D38" s="845">
        <v>28.2</v>
      </c>
      <c r="E38" s="845">
        <v>27.8</v>
      </c>
      <c r="F38" s="1098">
        <v>27.300000000000004</v>
      </c>
      <c r="G38" s="1475" t="s">
        <v>838</v>
      </c>
      <c r="H38" s="1474" t="s">
        <v>842</v>
      </c>
      <c r="I38" s="1157" t="s">
        <v>838</v>
      </c>
      <c r="J38" s="1474" t="s">
        <v>842</v>
      </c>
    </row>
    <row r="39" spans="1:10" ht="10.5" customHeight="1">
      <c r="A39" s="467" t="s">
        <v>971</v>
      </c>
      <c r="B39" s="845">
        <v>6.3</v>
      </c>
      <c r="C39" s="845">
        <v>6.3</v>
      </c>
      <c r="D39" s="845">
        <v>6.3</v>
      </c>
      <c r="E39" s="845">
        <v>6.3</v>
      </c>
      <c r="F39" s="1098">
        <v>6.4</v>
      </c>
      <c r="G39" s="1475" t="s">
        <v>737</v>
      </c>
      <c r="H39" s="1474" t="s">
        <v>736</v>
      </c>
      <c r="I39" s="1157" t="s">
        <v>737</v>
      </c>
      <c r="J39" s="1474" t="s">
        <v>736</v>
      </c>
    </row>
    <row r="40" spans="1:10" ht="10.5" customHeight="1">
      <c r="A40" s="472" t="s">
        <v>709</v>
      </c>
      <c r="B40" s="1281">
        <v>35.5</v>
      </c>
      <c r="C40" s="1281">
        <v>35</v>
      </c>
      <c r="D40" s="1281">
        <v>34.5</v>
      </c>
      <c r="E40" s="1281">
        <v>34.1</v>
      </c>
      <c r="F40" s="1282">
        <v>33.700000000000003</v>
      </c>
      <c r="G40" s="1473" t="s">
        <v>836</v>
      </c>
      <c r="H40" s="1472" t="s">
        <v>738</v>
      </c>
      <c r="I40" s="1163" t="s">
        <v>836</v>
      </c>
      <c r="J40" s="1472" t="s">
        <v>738</v>
      </c>
    </row>
    <row r="41" spans="1:10" ht="10.5" customHeight="1" thickBot="1">
      <c r="A41" s="472" t="s">
        <v>708</v>
      </c>
      <c r="B41" s="1281">
        <v>25</v>
      </c>
      <c r="C41" s="1281">
        <v>24.6</v>
      </c>
      <c r="D41" s="1281">
        <v>24.4</v>
      </c>
      <c r="E41" s="1281">
        <v>23.8</v>
      </c>
      <c r="F41" s="1282">
        <v>22.9</v>
      </c>
      <c r="G41" s="1283" t="s">
        <v>735</v>
      </c>
      <c r="H41" s="1480" t="s">
        <v>842</v>
      </c>
      <c r="I41" s="1471" t="s">
        <v>735</v>
      </c>
      <c r="J41" s="1481" t="s">
        <v>842</v>
      </c>
    </row>
    <row r="42" spans="1:10" ht="10.5" customHeight="1">
      <c r="A42" s="472"/>
      <c r="B42" s="1281"/>
      <c r="C42" s="1281"/>
      <c r="D42" s="1281"/>
      <c r="E42" s="1281"/>
      <c r="F42" s="1281"/>
      <c r="G42" s="1479"/>
      <c r="H42" s="1284"/>
      <c r="I42" s="1284"/>
      <c r="J42" s="1285"/>
    </row>
    <row r="43" spans="1:10" ht="10.5" customHeight="1">
      <c r="A43" s="2090" t="s">
        <v>883</v>
      </c>
      <c r="B43" s="2090" t="s">
        <v>53</v>
      </c>
      <c r="C43" s="2090" t="s">
        <v>53</v>
      </c>
      <c r="D43" s="2090" t="s">
        <v>53</v>
      </c>
      <c r="E43" s="2090" t="s">
        <v>53</v>
      </c>
      <c r="F43" s="2090" t="s">
        <v>53</v>
      </c>
      <c r="G43" s="472"/>
      <c r="H43" s="472"/>
      <c r="I43" s="2096"/>
      <c r="J43" s="2096" t="s">
        <v>53</v>
      </c>
    </row>
    <row r="44" spans="1:10" ht="10.5" customHeight="1" thickBot="1">
      <c r="A44" s="1137" t="s">
        <v>645</v>
      </c>
      <c r="B44" s="1136" t="s">
        <v>1342</v>
      </c>
      <c r="C44" s="1136" t="s">
        <v>1200</v>
      </c>
      <c r="D44" s="1136" t="s">
        <v>1130</v>
      </c>
      <c r="E44" s="1136" t="s">
        <v>1028</v>
      </c>
      <c r="F44" s="1136" t="s">
        <v>973</v>
      </c>
      <c r="G44" s="1476" t="s">
        <v>1341</v>
      </c>
      <c r="H44" s="1477" t="s">
        <v>1340</v>
      </c>
      <c r="I44" s="1476" t="s">
        <v>1341</v>
      </c>
      <c r="J44" s="1476" t="s">
        <v>1340</v>
      </c>
    </row>
    <row r="45" spans="1:10" ht="10.5" customHeight="1">
      <c r="A45" s="467" t="s">
        <v>972</v>
      </c>
      <c r="B45" s="845">
        <v>34.5</v>
      </c>
      <c r="C45" s="845">
        <v>32.799999999999997</v>
      </c>
      <c r="D45" s="845">
        <v>30.799999999999997</v>
      </c>
      <c r="E45" s="845">
        <v>30.799999999999997</v>
      </c>
      <c r="F45" s="1098">
        <v>28.1</v>
      </c>
      <c r="G45" s="1475" t="s">
        <v>879</v>
      </c>
      <c r="H45" s="1474" t="s">
        <v>836</v>
      </c>
      <c r="I45" s="1157" t="s">
        <v>743</v>
      </c>
      <c r="J45" s="1474" t="s">
        <v>736</v>
      </c>
    </row>
    <row r="46" spans="1:10" ht="10.5" customHeight="1">
      <c r="A46" s="467" t="s">
        <v>971</v>
      </c>
      <c r="B46" s="845">
        <v>2.6</v>
      </c>
      <c r="C46" s="845">
        <v>2.7</v>
      </c>
      <c r="D46" s="845">
        <v>2.6</v>
      </c>
      <c r="E46" s="845">
        <v>2.6</v>
      </c>
      <c r="F46" s="1098">
        <v>2.4</v>
      </c>
      <c r="G46" s="1475" t="s">
        <v>841</v>
      </c>
      <c r="H46" s="1474" t="s">
        <v>839</v>
      </c>
      <c r="I46" s="1157" t="s">
        <v>839</v>
      </c>
      <c r="J46" s="1474" t="s">
        <v>839</v>
      </c>
    </row>
    <row r="47" spans="1:10" ht="10.5" customHeight="1">
      <c r="A47" s="472" t="s">
        <v>709</v>
      </c>
      <c r="B47" s="1281">
        <v>37.1</v>
      </c>
      <c r="C47" s="1281">
        <v>35.5</v>
      </c>
      <c r="D47" s="1281">
        <v>33.4</v>
      </c>
      <c r="E47" s="1281">
        <v>33.4</v>
      </c>
      <c r="F47" s="1282">
        <v>30.5</v>
      </c>
      <c r="G47" s="1473" t="s">
        <v>1139</v>
      </c>
      <c r="H47" s="1472" t="s">
        <v>836</v>
      </c>
      <c r="I47" s="1163" t="s">
        <v>836</v>
      </c>
      <c r="J47" s="1472" t="s">
        <v>736</v>
      </c>
    </row>
    <row r="48" spans="1:10" ht="10.5" customHeight="1" thickBot="1">
      <c r="A48" s="472" t="s">
        <v>708</v>
      </c>
      <c r="B48" s="1281">
        <v>10.4</v>
      </c>
      <c r="C48" s="1281">
        <v>9.9</v>
      </c>
      <c r="D48" s="1281">
        <v>9.5</v>
      </c>
      <c r="E48" s="1281">
        <v>9.9</v>
      </c>
      <c r="F48" s="1282">
        <v>8.6999999999999993</v>
      </c>
      <c r="G48" s="1471" t="s">
        <v>1061</v>
      </c>
      <c r="H48" s="1480" t="s">
        <v>836</v>
      </c>
      <c r="I48" s="1283" t="s">
        <v>741</v>
      </c>
      <c r="J48" s="1286" t="s">
        <v>736</v>
      </c>
    </row>
    <row r="49" spans="1:10" ht="10.5" customHeight="1">
      <c r="A49" s="472"/>
      <c r="B49" s="1281"/>
      <c r="C49" s="1281"/>
      <c r="D49" s="1281"/>
      <c r="E49" s="1281"/>
      <c r="F49" s="1281"/>
      <c r="G49" s="1284"/>
      <c r="H49" s="1284"/>
      <c r="I49" s="1479"/>
      <c r="J49" s="1478"/>
    </row>
    <row r="50" spans="1:10" ht="10.5" customHeight="1">
      <c r="A50" s="2090" t="s">
        <v>878</v>
      </c>
      <c r="B50" s="2090" t="s">
        <v>53</v>
      </c>
      <c r="C50" s="2090" t="s">
        <v>53</v>
      </c>
      <c r="D50" s="2090" t="s">
        <v>53</v>
      </c>
      <c r="E50" s="2090" t="s">
        <v>53</v>
      </c>
      <c r="F50" s="2090" t="s">
        <v>53</v>
      </c>
      <c r="G50" s="472"/>
      <c r="H50" s="472"/>
      <c r="I50" s="2096"/>
      <c r="J50" s="2096" t="s">
        <v>53</v>
      </c>
    </row>
    <row r="51" spans="1:10" ht="10.5" customHeight="1" thickBot="1">
      <c r="A51" s="1137" t="s">
        <v>645</v>
      </c>
      <c r="B51" s="1136" t="s">
        <v>1342</v>
      </c>
      <c r="C51" s="1136" t="s">
        <v>1200</v>
      </c>
      <c r="D51" s="1136" t="s">
        <v>1130</v>
      </c>
      <c r="E51" s="1136" t="s">
        <v>1028</v>
      </c>
      <c r="F51" s="1136" t="s">
        <v>973</v>
      </c>
      <c r="G51" s="1476" t="s">
        <v>1341</v>
      </c>
      <c r="H51" s="1477" t="s">
        <v>1340</v>
      </c>
      <c r="I51" s="1476" t="s">
        <v>1341</v>
      </c>
      <c r="J51" s="1476" t="s">
        <v>1340</v>
      </c>
    </row>
    <row r="52" spans="1:10" ht="10.5" customHeight="1">
      <c r="A52" s="467" t="s">
        <v>972</v>
      </c>
      <c r="B52" s="845">
        <v>46</v>
      </c>
      <c r="C52" s="845">
        <v>46.4</v>
      </c>
      <c r="D52" s="845">
        <v>43.6</v>
      </c>
      <c r="E52" s="845">
        <v>43.3</v>
      </c>
      <c r="F52" s="1098">
        <v>40.599999999999994</v>
      </c>
      <c r="G52" s="1475" t="s">
        <v>734</v>
      </c>
      <c r="H52" s="1474" t="s">
        <v>742</v>
      </c>
      <c r="I52" s="1157" t="s">
        <v>743</v>
      </c>
      <c r="J52" s="1474" t="s">
        <v>738</v>
      </c>
    </row>
    <row r="53" spans="1:10" ht="10.5" customHeight="1">
      <c r="A53" s="467" t="s">
        <v>971</v>
      </c>
      <c r="B53" s="845">
        <v>3.4</v>
      </c>
      <c r="C53" s="845">
        <v>3.5</v>
      </c>
      <c r="D53" s="845">
        <v>3.3</v>
      </c>
      <c r="E53" s="845">
        <v>3.3</v>
      </c>
      <c r="F53" s="1098">
        <v>3.2</v>
      </c>
      <c r="G53" s="1475" t="s">
        <v>743</v>
      </c>
      <c r="H53" s="1474" t="s">
        <v>744</v>
      </c>
      <c r="I53" s="1157" t="s">
        <v>736</v>
      </c>
      <c r="J53" s="1474" t="s">
        <v>736</v>
      </c>
    </row>
    <row r="54" spans="1:10" ht="10.5" customHeight="1">
      <c r="A54" s="472" t="s">
        <v>709</v>
      </c>
      <c r="B54" s="1281">
        <v>49.4</v>
      </c>
      <c r="C54" s="1281">
        <v>49.9</v>
      </c>
      <c r="D54" s="1281">
        <v>46.9</v>
      </c>
      <c r="E54" s="1281">
        <v>46.6</v>
      </c>
      <c r="F54" s="1282">
        <v>43.8</v>
      </c>
      <c r="G54" s="1473" t="s">
        <v>734</v>
      </c>
      <c r="H54" s="1472" t="s">
        <v>742</v>
      </c>
      <c r="I54" s="1163" t="s">
        <v>836</v>
      </c>
      <c r="J54" s="1472" t="s">
        <v>738</v>
      </c>
    </row>
    <row r="55" spans="1:10" ht="10.5" customHeight="1" thickBot="1">
      <c r="A55" s="472" t="s">
        <v>708</v>
      </c>
      <c r="B55" s="1281">
        <v>26</v>
      </c>
      <c r="C55" s="1281">
        <v>26.4</v>
      </c>
      <c r="D55" s="1281">
        <v>24.8</v>
      </c>
      <c r="E55" s="1281">
        <v>24.9</v>
      </c>
      <c r="F55" s="1282">
        <v>22.7</v>
      </c>
      <c r="G55" s="1471" t="s">
        <v>845</v>
      </c>
      <c r="H55" s="1287" t="s">
        <v>737</v>
      </c>
      <c r="I55" s="1471" t="s">
        <v>838</v>
      </c>
      <c r="J55" s="1286" t="s">
        <v>736</v>
      </c>
    </row>
    <row r="56" spans="1:10" ht="9.75" customHeight="1">
      <c r="A56" s="467"/>
      <c r="B56" s="1301"/>
      <c r="C56" s="1301"/>
      <c r="D56" s="1301"/>
      <c r="E56" s="1301"/>
      <c r="F56" s="1301"/>
      <c r="G56" s="1299"/>
      <c r="H56" s="1470"/>
      <c r="I56" s="1299"/>
      <c r="J56" s="1470"/>
    </row>
  </sheetData>
  <mergeCells count="23">
    <mergeCell ref="A1:F1"/>
    <mergeCell ref="G1:H1"/>
    <mergeCell ref="I1:J1"/>
    <mergeCell ref="I2:J2"/>
    <mergeCell ref="A10:F10"/>
    <mergeCell ref="G10:H10"/>
    <mergeCell ref="I10:J10"/>
    <mergeCell ref="A28:F28"/>
    <mergeCell ref="G28:H28"/>
    <mergeCell ref="I28:J28"/>
    <mergeCell ref="A29:F29"/>
    <mergeCell ref="I29:J29"/>
    <mergeCell ref="I11:J11"/>
    <mergeCell ref="A19:F19"/>
    <mergeCell ref="G19:H19"/>
    <mergeCell ref="I19:J19"/>
    <mergeCell ref="I20:J20"/>
    <mergeCell ref="A36:F36"/>
    <mergeCell ref="I36:J36"/>
    <mergeCell ref="A43:F43"/>
    <mergeCell ref="I43:J43"/>
    <mergeCell ref="A50:F50"/>
    <mergeCell ref="I50:J50"/>
  </mergeCells>
  <pageMargins left="0.70866141732283505" right="0.70866141732283505" top="0.74803149606299202" bottom="0.74803149606299202" header="0.31496062992126" footer="0.31496062992126"/>
  <pageSetup paperSize="9" scale="95" orientation="portrait" r:id="rId1"/>
  <headerFooter alignWithMargins="0"/>
  <ignoredErrors>
    <ignoredError sqref="G4:J34 B17:F18 G38:K58 D2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theme="5" tint="0.39997558519241921"/>
  </sheetPr>
  <dimension ref="A1"/>
  <sheetViews>
    <sheetView view="pageBreakPreview" topLeftCell="A2" zoomScale="80" zoomScaleNormal="100" zoomScaleSheetLayoutView="80" workbookViewId="0">
      <selection activeCell="M83" sqref="M83"/>
    </sheetView>
  </sheetViews>
  <sheetFormatPr defaultColWidth="9.109375" defaultRowHeight="10.199999999999999"/>
  <cols>
    <col min="1" max="16384" width="9.109375" style="437"/>
  </cols>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66BA-C800-477E-9850-289611289021}">
  <dimension ref="A1:J26"/>
  <sheetViews>
    <sheetView view="pageLayout" topLeftCell="A7" zoomScaleNormal="100" workbookViewId="0">
      <selection activeCell="F32" sqref="F32"/>
    </sheetView>
  </sheetViews>
  <sheetFormatPr defaultRowHeight="13.2"/>
  <cols>
    <col min="1" max="1" width="31.5546875" style="1278" customWidth="1"/>
    <col min="2" max="6" width="7.5546875" style="1278" customWidth="1"/>
    <col min="7" max="10" width="7.88671875" style="1278" customWidth="1"/>
    <col min="11" max="16384" width="8.88671875" style="1278"/>
  </cols>
  <sheetData>
    <row r="1" spans="1:10" ht="15.75" customHeight="1" thickBot="1">
      <c r="A1" s="2090" t="s">
        <v>1133</v>
      </c>
      <c r="B1" s="2090" t="s">
        <v>53</v>
      </c>
      <c r="C1" s="2090" t="s">
        <v>53</v>
      </c>
      <c r="D1" s="2090" t="s">
        <v>53</v>
      </c>
      <c r="E1" s="2090" t="s">
        <v>53</v>
      </c>
      <c r="F1" s="2090" t="s">
        <v>53</v>
      </c>
      <c r="G1" s="2091" t="s">
        <v>53</v>
      </c>
      <c r="H1" s="2091" t="s">
        <v>53</v>
      </c>
      <c r="I1" s="2091" t="s">
        <v>53</v>
      </c>
      <c r="J1" s="2091" t="s">
        <v>53</v>
      </c>
    </row>
    <row r="2" spans="1:10" ht="12.75" customHeight="1">
      <c r="A2" s="1288"/>
      <c r="B2" s="1288"/>
      <c r="C2" s="1288"/>
      <c r="D2" s="1288"/>
      <c r="E2" s="1288"/>
      <c r="F2" s="1289"/>
      <c r="G2" s="2103" t="s">
        <v>1344</v>
      </c>
      <c r="H2" s="2104" t="s">
        <v>53</v>
      </c>
      <c r="I2" s="2103" t="s">
        <v>1343</v>
      </c>
      <c r="J2" s="2104" t="s">
        <v>53</v>
      </c>
    </row>
    <row r="3" spans="1:10" ht="10.5" customHeight="1">
      <c r="A3" s="472"/>
      <c r="B3" s="472"/>
      <c r="C3" s="472"/>
      <c r="D3" s="472"/>
      <c r="E3" s="472"/>
      <c r="F3" s="471"/>
      <c r="G3" s="1510"/>
      <c r="H3" s="1509"/>
      <c r="I3" s="2105"/>
      <c r="J3" s="2106" t="s">
        <v>53</v>
      </c>
    </row>
    <row r="4" spans="1:10" ht="10.5" customHeight="1" thickBot="1">
      <c r="A4" s="1500" t="s">
        <v>645</v>
      </c>
      <c r="B4" s="1499" t="s">
        <v>1342</v>
      </c>
      <c r="C4" s="1499" t="s">
        <v>1200</v>
      </c>
      <c r="D4" s="1499" t="s">
        <v>1130</v>
      </c>
      <c r="E4" s="1499" t="s">
        <v>1028</v>
      </c>
      <c r="F4" s="470" t="s">
        <v>973</v>
      </c>
      <c r="G4" s="1498" t="s">
        <v>1341</v>
      </c>
      <c r="H4" s="1497" t="s">
        <v>1340</v>
      </c>
      <c r="I4" s="1498" t="s">
        <v>1341</v>
      </c>
      <c r="J4" s="1497" t="s">
        <v>1340</v>
      </c>
    </row>
    <row r="5" spans="1:10" ht="10.5" customHeight="1">
      <c r="A5" s="468" t="s">
        <v>683</v>
      </c>
      <c r="B5" s="844">
        <v>395</v>
      </c>
      <c r="C5" s="844">
        <v>383</v>
      </c>
      <c r="D5" s="844">
        <v>351</v>
      </c>
      <c r="E5" s="844">
        <v>339</v>
      </c>
      <c r="F5" s="843">
        <v>347</v>
      </c>
      <c r="G5" s="1096" t="s">
        <v>844</v>
      </c>
      <c r="H5" s="1097" t="s">
        <v>741</v>
      </c>
      <c r="I5" s="1096" t="s">
        <v>840</v>
      </c>
      <c r="J5" s="1097" t="s">
        <v>738</v>
      </c>
    </row>
    <row r="6" spans="1:10" ht="10.5" customHeight="1">
      <c r="A6" s="467" t="s">
        <v>682</v>
      </c>
      <c r="B6" s="841">
        <v>166</v>
      </c>
      <c r="C6" s="841">
        <v>159</v>
      </c>
      <c r="D6" s="841">
        <v>135</v>
      </c>
      <c r="E6" s="841">
        <v>125</v>
      </c>
      <c r="F6" s="842">
        <v>150</v>
      </c>
      <c r="G6" s="1504" t="s">
        <v>840</v>
      </c>
      <c r="H6" s="1503" t="s">
        <v>732</v>
      </c>
      <c r="I6" s="1504" t="s">
        <v>735</v>
      </c>
      <c r="J6" s="1503" t="s">
        <v>842</v>
      </c>
    </row>
    <row r="7" spans="1:10" ht="10.5" customHeight="1">
      <c r="A7" s="467" t="s">
        <v>681</v>
      </c>
      <c r="B7" s="841">
        <v>71</v>
      </c>
      <c r="C7" s="841">
        <v>65</v>
      </c>
      <c r="D7" s="841">
        <v>52</v>
      </c>
      <c r="E7" s="841">
        <v>72</v>
      </c>
      <c r="F7" s="842">
        <v>72</v>
      </c>
      <c r="G7" s="1504" t="s">
        <v>742</v>
      </c>
      <c r="H7" s="1503" t="s">
        <v>735</v>
      </c>
      <c r="I7" s="1504" t="s">
        <v>744</v>
      </c>
      <c r="J7" s="1503" t="s">
        <v>841</v>
      </c>
    </row>
    <row r="8" spans="1:10" ht="10.5" customHeight="1">
      <c r="A8" s="467" t="s">
        <v>680</v>
      </c>
      <c r="B8" s="841">
        <v>9</v>
      </c>
      <c r="C8" s="841">
        <v>10</v>
      </c>
      <c r="D8" s="841">
        <v>5</v>
      </c>
      <c r="E8" s="841">
        <v>6</v>
      </c>
      <c r="F8" s="842">
        <v>5</v>
      </c>
      <c r="G8" s="1504"/>
      <c r="H8" s="1503"/>
      <c r="I8" s="1504"/>
      <c r="J8" s="1503"/>
    </row>
    <row r="9" spans="1:10" ht="10.5" customHeight="1">
      <c r="A9" s="833" t="s">
        <v>1345</v>
      </c>
      <c r="B9" s="840">
        <v>641</v>
      </c>
      <c r="C9" s="840">
        <v>617</v>
      </c>
      <c r="D9" s="840">
        <v>543</v>
      </c>
      <c r="E9" s="840">
        <v>542</v>
      </c>
      <c r="F9" s="408">
        <v>574</v>
      </c>
      <c r="G9" s="1508" t="s">
        <v>846</v>
      </c>
      <c r="H9" s="1507" t="s">
        <v>732</v>
      </c>
      <c r="I9" s="1508" t="s">
        <v>837</v>
      </c>
      <c r="J9" s="1507" t="s">
        <v>842</v>
      </c>
    </row>
    <row r="10" spans="1:10" ht="10.5" customHeight="1">
      <c r="A10" s="833" t="s">
        <v>679</v>
      </c>
      <c r="B10" s="840">
        <v>-332</v>
      </c>
      <c r="C10" s="840">
        <v>-286</v>
      </c>
      <c r="D10" s="840">
        <v>-262</v>
      </c>
      <c r="E10" s="840">
        <v>-271</v>
      </c>
      <c r="F10" s="408">
        <v>-308</v>
      </c>
      <c r="G10" s="1508" t="s">
        <v>841</v>
      </c>
      <c r="H10" s="1507" t="s">
        <v>1129</v>
      </c>
      <c r="I10" s="1508" t="s">
        <v>836</v>
      </c>
      <c r="J10" s="1507" t="s">
        <v>844</v>
      </c>
    </row>
    <row r="11" spans="1:10" ht="10.5" customHeight="1">
      <c r="A11" s="833" t="s">
        <v>678</v>
      </c>
      <c r="B11" s="840">
        <v>309</v>
      </c>
      <c r="C11" s="840">
        <v>331</v>
      </c>
      <c r="D11" s="840">
        <v>281</v>
      </c>
      <c r="E11" s="840">
        <v>271</v>
      </c>
      <c r="F11" s="408">
        <v>266</v>
      </c>
      <c r="G11" s="1508" t="s">
        <v>1129</v>
      </c>
      <c r="H11" s="1507" t="s">
        <v>843</v>
      </c>
      <c r="I11" s="1508" t="s">
        <v>844</v>
      </c>
      <c r="J11" s="1507" t="s">
        <v>731</v>
      </c>
    </row>
    <row r="12" spans="1:10" ht="10.5" customHeight="1">
      <c r="A12" s="467" t="s">
        <v>677</v>
      </c>
      <c r="B12" s="836">
        <v>-16</v>
      </c>
      <c r="C12" s="836">
        <v>-26</v>
      </c>
      <c r="D12" s="836">
        <v>8</v>
      </c>
      <c r="E12" s="836">
        <v>-236</v>
      </c>
      <c r="F12" s="835">
        <v>-62</v>
      </c>
      <c r="G12" s="1504"/>
      <c r="H12" s="1503"/>
      <c r="I12" s="1504"/>
      <c r="J12" s="1503"/>
    </row>
    <row r="13" spans="1:10" ht="10.5" customHeight="1">
      <c r="A13" s="833" t="s">
        <v>676</v>
      </c>
      <c r="B13" s="840">
        <v>293</v>
      </c>
      <c r="C13" s="840">
        <v>305</v>
      </c>
      <c r="D13" s="840">
        <v>289</v>
      </c>
      <c r="E13" s="840">
        <v>35</v>
      </c>
      <c r="F13" s="408">
        <v>204</v>
      </c>
      <c r="G13" s="1508" t="s">
        <v>1326</v>
      </c>
      <c r="H13" s="1507" t="s">
        <v>839</v>
      </c>
      <c r="I13" s="1508" t="s">
        <v>1029</v>
      </c>
      <c r="J13" s="1507" t="s">
        <v>733</v>
      </c>
    </row>
    <row r="14" spans="1:10" ht="10.5" customHeight="1">
      <c r="A14" s="834"/>
      <c r="B14" s="839"/>
      <c r="C14" s="839"/>
      <c r="D14" s="839"/>
      <c r="E14" s="839"/>
      <c r="F14" s="838"/>
      <c r="G14" s="1506"/>
      <c r="H14" s="1505"/>
      <c r="I14" s="1506"/>
      <c r="J14" s="1505"/>
    </row>
    <row r="15" spans="1:10" ht="10.5" customHeight="1">
      <c r="A15" s="467" t="s">
        <v>1201</v>
      </c>
      <c r="B15" s="836">
        <v>45</v>
      </c>
      <c r="C15" s="836">
        <v>48</v>
      </c>
      <c r="D15" s="836">
        <v>51</v>
      </c>
      <c r="E15" s="836">
        <v>51</v>
      </c>
      <c r="F15" s="835">
        <v>49</v>
      </c>
      <c r="G15" s="1504"/>
      <c r="H15" s="1503"/>
      <c r="I15" s="1504"/>
      <c r="J15" s="1503"/>
    </row>
    <row r="16" spans="1:10" ht="10.5" customHeight="1">
      <c r="A16" s="1622" t="s">
        <v>1209</v>
      </c>
      <c r="B16" s="836">
        <v>15</v>
      </c>
      <c r="C16" s="836">
        <v>13</v>
      </c>
      <c r="D16" s="836">
        <v>13</v>
      </c>
      <c r="E16" s="836">
        <v>1.4974406040966879</v>
      </c>
      <c r="F16" s="835">
        <v>10</v>
      </c>
      <c r="G16" s="1504">
        <v>0.56999999999999995</v>
      </c>
      <c r="H16" s="1503">
        <v>0.15</v>
      </c>
      <c r="I16" s="1504"/>
      <c r="J16" s="1503"/>
    </row>
    <row r="17" spans="1:10" ht="10.5" customHeight="1">
      <c r="A17" s="467" t="s">
        <v>711</v>
      </c>
      <c r="B17" s="1978">
        <v>6740</v>
      </c>
      <c r="C17" s="1978">
        <v>6602</v>
      </c>
      <c r="D17" s="1978">
        <v>6331</v>
      </c>
      <c r="E17" s="1978">
        <v>6525</v>
      </c>
      <c r="F17" s="1979">
        <v>7237</v>
      </c>
      <c r="G17" s="1980" t="s">
        <v>843</v>
      </c>
      <c r="H17" s="1981" t="s">
        <v>842</v>
      </c>
      <c r="I17" s="1504"/>
      <c r="J17" s="1503"/>
    </row>
    <row r="18" spans="1:10" ht="10.5" customHeight="1">
      <c r="A18" s="837" t="s">
        <v>673</v>
      </c>
      <c r="B18" s="836">
        <v>43698</v>
      </c>
      <c r="C18" s="836">
        <v>43125</v>
      </c>
      <c r="D18" s="836">
        <v>40055</v>
      </c>
      <c r="E18" s="836">
        <v>41375</v>
      </c>
      <c r="F18" s="835">
        <v>41902</v>
      </c>
      <c r="G18" s="1504">
        <v>0.04</v>
      </c>
      <c r="H18" s="1503">
        <v>0.01</v>
      </c>
      <c r="I18" s="1504"/>
      <c r="J18" s="1503"/>
    </row>
    <row r="19" spans="1:10" ht="10.5" customHeight="1" thickBot="1">
      <c r="A19" s="467" t="s">
        <v>672</v>
      </c>
      <c r="B19" s="836">
        <v>4572</v>
      </c>
      <c r="C19" s="836">
        <v>4608</v>
      </c>
      <c r="D19" s="836">
        <v>4260</v>
      </c>
      <c r="E19" s="836">
        <v>4269</v>
      </c>
      <c r="F19" s="835">
        <v>4264</v>
      </c>
      <c r="G19" s="1502" t="s">
        <v>838</v>
      </c>
      <c r="H19" s="1501" t="s">
        <v>742</v>
      </c>
      <c r="I19" s="1502"/>
      <c r="J19" s="1501"/>
    </row>
    <row r="20" spans="1:10" ht="10.5" customHeight="1" thickBot="1">
      <c r="A20" s="467"/>
      <c r="B20" s="467"/>
      <c r="C20" s="836"/>
      <c r="D20" s="836"/>
      <c r="E20" s="836"/>
      <c r="F20" s="836"/>
      <c r="G20" s="1279"/>
      <c r="H20" s="1279"/>
      <c r="I20" s="1280"/>
      <c r="J20" s="1280"/>
    </row>
    <row r="21" spans="1:10" ht="15" customHeight="1">
      <c r="A21" s="2090" t="s">
        <v>894</v>
      </c>
      <c r="B21" s="2090" t="s">
        <v>53</v>
      </c>
      <c r="C21" s="2090" t="s">
        <v>53</v>
      </c>
      <c r="D21" s="2090" t="s">
        <v>53</v>
      </c>
      <c r="E21" s="1288"/>
      <c r="F21" s="1289"/>
      <c r="G21" s="2103" t="s">
        <v>1344</v>
      </c>
      <c r="H21" s="2104" t="s">
        <v>53</v>
      </c>
      <c r="I21" s="2103" t="s">
        <v>1343</v>
      </c>
      <c r="J21" s="2104" t="s">
        <v>53</v>
      </c>
    </row>
    <row r="22" spans="1:10" ht="10.5" customHeight="1" thickBot="1">
      <c r="A22" s="1500" t="s">
        <v>665</v>
      </c>
      <c r="B22" s="1499" t="s">
        <v>1342</v>
      </c>
      <c r="C22" s="1499" t="s">
        <v>1200</v>
      </c>
      <c r="D22" s="1499" t="s">
        <v>1130</v>
      </c>
      <c r="E22" s="1499" t="s">
        <v>1028</v>
      </c>
      <c r="F22" s="470" t="s">
        <v>973</v>
      </c>
      <c r="G22" s="1498" t="s">
        <v>1341</v>
      </c>
      <c r="H22" s="1497" t="s">
        <v>1340</v>
      </c>
      <c r="I22" s="1498" t="s">
        <v>1341</v>
      </c>
      <c r="J22" s="1497" t="s">
        <v>1340</v>
      </c>
    </row>
    <row r="23" spans="1:10" ht="10.5" customHeight="1">
      <c r="A23" s="846" t="s">
        <v>746</v>
      </c>
      <c r="B23" s="845">
        <v>94</v>
      </c>
      <c r="C23" s="845">
        <v>92</v>
      </c>
      <c r="D23" s="845">
        <v>85.4</v>
      </c>
      <c r="E23" s="845">
        <v>85.8</v>
      </c>
      <c r="F23" s="1098">
        <v>83.6</v>
      </c>
      <c r="G23" s="1496" t="s">
        <v>846</v>
      </c>
      <c r="H23" s="1495" t="s">
        <v>842</v>
      </c>
      <c r="I23" s="1496" t="s">
        <v>838</v>
      </c>
      <c r="J23" s="1495" t="s">
        <v>842</v>
      </c>
    </row>
    <row r="24" spans="1:10" ht="10.5" customHeight="1" thickBot="1">
      <c r="A24" s="846" t="s">
        <v>745</v>
      </c>
      <c r="B24" s="845">
        <v>50.6</v>
      </c>
      <c r="C24" s="845">
        <v>50.3</v>
      </c>
      <c r="D24" s="845">
        <v>47.8</v>
      </c>
      <c r="E24" s="845">
        <v>47</v>
      </c>
      <c r="F24" s="1098">
        <v>41.7</v>
      </c>
      <c r="G24" s="1494" t="s">
        <v>847</v>
      </c>
      <c r="H24" s="1493" t="s">
        <v>738</v>
      </c>
      <c r="I24" s="1494" t="s">
        <v>845</v>
      </c>
      <c r="J24" s="1493" t="s">
        <v>738</v>
      </c>
    </row>
    <row r="25" spans="1:10" ht="10.5" customHeight="1">
      <c r="A25" s="2087" t="s">
        <v>1424</v>
      </c>
      <c r="B25" s="2088" t="s">
        <v>53</v>
      </c>
      <c r="C25" s="2088" t="s">
        <v>53</v>
      </c>
      <c r="D25" s="2088" t="s">
        <v>53</v>
      </c>
      <c r="E25" s="2088" t="s">
        <v>53</v>
      </c>
      <c r="F25" s="2088" t="s">
        <v>53</v>
      </c>
      <c r="G25" s="2089" t="s">
        <v>53</v>
      </c>
      <c r="H25" s="2089" t="s">
        <v>53</v>
      </c>
      <c r="I25" s="2089" t="s">
        <v>53</v>
      </c>
      <c r="J25" s="2089" t="s">
        <v>53</v>
      </c>
    </row>
    <row r="26" spans="1:10" ht="10.5" customHeight="1">
      <c r="A26" s="2088"/>
      <c r="B26" s="2088" t="s">
        <v>53</v>
      </c>
      <c r="C26" s="2088" t="s">
        <v>53</v>
      </c>
      <c r="D26" s="2088" t="s">
        <v>53</v>
      </c>
      <c r="E26" s="2088" t="s">
        <v>53</v>
      </c>
      <c r="F26" s="2088" t="s">
        <v>53</v>
      </c>
      <c r="G26" s="2088" t="s">
        <v>53</v>
      </c>
      <c r="H26" s="2088" t="s">
        <v>53</v>
      </c>
      <c r="I26" s="2088" t="s">
        <v>53</v>
      </c>
      <c r="J26" s="2088" t="s">
        <v>53</v>
      </c>
    </row>
  </sheetData>
  <mergeCells count="9">
    <mergeCell ref="A25:J25"/>
    <mergeCell ref="A26:J26"/>
    <mergeCell ref="A1:J1"/>
    <mergeCell ref="G2:H2"/>
    <mergeCell ref="I2:J2"/>
    <mergeCell ref="I3:J3"/>
    <mergeCell ref="A21:D21"/>
    <mergeCell ref="G21:H21"/>
    <mergeCell ref="I21:J21"/>
  </mergeCells>
  <pageMargins left="0.70866141732283505" right="0.70866141732283505" top="0.74803149606299202" bottom="0.74803149606299202" header="0.31496062992126" footer="0.31496062992126"/>
  <pageSetup paperSize="9" scale="86" orientation="portrait" r:id="rId1"/>
  <headerFooter alignWithMargins="0"/>
  <ignoredErrors>
    <ignoredError sqref="A5:J14 A15:J15 A19:J24 E16 A26:J27 B25:J25 I16:J16 A17 A18 C18:F18 H17:J17 I18:J18 G1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692C-B2E1-4560-ADEB-6C1A6ED49D39}">
  <dimension ref="A1:J44"/>
  <sheetViews>
    <sheetView view="pageLayout" topLeftCell="A25" zoomScaleNormal="100" workbookViewId="0">
      <selection activeCell="H51" sqref="H51"/>
    </sheetView>
  </sheetViews>
  <sheetFormatPr defaultRowHeight="13.2"/>
  <cols>
    <col min="1" max="1" width="31.5546875" style="1278" customWidth="1"/>
    <col min="2" max="6" width="6.33203125" style="1278" customWidth="1"/>
    <col min="7" max="10" width="7.109375" style="1278" customWidth="1"/>
    <col min="11" max="16384" width="8.88671875" style="1278"/>
  </cols>
  <sheetData>
    <row r="1" spans="1:10" ht="12.75" customHeight="1">
      <c r="A1" s="2090" t="s">
        <v>716</v>
      </c>
      <c r="B1" s="2090" t="s">
        <v>53</v>
      </c>
      <c r="C1" s="2090" t="s">
        <v>53</v>
      </c>
      <c r="D1" s="2090" t="s">
        <v>53</v>
      </c>
      <c r="E1" s="2090" t="s">
        <v>53</v>
      </c>
      <c r="F1" s="2099" t="s">
        <v>53</v>
      </c>
      <c r="G1" s="2108" t="s">
        <v>1344</v>
      </c>
      <c r="H1" s="2109" t="s">
        <v>53</v>
      </c>
      <c r="I1" s="2102" t="s">
        <v>1343</v>
      </c>
      <c r="J1" s="2109" t="s">
        <v>53</v>
      </c>
    </row>
    <row r="2" spans="1:10" ht="10.5" customHeight="1">
      <c r="A2" s="472"/>
      <c r="B2" s="472"/>
      <c r="C2" s="472"/>
      <c r="D2" s="472"/>
      <c r="E2" s="472"/>
      <c r="F2" s="471"/>
      <c r="G2" s="1521"/>
      <c r="H2" s="1520"/>
      <c r="I2" s="2097"/>
      <c r="J2" s="2107" t="s">
        <v>53</v>
      </c>
    </row>
    <row r="3" spans="1:10" ht="10.5" customHeight="1" thickBot="1">
      <c r="A3" s="1519" t="s">
        <v>645</v>
      </c>
      <c r="B3" s="1518" t="s">
        <v>1342</v>
      </c>
      <c r="C3" s="1518" t="s">
        <v>1200</v>
      </c>
      <c r="D3" s="1518" t="s">
        <v>1130</v>
      </c>
      <c r="E3" s="1518" t="s">
        <v>1028</v>
      </c>
      <c r="F3" s="470" t="s">
        <v>973</v>
      </c>
      <c r="G3" s="1517" t="s">
        <v>1341</v>
      </c>
      <c r="H3" s="1516" t="s">
        <v>1340</v>
      </c>
      <c r="I3" s="469" t="s">
        <v>1341</v>
      </c>
      <c r="J3" s="1516" t="s">
        <v>1340</v>
      </c>
    </row>
    <row r="4" spans="1:10" ht="10.5" customHeight="1">
      <c r="A4" s="468" t="s">
        <v>715</v>
      </c>
      <c r="B4" s="850">
        <v>85</v>
      </c>
      <c r="C4" s="850">
        <v>88</v>
      </c>
      <c r="D4" s="850">
        <v>84</v>
      </c>
      <c r="E4" s="850">
        <v>85</v>
      </c>
      <c r="F4" s="855">
        <v>89</v>
      </c>
      <c r="G4" s="1096" t="s">
        <v>839</v>
      </c>
      <c r="H4" s="1097" t="s">
        <v>744</v>
      </c>
      <c r="I4" s="1096" t="s">
        <v>839</v>
      </c>
      <c r="J4" s="1097" t="s">
        <v>744</v>
      </c>
    </row>
    <row r="5" spans="1:10" ht="10.5" customHeight="1">
      <c r="A5" s="467" t="s">
        <v>714</v>
      </c>
      <c r="B5" s="836">
        <v>108</v>
      </c>
      <c r="C5" s="836">
        <v>93</v>
      </c>
      <c r="D5" s="836">
        <v>91</v>
      </c>
      <c r="E5" s="836">
        <v>92</v>
      </c>
      <c r="F5" s="835">
        <v>91</v>
      </c>
      <c r="G5" s="1515" t="s">
        <v>882</v>
      </c>
      <c r="H5" s="1514" t="s">
        <v>1129</v>
      </c>
      <c r="I5" s="1157" t="s">
        <v>882</v>
      </c>
      <c r="J5" s="1514" t="s">
        <v>1129</v>
      </c>
    </row>
    <row r="6" spans="1:10" ht="10.5" customHeight="1">
      <c r="A6" s="467" t="s">
        <v>713</v>
      </c>
      <c r="B6" s="836">
        <v>102</v>
      </c>
      <c r="C6" s="836">
        <v>95</v>
      </c>
      <c r="D6" s="836">
        <v>77</v>
      </c>
      <c r="E6" s="836">
        <v>73</v>
      </c>
      <c r="F6" s="835">
        <v>80</v>
      </c>
      <c r="G6" s="1515" t="s">
        <v>1126</v>
      </c>
      <c r="H6" s="1514" t="s">
        <v>838</v>
      </c>
      <c r="I6" s="1157" t="s">
        <v>880</v>
      </c>
      <c r="J6" s="1514" t="s">
        <v>842</v>
      </c>
    </row>
    <row r="7" spans="1:10" ht="10.5" customHeight="1">
      <c r="A7" s="467" t="s">
        <v>712</v>
      </c>
      <c r="B7" s="836">
        <v>99</v>
      </c>
      <c r="C7" s="836">
        <v>99</v>
      </c>
      <c r="D7" s="836">
        <v>92</v>
      </c>
      <c r="E7" s="836">
        <v>84</v>
      </c>
      <c r="F7" s="835">
        <v>86</v>
      </c>
      <c r="G7" s="1515" t="s">
        <v>845</v>
      </c>
      <c r="H7" s="1514" t="s">
        <v>736</v>
      </c>
      <c r="I7" s="1157" t="s">
        <v>841</v>
      </c>
      <c r="J7" s="1513" t="s">
        <v>737</v>
      </c>
    </row>
    <row r="8" spans="1:10" ht="10.5" customHeight="1" thickBot="1">
      <c r="A8" s="467" t="s">
        <v>234</v>
      </c>
      <c r="B8" s="836">
        <v>1</v>
      </c>
      <c r="C8" s="836">
        <v>8</v>
      </c>
      <c r="D8" s="836">
        <v>7</v>
      </c>
      <c r="E8" s="836">
        <v>5</v>
      </c>
      <c r="F8" s="835">
        <v>1</v>
      </c>
      <c r="G8" s="1512"/>
      <c r="H8" s="1511"/>
      <c r="I8" s="1512"/>
      <c r="J8" s="1511"/>
    </row>
    <row r="9" spans="1:10" ht="12.75" customHeight="1" thickBot="1">
      <c r="A9" s="467"/>
      <c r="B9" s="467"/>
      <c r="C9" s="836"/>
      <c r="D9" s="836"/>
      <c r="E9" s="836"/>
      <c r="F9" s="836"/>
      <c r="G9" s="1279"/>
      <c r="H9" s="1279"/>
      <c r="I9" s="1280"/>
      <c r="J9" s="1280"/>
    </row>
    <row r="10" spans="1:10" ht="12.75" customHeight="1">
      <c r="A10" s="2090" t="s">
        <v>895</v>
      </c>
      <c r="B10" s="2090" t="s">
        <v>53</v>
      </c>
      <c r="C10" s="2090" t="s">
        <v>53</v>
      </c>
      <c r="D10" s="2090" t="s">
        <v>53</v>
      </c>
      <c r="E10" s="2090" t="s">
        <v>53</v>
      </c>
      <c r="F10" s="2099" t="s">
        <v>53</v>
      </c>
      <c r="G10" s="2108" t="s">
        <v>1344</v>
      </c>
      <c r="H10" s="2109" t="s">
        <v>53</v>
      </c>
      <c r="I10" s="2102" t="s">
        <v>1343</v>
      </c>
      <c r="J10" s="2109" t="s">
        <v>53</v>
      </c>
    </row>
    <row r="11" spans="1:10" ht="10.5" customHeight="1">
      <c r="A11" s="472"/>
      <c r="B11" s="472"/>
      <c r="C11" s="472"/>
      <c r="D11" s="472"/>
      <c r="E11" s="472"/>
      <c r="F11" s="471"/>
      <c r="G11" s="1521"/>
      <c r="H11" s="1520"/>
      <c r="I11" s="2097"/>
      <c r="J11" s="2107" t="s">
        <v>53</v>
      </c>
    </row>
    <row r="12" spans="1:10" ht="10.5" customHeight="1" thickBot="1">
      <c r="A12" s="1519" t="s">
        <v>645</v>
      </c>
      <c r="B12" s="1518" t="s">
        <v>1342</v>
      </c>
      <c r="C12" s="1518" t="s">
        <v>1200</v>
      </c>
      <c r="D12" s="1518" t="s">
        <v>1130</v>
      </c>
      <c r="E12" s="1518" t="s">
        <v>1028</v>
      </c>
      <c r="F12" s="470" t="s">
        <v>973</v>
      </c>
      <c r="G12" s="1517" t="s">
        <v>1341</v>
      </c>
      <c r="H12" s="1516" t="s">
        <v>1340</v>
      </c>
      <c r="I12" s="469" t="s">
        <v>1341</v>
      </c>
      <c r="J12" s="1516" t="s">
        <v>1340</v>
      </c>
    </row>
    <row r="13" spans="1:10" ht="10.5" customHeight="1">
      <c r="A13" s="468" t="s">
        <v>715</v>
      </c>
      <c r="B13" s="850">
        <v>32</v>
      </c>
      <c r="C13" s="850">
        <v>30</v>
      </c>
      <c r="D13" s="850">
        <v>24</v>
      </c>
      <c r="E13" s="850">
        <v>26</v>
      </c>
      <c r="F13" s="855">
        <v>31</v>
      </c>
      <c r="G13" s="1096" t="s">
        <v>741</v>
      </c>
      <c r="H13" s="1097" t="s">
        <v>838</v>
      </c>
      <c r="I13" s="1096" t="s">
        <v>741</v>
      </c>
      <c r="J13" s="1097" t="s">
        <v>741</v>
      </c>
    </row>
    <row r="14" spans="1:10" ht="10.5" customHeight="1">
      <c r="A14" s="467" t="s">
        <v>714</v>
      </c>
      <c r="B14" s="836">
        <v>53</v>
      </c>
      <c r="C14" s="836">
        <v>52</v>
      </c>
      <c r="D14" s="836">
        <v>49</v>
      </c>
      <c r="E14" s="836">
        <v>47</v>
      </c>
      <c r="F14" s="835">
        <v>52</v>
      </c>
      <c r="G14" s="1515" t="s">
        <v>842</v>
      </c>
      <c r="H14" s="1514" t="s">
        <v>842</v>
      </c>
      <c r="I14" s="1157" t="s">
        <v>842</v>
      </c>
      <c r="J14" s="1514" t="s">
        <v>842</v>
      </c>
    </row>
    <row r="15" spans="1:10" ht="10.5" customHeight="1">
      <c r="A15" s="467" t="s">
        <v>713</v>
      </c>
      <c r="B15" s="836">
        <v>31</v>
      </c>
      <c r="C15" s="836">
        <v>27</v>
      </c>
      <c r="D15" s="836">
        <v>23</v>
      </c>
      <c r="E15" s="836">
        <v>22</v>
      </c>
      <c r="F15" s="835">
        <v>25</v>
      </c>
      <c r="G15" s="1515" t="s">
        <v>880</v>
      </c>
      <c r="H15" s="1514" t="s">
        <v>845</v>
      </c>
      <c r="I15" s="1157" t="s">
        <v>1061</v>
      </c>
      <c r="J15" s="1514" t="s">
        <v>840</v>
      </c>
    </row>
    <row r="16" spans="1:10" ht="10.5" customHeight="1">
      <c r="A16" s="467" t="s">
        <v>712</v>
      </c>
      <c r="B16" s="836">
        <v>61</v>
      </c>
      <c r="C16" s="836">
        <v>63</v>
      </c>
      <c r="D16" s="836">
        <v>49</v>
      </c>
      <c r="E16" s="836">
        <v>42</v>
      </c>
      <c r="F16" s="835">
        <v>51</v>
      </c>
      <c r="G16" s="1515" t="s">
        <v>1061</v>
      </c>
      <c r="H16" s="1514" t="s">
        <v>744</v>
      </c>
      <c r="I16" s="1157" t="s">
        <v>734</v>
      </c>
      <c r="J16" s="1513" t="s">
        <v>739</v>
      </c>
    </row>
    <row r="17" spans="1:10" ht="10.5" customHeight="1" thickBot="1">
      <c r="A17" s="467" t="s">
        <v>234</v>
      </c>
      <c r="B17" s="836">
        <v>-11</v>
      </c>
      <c r="C17" s="836">
        <v>-13</v>
      </c>
      <c r="D17" s="836">
        <v>-10</v>
      </c>
      <c r="E17" s="836">
        <v>-12</v>
      </c>
      <c r="F17" s="835">
        <v>-9</v>
      </c>
      <c r="G17" s="1512"/>
      <c r="H17" s="1511"/>
      <c r="I17" s="1512"/>
      <c r="J17" s="1511"/>
    </row>
    <row r="18" spans="1:10" ht="12.75" customHeight="1" thickBot="1">
      <c r="A18" s="467"/>
      <c r="B18" s="467"/>
      <c r="C18" s="836"/>
      <c r="D18" s="836"/>
      <c r="E18" s="836"/>
      <c r="F18" s="836"/>
      <c r="G18" s="1279"/>
      <c r="H18" s="1279"/>
      <c r="I18" s="1280"/>
      <c r="J18" s="1280"/>
    </row>
    <row r="19" spans="1:10" ht="12.75" customHeight="1">
      <c r="A19" s="2090" t="s">
        <v>1206</v>
      </c>
      <c r="B19" s="2090" t="s">
        <v>53</v>
      </c>
      <c r="C19" s="2090" t="s">
        <v>53</v>
      </c>
      <c r="D19" s="2090" t="s">
        <v>53</v>
      </c>
      <c r="E19" s="2090" t="s">
        <v>53</v>
      </c>
      <c r="F19" s="2099" t="s">
        <v>53</v>
      </c>
      <c r="G19" s="2108" t="s">
        <v>1344</v>
      </c>
      <c r="H19" s="2109" t="s">
        <v>53</v>
      </c>
      <c r="I19" s="2102" t="s">
        <v>1343</v>
      </c>
      <c r="J19" s="2109" t="s">
        <v>53</v>
      </c>
    </row>
    <row r="20" spans="1:10" ht="10.5" customHeight="1">
      <c r="A20" s="472"/>
      <c r="B20" s="472"/>
      <c r="C20" s="472"/>
      <c r="D20" s="472"/>
      <c r="E20" s="472"/>
      <c r="F20" s="471"/>
      <c r="G20" s="1521"/>
      <c r="H20" s="1520"/>
      <c r="I20" s="2097"/>
      <c r="J20" s="2107" t="s">
        <v>53</v>
      </c>
    </row>
    <row r="21" spans="1:10" ht="10.5" customHeight="1" thickBot="1">
      <c r="A21" s="1519" t="s">
        <v>645</v>
      </c>
      <c r="B21" s="1518" t="s">
        <v>1342</v>
      </c>
      <c r="C21" s="1518" t="s">
        <v>1200</v>
      </c>
      <c r="D21" s="1518" t="s">
        <v>1130</v>
      </c>
      <c r="E21" s="1518" t="s">
        <v>1028</v>
      </c>
      <c r="F21" s="470" t="s">
        <v>973</v>
      </c>
      <c r="G21" s="1517" t="s">
        <v>1341</v>
      </c>
      <c r="H21" s="1516" t="s">
        <v>1340</v>
      </c>
      <c r="I21" s="469" t="s">
        <v>1341</v>
      </c>
      <c r="J21" s="1516" t="s">
        <v>1340</v>
      </c>
    </row>
    <row r="22" spans="1:10" ht="10.5" customHeight="1">
      <c r="A22" s="468" t="s">
        <v>715</v>
      </c>
      <c r="B22" s="850">
        <v>1</v>
      </c>
      <c r="C22" s="850">
        <v>2</v>
      </c>
      <c r="D22" s="850">
        <v>1</v>
      </c>
      <c r="E22" s="850">
        <v>-35</v>
      </c>
      <c r="F22" s="855">
        <v>4</v>
      </c>
      <c r="G22" s="1096"/>
      <c r="H22" s="1097"/>
      <c r="I22" s="1096"/>
      <c r="J22" s="1097"/>
    </row>
    <row r="23" spans="1:10" ht="10.5" customHeight="1">
      <c r="A23" s="467" t="s">
        <v>714</v>
      </c>
      <c r="B23" s="836">
        <v>-11</v>
      </c>
      <c r="C23" s="836">
        <v>-8</v>
      </c>
      <c r="D23" s="836">
        <v>-4</v>
      </c>
      <c r="E23" s="836">
        <v>-87</v>
      </c>
      <c r="F23" s="835">
        <v>-45</v>
      </c>
      <c r="G23" s="1515"/>
      <c r="H23" s="1514"/>
      <c r="I23" s="1157"/>
      <c r="J23" s="1514"/>
    </row>
    <row r="24" spans="1:10" ht="10.5" customHeight="1">
      <c r="A24" s="467" t="s">
        <v>713</v>
      </c>
      <c r="B24" s="836" t="s">
        <v>225</v>
      </c>
      <c r="C24" s="836">
        <v>-12</v>
      </c>
      <c r="D24" s="836">
        <v>7</v>
      </c>
      <c r="E24" s="836">
        <v>-67</v>
      </c>
      <c r="F24" s="835">
        <v>-11</v>
      </c>
      <c r="G24" s="1515"/>
      <c r="H24" s="1514"/>
      <c r="I24" s="1157"/>
      <c r="J24" s="1514"/>
    </row>
    <row r="25" spans="1:10" ht="10.5" customHeight="1">
      <c r="A25" s="467" t="s">
        <v>712</v>
      </c>
      <c r="B25" s="836">
        <v>-7</v>
      </c>
      <c r="C25" s="836">
        <v>-5</v>
      </c>
      <c r="D25" s="836">
        <v>2</v>
      </c>
      <c r="E25" s="836">
        <v>-54</v>
      </c>
      <c r="F25" s="835">
        <v>-11</v>
      </c>
      <c r="G25" s="1515"/>
      <c r="H25" s="1514"/>
      <c r="I25" s="1157"/>
      <c r="J25" s="1513"/>
    </row>
    <row r="26" spans="1:10" ht="10.5" customHeight="1" thickBot="1">
      <c r="A26" s="467" t="s">
        <v>234</v>
      </c>
      <c r="B26" s="836">
        <v>1</v>
      </c>
      <c r="C26" s="836">
        <v>-3</v>
      </c>
      <c r="D26" s="836">
        <v>2</v>
      </c>
      <c r="E26" s="836">
        <v>7</v>
      </c>
      <c r="F26" s="835">
        <v>1</v>
      </c>
      <c r="G26" s="1512"/>
      <c r="H26" s="1511"/>
      <c r="I26" s="1512"/>
      <c r="J26" s="1511"/>
    </row>
    <row r="27" spans="1:10" ht="10.5" customHeight="1" thickBot="1">
      <c r="A27" s="467"/>
      <c r="B27" s="836"/>
      <c r="C27" s="836"/>
      <c r="D27" s="836"/>
      <c r="E27" s="836"/>
      <c r="F27" s="836"/>
      <c r="G27" s="473"/>
      <c r="H27" s="473"/>
      <c r="I27" s="473"/>
      <c r="J27" s="473"/>
    </row>
    <row r="28" spans="1:10" ht="15" customHeight="1">
      <c r="A28" s="2090" t="s">
        <v>915</v>
      </c>
      <c r="B28" s="2090" t="s">
        <v>53</v>
      </c>
      <c r="C28" s="2090" t="s">
        <v>53</v>
      </c>
      <c r="D28" s="2090" t="s">
        <v>53</v>
      </c>
      <c r="E28" s="2090" t="s">
        <v>53</v>
      </c>
      <c r="F28" s="2099" t="s">
        <v>53</v>
      </c>
      <c r="G28" s="2108" t="s">
        <v>1344</v>
      </c>
      <c r="H28" s="2109" t="s">
        <v>53</v>
      </c>
      <c r="I28" s="2102" t="s">
        <v>1343</v>
      </c>
      <c r="J28" s="2109" t="s">
        <v>53</v>
      </c>
    </row>
    <row r="29" spans="1:10" ht="10.5" customHeight="1">
      <c r="A29" s="472"/>
      <c r="B29" s="472"/>
      <c r="C29" s="472"/>
      <c r="D29" s="472"/>
      <c r="E29" s="472"/>
      <c r="F29" s="471"/>
      <c r="G29" s="1521"/>
      <c r="H29" s="1520"/>
      <c r="I29" s="2097"/>
      <c r="J29" s="2107" t="s">
        <v>53</v>
      </c>
    </row>
    <row r="30" spans="1:10" ht="10.5" customHeight="1" thickBot="1">
      <c r="A30" s="1519" t="s">
        <v>665</v>
      </c>
      <c r="B30" s="1518" t="s">
        <v>1342</v>
      </c>
      <c r="C30" s="1518" t="s">
        <v>1200</v>
      </c>
      <c r="D30" s="1518" t="s">
        <v>1130</v>
      </c>
      <c r="E30" s="1518" t="s">
        <v>1028</v>
      </c>
      <c r="F30" s="470" t="s">
        <v>973</v>
      </c>
      <c r="G30" s="1517" t="s">
        <v>1341</v>
      </c>
      <c r="H30" s="1516" t="s">
        <v>1340</v>
      </c>
      <c r="I30" s="469" t="s">
        <v>1341</v>
      </c>
      <c r="J30" s="1516" t="s">
        <v>1340</v>
      </c>
    </row>
    <row r="31" spans="1:10" ht="10.5" customHeight="1">
      <c r="A31" s="468" t="s">
        <v>715</v>
      </c>
      <c r="B31" s="847">
        <v>26.5</v>
      </c>
      <c r="C31" s="847">
        <v>26</v>
      </c>
      <c r="D31" s="847">
        <v>25</v>
      </c>
      <c r="E31" s="847">
        <v>25.3</v>
      </c>
      <c r="F31" s="1158">
        <v>25.7</v>
      </c>
      <c r="G31" s="1159" t="s">
        <v>741</v>
      </c>
      <c r="H31" s="1097" t="s">
        <v>842</v>
      </c>
      <c r="I31" s="1096" t="s">
        <v>842</v>
      </c>
      <c r="J31" s="1097" t="s">
        <v>842</v>
      </c>
    </row>
    <row r="32" spans="1:10" ht="10.5" customHeight="1">
      <c r="A32" s="467" t="s">
        <v>714</v>
      </c>
      <c r="B32" s="845">
        <v>19.7</v>
      </c>
      <c r="C32" s="845">
        <v>19.600000000000001</v>
      </c>
      <c r="D32" s="845">
        <v>19.8</v>
      </c>
      <c r="E32" s="845">
        <v>19.899999999999999</v>
      </c>
      <c r="F32" s="1098">
        <v>19.7</v>
      </c>
      <c r="G32" s="1515" t="s">
        <v>736</v>
      </c>
      <c r="H32" s="1514" t="s">
        <v>738</v>
      </c>
      <c r="I32" s="1157" t="s">
        <v>736</v>
      </c>
      <c r="J32" s="1514" t="s">
        <v>738</v>
      </c>
    </row>
    <row r="33" spans="1:10" ht="10.5" customHeight="1">
      <c r="A33" s="467" t="s">
        <v>713</v>
      </c>
      <c r="B33" s="845">
        <v>22.5</v>
      </c>
      <c r="C33" s="845">
        <v>20.9</v>
      </c>
      <c r="D33" s="845">
        <v>17.3</v>
      </c>
      <c r="E33" s="845">
        <v>17.3</v>
      </c>
      <c r="F33" s="1098">
        <v>16</v>
      </c>
      <c r="G33" s="1515" t="s">
        <v>1029</v>
      </c>
      <c r="H33" s="1514" t="s">
        <v>841</v>
      </c>
      <c r="I33" s="1157" t="s">
        <v>879</v>
      </c>
      <c r="J33" s="1514" t="s">
        <v>741</v>
      </c>
    </row>
    <row r="34" spans="1:10" ht="10.5" customHeight="1">
      <c r="A34" s="467" t="s">
        <v>712</v>
      </c>
      <c r="B34" s="845">
        <v>25.3</v>
      </c>
      <c r="C34" s="845">
        <v>25.4</v>
      </c>
      <c r="D34" s="845">
        <v>23.3</v>
      </c>
      <c r="E34" s="845">
        <v>23.3</v>
      </c>
      <c r="F34" s="1098">
        <v>22.1</v>
      </c>
      <c r="G34" s="1515" t="s">
        <v>844</v>
      </c>
      <c r="H34" s="1514" t="s">
        <v>736</v>
      </c>
      <c r="I34" s="1157" t="s">
        <v>743</v>
      </c>
      <c r="J34" s="1513" t="s">
        <v>842</v>
      </c>
    </row>
    <row r="35" spans="1:10" ht="10.5" customHeight="1" thickBot="1">
      <c r="A35" s="467" t="s">
        <v>234</v>
      </c>
      <c r="B35" s="845">
        <v>0</v>
      </c>
      <c r="C35" s="845">
        <v>0.1</v>
      </c>
      <c r="D35" s="845">
        <v>0</v>
      </c>
      <c r="E35" s="845">
        <v>0</v>
      </c>
      <c r="F35" s="1098">
        <v>0.1</v>
      </c>
      <c r="G35" s="1512"/>
      <c r="H35" s="1511"/>
      <c r="I35" s="1512"/>
      <c r="J35" s="1511"/>
    </row>
    <row r="36" spans="1:10" ht="10.5" customHeight="1" thickBot="1">
      <c r="A36" s="467"/>
      <c r="B36" s="836"/>
      <c r="C36" s="836"/>
      <c r="D36" s="836"/>
      <c r="E36" s="836"/>
      <c r="F36" s="836"/>
      <c r="G36" s="473"/>
      <c r="H36" s="473"/>
      <c r="I36" s="473"/>
      <c r="J36" s="473"/>
    </row>
    <row r="37" spans="1:10" ht="15" customHeight="1">
      <c r="A37" s="2090" t="s">
        <v>914</v>
      </c>
      <c r="B37" s="2090" t="s">
        <v>53</v>
      </c>
      <c r="C37" s="2090" t="s">
        <v>53</v>
      </c>
      <c r="D37" s="2090" t="s">
        <v>53</v>
      </c>
      <c r="E37" s="2090" t="s">
        <v>53</v>
      </c>
      <c r="F37" s="2099" t="s">
        <v>53</v>
      </c>
      <c r="G37" s="2108" t="s">
        <v>1344</v>
      </c>
      <c r="H37" s="2109" t="s">
        <v>53</v>
      </c>
      <c r="I37" s="2102" t="s">
        <v>1343</v>
      </c>
      <c r="J37" s="2109" t="s">
        <v>53</v>
      </c>
    </row>
    <row r="38" spans="1:10" ht="10.5" customHeight="1">
      <c r="A38" s="472"/>
      <c r="B38" s="472"/>
      <c r="C38" s="472"/>
      <c r="D38" s="472"/>
      <c r="E38" s="472"/>
      <c r="F38" s="471"/>
      <c r="G38" s="1521"/>
      <c r="H38" s="1520"/>
      <c r="I38" s="2097"/>
      <c r="J38" s="2107" t="s">
        <v>53</v>
      </c>
    </row>
    <row r="39" spans="1:10" ht="10.5" customHeight="1" thickBot="1">
      <c r="A39" s="1519" t="s">
        <v>665</v>
      </c>
      <c r="B39" s="1518" t="s">
        <v>1342</v>
      </c>
      <c r="C39" s="1518" t="s">
        <v>1200</v>
      </c>
      <c r="D39" s="1518" t="s">
        <v>1130</v>
      </c>
      <c r="E39" s="1518" t="s">
        <v>1028</v>
      </c>
      <c r="F39" s="470" t="s">
        <v>973</v>
      </c>
      <c r="G39" s="1517" t="s">
        <v>1341</v>
      </c>
      <c r="H39" s="1516" t="s">
        <v>1340</v>
      </c>
      <c r="I39" s="469" t="s">
        <v>1341</v>
      </c>
      <c r="J39" s="1516" t="s">
        <v>1340</v>
      </c>
    </row>
    <row r="40" spans="1:10" ht="9.75" customHeight="1">
      <c r="A40" s="468" t="s">
        <v>715</v>
      </c>
      <c r="B40" s="847">
        <v>9.1</v>
      </c>
      <c r="C40" s="847">
        <v>9.5</v>
      </c>
      <c r="D40" s="847">
        <v>9.6</v>
      </c>
      <c r="E40" s="847">
        <v>9.4</v>
      </c>
      <c r="F40" s="1158">
        <v>8.4</v>
      </c>
      <c r="G40" s="1159" t="s">
        <v>841</v>
      </c>
      <c r="H40" s="1097" t="s">
        <v>839</v>
      </c>
      <c r="I40" s="1096" t="s">
        <v>838</v>
      </c>
      <c r="J40" s="1097" t="s">
        <v>839</v>
      </c>
    </row>
    <row r="41" spans="1:10" ht="10.5" customHeight="1">
      <c r="A41" s="467" t="s">
        <v>714</v>
      </c>
      <c r="B41" s="845">
        <v>14.4</v>
      </c>
      <c r="C41" s="845">
        <v>14.5</v>
      </c>
      <c r="D41" s="845">
        <v>14.6</v>
      </c>
      <c r="E41" s="845">
        <v>14.6</v>
      </c>
      <c r="F41" s="1098">
        <v>13.5</v>
      </c>
      <c r="G41" s="1515" t="s">
        <v>838</v>
      </c>
      <c r="H41" s="1514" t="s">
        <v>742</v>
      </c>
      <c r="I41" s="1157" t="s">
        <v>838</v>
      </c>
      <c r="J41" s="1514" t="s">
        <v>742</v>
      </c>
    </row>
    <row r="42" spans="1:10" ht="10.5" customHeight="1">
      <c r="A42" s="467" t="s">
        <v>713</v>
      </c>
      <c r="B42" s="845">
        <v>9.6999999999999993</v>
      </c>
      <c r="C42" s="845">
        <v>8.9</v>
      </c>
      <c r="D42" s="845">
        <v>8.1</v>
      </c>
      <c r="E42" s="845">
        <v>8.1999999999999993</v>
      </c>
      <c r="F42" s="1098">
        <v>7.2</v>
      </c>
      <c r="G42" s="1515" t="s">
        <v>975</v>
      </c>
      <c r="H42" s="1514" t="s">
        <v>735</v>
      </c>
      <c r="I42" s="1157" t="s">
        <v>1129</v>
      </c>
      <c r="J42" s="1514" t="s">
        <v>836</v>
      </c>
    </row>
    <row r="43" spans="1:10" ht="10.5" customHeight="1">
      <c r="A43" s="467" t="s">
        <v>712</v>
      </c>
      <c r="B43" s="845">
        <v>17.399999999999999</v>
      </c>
      <c r="C43" s="845">
        <v>17.399999999999999</v>
      </c>
      <c r="D43" s="845">
        <v>15.4</v>
      </c>
      <c r="E43" s="845">
        <v>14.8</v>
      </c>
      <c r="F43" s="1098">
        <v>12.5</v>
      </c>
      <c r="G43" s="1515" t="s">
        <v>1348</v>
      </c>
      <c r="H43" s="1514" t="s">
        <v>736</v>
      </c>
      <c r="I43" s="1157" t="s">
        <v>1347</v>
      </c>
      <c r="J43" s="1513" t="s">
        <v>842</v>
      </c>
    </row>
    <row r="44" spans="1:10" ht="10.5" customHeight="1" thickBot="1">
      <c r="A44" s="467" t="s">
        <v>234</v>
      </c>
      <c r="B44" s="845">
        <v>0</v>
      </c>
      <c r="C44" s="845">
        <v>0</v>
      </c>
      <c r="D44" s="845">
        <v>0.1</v>
      </c>
      <c r="E44" s="845">
        <v>0</v>
      </c>
      <c r="F44" s="1098">
        <v>0.1</v>
      </c>
      <c r="G44" s="1512"/>
      <c r="H44" s="1511"/>
      <c r="I44" s="1512"/>
      <c r="J44" s="1511"/>
    </row>
  </sheetData>
  <mergeCells count="20">
    <mergeCell ref="I20:J20"/>
    <mergeCell ref="A1:F1"/>
    <mergeCell ref="G1:H1"/>
    <mergeCell ref="I1:J1"/>
    <mergeCell ref="I2:J2"/>
    <mergeCell ref="A10:F10"/>
    <mergeCell ref="G10:H10"/>
    <mergeCell ref="I10:J10"/>
    <mergeCell ref="I11:J11"/>
    <mergeCell ref="A19:F19"/>
    <mergeCell ref="G19:H19"/>
    <mergeCell ref="I19:J19"/>
    <mergeCell ref="I38:J38"/>
    <mergeCell ref="A28:F28"/>
    <mergeCell ref="G28:H28"/>
    <mergeCell ref="I28:J28"/>
    <mergeCell ref="I29:J29"/>
    <mergeCell ref="A37:F37"/>
    <mergeCell ref="G37:H37"/>
    <mergeCell ref="I37:J37"/>
  </mergeCells>
  <pageMargins left="0.70866141732283505" right="0.70866141732283505" top="0.74803149606299202" bottom="0.74803149606299202" header="0.31496062992126" footer="0.31496062992126"/>
  <pageSetup paperSize="9" scale="95" orientation="portrait" r:id="rId1"/>
  <headerFooter alignWithMargins="0"/>
  <ignoredErrors>
    <ignoredError sqref="G4:J28 B24 G31:J4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C01F8-D8A6-4986-A5CC-5A092691C56F}">
  <dimension ref="A1:F38"/>
  <sheetViews>
    <sheetView view="pageLayout" topLeftCell="A19" zoomScaleNormal="100" workbookViewId="0">
      <selection activeCell="E43" sqref="E43"/>
    </sheetView>
  </sheetViews>
  <sheetFormatPr defaultRowHeight="13.2"/>
  <cols>
    <col min="1" max="1" width="31.5546875" style="1278" customWidth="1"/>
    <col min="2" max="6" width="7.5546875" style="1278" customWidth="1"/>
    <col min="7" max="16384" width="8.88671875" style="1278"/>
  </cols>
  <sheetData>
    <row r="1" spans="1:6" ht="12.75" customHeight="1">
      <c r="A1" s="2090" t="s">
        <v>1136</v>
      </c>
      <c r="B1" s="2090" t="s">
        <v>53</v>
      </c>
      <c r="C1" s="2090" t="s">
        <v>53</v>
      </c>
      <c r="D1" s="2090" t="s">
        <v>53</v>
      </c>
      <c r="E1" s="2090" t="s">
        <v>53</v>
      </c>
      <c r="F1" s="2090" t="s">
        <v>53</v>
      </c>
    </row>
    <row r="2" spans="1:6" ht="12.75" customHeight="1">
      <c r="A2" s="2110" t="s">
        <v>848</v>
      </c>
      <c r="B2" s="2110" t="s">
        <v>53</v>
      </c>
      <c r="C2" s="2110" t="s">
        <v>53</v>
      </c>
      <c r="D2" s="2110" t="s">
        <v>53</v>
      </c>
      <c r="E2" s="2110" t="s">
        <v>53</v>
      </c>
      <c r="F2" s="2110" t="s">
        <v>53</v>
      </c>
    </row>
    <row r="3" spans="1:6" ht="12.75" customHeight="1">
      <c r="A3" s="2110" t="s">
        <v>1135</v>
      </c>
      <c r="B3" s="2110" t="s">
        <v>53</v>
      </c>
      <c r="C3" s="2110" t="s">
        <v>53</v>
      </c>
      <c r="D3" s="2110" t="s">
        <v>53</v>
      </c>
      <c r="E3" s="2110" t="s">
        <v>53</v>
      </c>
      <c r="F3" s="2110" t="s">
        <v>53</v>
      </c>
    </row>
    <row r="4" spans="1:6" ht="10.5" customHeight="1">
      <c r="A4" s="472"/>
      <c r="B4" s="472"/>
      <c r="C4" s="472"/>
      <c r="D4" s="472"/>
      <c r="E4" s="472"/>
      <c r="F4" s="472"/>
    </row>
    <row r="5" spans="1:6" ht="10.5" customHeight="1" thickBot="1">
      <c r="A5" s="1457" t="s">
        <v>645</v>
      </c>
      <c r="B5" s="1456" t="s">
        <v>1342</v>
      </c>
      <c r="C5" s="1456" t="s">
        <v>1200</v>
      </c>
      <c r="D5" s="1456" t="s">
        <v>1130</v>
      </c>
      <c r="E5" s="1456" t="s">
        <v>1028</v>
      </c>
      <c r="F5" s="1456" t="s">
        <v>973</v>
      </c>
    </row>
    <row r="6" spans="1:6" ht="10.5" customHeight="1">
      <c r="A6" s="468" t="s">
        <v>683</v>
      </c>
      <c r="B6" s="1896">
        <v>130.16</v>
      </c>
      <c r="C6" s="1896">
        <v>130.19999999999999</v>
      </c>
      <c r="D6" s="1896">
        <v>103.96</v>
      </c>
      <c r="E6" s="1896">
        <v>103.32</v>
      </c>
      <c r="F6" s="1896">
        <v>102.81</v>
      </c>
    </row>
    <row r="7" spans="1:6" ht="10.5" customHeight="1">
      <c r="A7" s="467" t="s">
        <v>682</v>
      </c>
      <c r="B7" s="1897">
        <v>25.46</v>
      </c>
      <c r="C7" s="1897">
        <v>24.39</v>
      </c>
      <c r="D7" s="1897">
        <v>24.87</v>
      </c>
      <c r="E7" s="1897">
        <v>24.87</v>
      </c>
      <c r="F7" s="1897">
        <v>27.1</v>
      </c>
    </row>
    <row r="8" spans="1:6" ht="10.5" customHeight="1">
      <c r="A8" s="467" t="s">
        <v>681</v>
      </c>
      <c r="B8" s="1897" t="s">
        <v>225</v>
      </c>
      <c r="C8" s="1897" t="s">
        <v>225</v>
      </c>
      <c r="D8" s="1897" t="s">
        <v>225</v>
      </c>
      <c r="E8" s="1897" t="s">
        <v>225</v>
      </c>
      <c r="F8" s="1897" t="s">
        <v>225</v>
      </c>
    </row>
    <row r="9" spans="1:6" ht="10.5" customHeight="1" thickBot="1">
      <c r="A9" s="1453" t="s">
        <v>680</v>
      </c>
      <c r="B9" s="1898">
        <v>11.32</v>
      </c>
      <c r="C9" s="1898">
        <v>11.98</v>
      </c>
      <c r="D9" s="1898">
        <v>5.33</v>
      </c>
      <c r="E9" s="1898">
        <v>5.07</v>
      </c>
      <c r="F9" s="1898">
        <v>5.99</v>
      </c>
    </row>
    <row r="10" spans="1:6" ht="10.5" customHeight="1">
      <c r="A10" s="406" t="s">
        <v>1349</v>
      </c>
      <c r="B10" s="1899">
        <v>166.95</v>
      </c>
      <c r="C10" s="1899">
        <v>166.57</v>
      </c>
      <c r="D10" s="1899">
        <v>134.16</v>
      </c>
      <c r="E10" s="1899">
        <v>133.26</v>
      </c>
      <c r="F10" s="1899">
        <v>135.9</v>
      </c>
    </row>
    <row r="11" spans="1:6" ht="10.5" customHeight="1">
      <c r="A11" s="467" t="s">
        <v>1203</v>
      </c>
      <c r="B11" s="1897">
        <v>-18.149999999999999</v>
      </c>
      <c r="C11" s="1897">
        <v>-38.1</v>
      </c>
      <c r="D11" s="1897">
        <v>-14.26</v>
      </c>
      <c r="E11" s="1897">
        <v>-111.67</v>
      </c>
      <c r="F11" s="1897">
        <v>2.23</v>
      </c>
    </row>
    <row r="12" spans="1:6" ht="10.5" customHeight="1">
      <c r="A12" s="834"/>
      <c r="B12" s="839"/>
      <c r="C12" s="839"/>
      <c r="D12" s="839"/>
      <c r="E12" s="839"/>
      <c r="F12" s="839"/>
    </row>
    <row r="13" spans="1:6" ht="10.5" customHeight="1">
      <c r="A13" s="467" t="s">
        <v>711</v>
      </c>
      <c r="B13" s="1897">
        <v>2032.87</v>
      </c>
      <c r="C13" s="1897">
        <v>2172.34</v>
      </c>
      <c r="D13" s="1897">
        <v>1809.55</v>
      </c>
      <c r="E13" s="1897">
        <v>1726.98</v>
      </c>
      <c r="F13" s="1897">
        <v>1724.04</v>
      </c>
    </row>
    <row r="14" spans="1:6" ht="10.5" customHeight="1">
      <c r="A14" s="837" t="s">
        <v>673</v>
      </c>
      <c r="B14" s="1897">
        <v>13335.56</v>
      </c>
      <c r="C14" s="1897">
        <v>14548.78</v>
      </c>
      <c r="D14" s="1897">
        <v>11868.32</v>
      </c>
      <c r="E14" s="1897">
        <v>11831.95</v>
      </c>
      <c r="F14" s="1897">
        <v>11554.68</v>
      </c>
    </row>
    <row r="15" spans="1:6" ht="10.5" customHeight="1">
      <c r="A15" s="467" t="s">
        <v>672</v>
      </c>
      <c r="B15" s="1897">
        <v>1418.06</v>
      </c>
      <c r="C15" s="1897">
        <v>1429.98</v>
      </c>
      <c r="D15" s="1897">
        <v>1053.8699999999999</v>
      </c>
      <c r="E15" s="1897">
        <v>1096.1099999999999</v>
      </c>
      <c r="F15" s="1897">
        <v>1075.1400000000001</v>
      </c>
    </row>
    <row r="16" spans="1:6" ht="12.75" customHeight="1">
      <c r="A16" s="467"/>
      <c r="B16" s="467"/>
      <c r="C16" s="836"/>
      <c r="D16" s="836"/>
      <c r="E16" s="836"/>
      <c r="F16" s="836"/>
    </row>
    <row r="17" spans="1:6" ht="10.5" customHeight="1">
      <c r="A17" s="467"/>
      <c r="B17" s="467"/>
      <c r="C17" s="836"/>
      <c r="D17" s="836"/>
      <c r="E17" s="836"/>
      <c r="F17" s="836"/>
    </row>
    <row r="18" spans="1:6" ht="15" customHeight="1">
      <c r="A18" s="2090" t="s">
        <v>729</v>
      </c>
      <c r="B18" s="2090" t="s">
        <v>53</v>
      </c>
      <c r="C18" s="2090" t="s">
        <v>53</v>
      </c>
      <c r="D18" s="2090" t="s">
        <v>53</v>
      </c>
      <c r="E18" s="1288"/>
      <c r="F18" s="1288"/>
    </row>
    <row r="19" spans="1:6" ht="7.5" customHeight="1">
      <c r="A19" s="1304"/>
      <c r="B19" s="1304"/>
      <c r="C19" s="1304"/>
      <c r="D19" s="1304"/>
      <c r="E19" s="1288"/>
      <c r="F19" s="1288"/>
    </row>
    <row r="20" spans="1:6" ht="10.5" customHeight="1" thickBot="1">
      <c r="A20" s="1457" t="s">
        <v>665</v>
      </c>
      <c r="B20" s="1456" t="s">
        <v>1342</v>
      </c>
      <c r="C20" s="1456" t="s">
        <v>1200</v>
      </c>
      <c r="D20" s="1456" t="s">
        <v>1130</v>
      </c>
      <c r="E20" s="1456" t="s">
        <v>1028</v>
      </c>
      <c r="F20" s="1456" t="s">
        <v>973</v>
      </c>
    </row>
    <row r="21" spans="1:6" ht="10.5" customHeight="1">
      <c r="A21" s="1290" t="s">
        <v>728</v>
      </c>
      <c r="B21" s="1900">
        <v>16.11</v>
      </c>
      <c r="C21" s="1900">
        <v>15.85</v>
      </c>
      <c r="D21" s="1900">
        <v>11.86</v>
      </c>
      <c r="E21" s="1900">
        <v>11.82</v>
      </c>
      <c r="F21" s="1900">
        <v>11.33</v>
      </c>
    </row>
    <row r="22" spans="1:6" ht="10.5" customHeight="1">
      <c r="A22" s="1295" t="s">
        <v>727</v>
      </c>
      <c r="B22" s="1901">
        <v>3.08</v>
      </c>
      <c r="C22" s="1902">
        <v>2.88</v>
      </c>
      <c r="D22" s="1903">
        <v>2.56</v>
      </c>
      <c r="E22" s="1903">
        <v>2.81</v>
      </c>
      <c r="F22" s="1903">
        <v>2.78</v>
      </c>
    </row>
    <row r="23" spans="1:6" ht="10.5" customHeight="1" thickBot="1">
      <c r="A23" s="1453" t="s">
        <v>726</v>
      </c>
      <c r="B23" s="1904">
        <v>2.0299999999999998</v>
      </c>
      <c r="C23" s="1905">
        <v>2.13</v>
      </c>
      <c r="D23" s="1906">
        <v>2.17</v>
      </c>
      <c r="E23" s="1906">
        <v>2.2000000000000002</v>
      </c>
      <c r="F23" s="1906">
        <v>2.27</v>
      </c>
    </row>
    <row r="24" spans="1:6" ht="10.5" customHeight="1">
      <c r="A24" s="406" t="s">
        <v>717</v>
      </c>
      <c r="B24" s="877">
        <v>21.23</v>
      </c>
      <c r="C24" s="1907">
        <v>20.86</v>
      </c>
      <c r="D24" s="1908">
        <v>16.59</v>
      </c>
      <c r="E24" s="1908">
        <v>16.829999999999998</v>
      </c>
      <c r="F24" s="1908">
        <v>16.38</v>
      </c>
    </row>
    <row r="25" spans="1:6" ht="10.5" customHeight="1">
      <c r="A25" s="834"/>
      <c r="B25" s="839"/>
      <c r="C25" s="1281"/>
      <c r="D25" s="1281"/>
      <c r="E25" s="1281"/>
      <c r="F25" s="1281"/>
    </row>
    <row r="26" spans="1:6" ht="10.5" customHeight="1">
      <c r="A26" s="834"/>
      <c r="B26" s="839"/>
      <c r="C26" s="1281"/>
      <c r="D26" s="1281"/>
      <c r="E26" s="1281"/>
      <c r="F26" s="1281"/>
    </row>
    <row r="27" spans="1:6" ht="12" customHeight="1">
      <c r="A27" s="2090" t="s">
        <v>725</v>
      </c>
      <c r="B27" s="2090" t="s">
        <v>53</v>
      </c>
      <c r="C27" s="2090" t="s">
        <v>53</v>
      </c>
      <c r="D27" s="2090" t="s">
        <v>53</v>
      </c>
      <c r="E27" s="1281"/>
      <c r="F27" s="1281"/>
    </row>
    <row r="28" spans="1:6" ht="12" customHeight="1">
      <c r="A28" s="1304"/>
      <c r="B28" s="1304"/>
      <c r="C28" s="1304"/>
      <c r="D28" s="1304"/>
      <c r="E28" s="1281"/>
      <c r="F28" s="1281"/>
    </row>
    <row r="29" spans="1:6" ht="10.5" customHeight="1" thickBot="1">
      <c r="A29" s="1457" t="s">
        <v>645</v>
      </c>
      <c r="B29" s="1456" t="s">
        <v>1342</v>
      </c>
      <c r="C29" s="1456" t="s">
        <v>1200</v>
      </c>
      <c r="D29" s="1456" t="s">
        <v>1130</v>
      </c>
      <c r="E29" s="1456" t="s">
        <v>1028</v>
      </c>
      <c r="F29" s="1456" t="s">
        <v>973</v>
      </c>
    </row>
    <row r="30" spans="1:6" ht="10.5" customHeight="1">
      <c r="A30" s="1290" t="s">
        <v>724</v>
      </c>
      <c r="B30" s="1522"/>
      <c r="C30" s="1522"/>
      <c r="D30" s="1522"/>
      <c r="E30" s="1522"/>
      <c r="F30" s="1522"/>
    </row>
    <row r="31" spans="1:6" ht="10.5" customHeight="1">
      <c r="A31" s="1295" t="s">
        <v>723</v>
      </c>
      <c r="B31" s="1909">
        <v>895.4</v>
      </c>
      <c r="C31" s="1909">
        <v>764.93</v>
      </c>
      <c r="D31" s="1909">
        <v>311.82</v>
      </c>
      <c r="E31" s="1909">
        <v>330.99</v>
      </c>
      <c r="F31" s="1909">
        <v>272.83</v>
      </c>
    </row>
    <row r="32" spans="1:6" ht="10.5" customHeight="1">
      <c r="A32" s="1295" t="s">
        <v>722</v>
      </c>
      <c r="B32" s="1909">
        <v>734.5</v>
      </c>
      <c r="C32" s="1909">
        <v>562.94000000000005</v>
      </c>
      <c r="D32" s="1909">
        <v>705.07</v>
      </c>
      <c r="E32" s="1909">
        <v>603.07000000000005</v>
      </c>
      <c r="F32" s="1909">
        <v>522.71</v>
      </c>
    </row>
    <row r="33" spans="1:6" ht="10.5" customHeight="1">
      <c r="A33" s="1295" t="s">
        <v>721</v>
      </c>
      <c r="B33" s="1909">
        <v>344.9</v>
      </c>
      <c r="C33" s="1909">
        <v>397.34</v>
      </c>
      <c r="D33" s="1909">
        <v>402.73</v>
      </c>
      <c r="E33" s="1909">
        <v>360.2</v>
      </c>
      <c r="F33" s="1909">
        <v>425.23</v>
      </c>
    </row>
    <row r="34" spans="1:6" ht="10.5" customHeight="1">
      <c r="A34" s="1295" t="s">
        <v>720</v>
      </c>
      <c r="B34" s="1909"/>
      <c r="C34" s="1909"/>
      <c r="D34" s="1909"/>
      <c r="E34" s="1909"/>
      <c r="F34" s="1909"/>
    </row>
    <row r="35" spans="1:6" ht="10.5" customHeight="1">
      <c r="A35" s="1295" t="s">
        <v>719</v>
      </c>
      <c r="B35" s="1909">
        <v>101.21</v>
      </c>
      <c r="C35" s="1909">
        <v>536.37</v>
      </c>
      <c r="D35" s="1909">
        <v>360.31</v>
      </c>
      <c r="E35" s="1909">
        <v>642.82000000000005</v>
      </c>
      <c r="F35" s="1909">
        <v>787.63</v>
      </c>
    </row>
    <row r="36" spans="1:6" ht="10.5" customHeight="1" thickBot="1">
      <c r="A36" s="1453" t="s">
        <v>718</v>
      </c>
      <c r="B36" s="1910">
        <v>382.38</v>
      </c>
      <c r="C36" s="1911">
        <v>437.98</v>
      </c>
      <c r="D36" s="1912">
        <v>423.05</v>
      </c>
      <c r="E36" s="1912">
        <v>380.52</v>
      </c>
      <c r="F36" s="1912">
        <v>513.36</v>
      </c>
    </row>
    <row r="37" spans="1:6" ht="10.5" customHeight="1">
      <c r="A37" s="406" t="s">
        <v>717</v>
      </c>
      <c r="B37" s="876">
        <v>2458.4</v>
      </c>
      <c r="C37" s="1913">
        <v>2699.55</v>
      </c>
      <c r="D37" s="1913">
        <v>2202.9699999999998</v>
      </c>
      <c r="E37" s="1913">
        <v>2317.6</v>
      </c>
      <c r="F37" s="1913">
        <v>2521.77</v>
      </c>
    </row>
    <row r="38" spans="1:6" ht="10.5" customHeight="1">
      <c r="A38" s="2088"/>
      <c r="B38" s="2088" t="s">
        <v>53</v>
      </c>
      <c r="C38" s="2088" t="s">
        <v>53</v>
      </c>
      <c r="D38" s="2088" t="s">
        <v>53</v>
      </c>
      <c r="E38" s="2088" t="s">
        <v>53</v>
      </c>
      <c r="F38" s="2088" t="s">
        <v>53</v>
      </c>
    </row>
  </sheetData>
  <mergeCells count="6">
    <mergeCell ref="A38:F38"/>
    <mergeCell ref="A1:F1"/>
    <mergeCell ref="A2:F2"/>
    <mergeCell ref="A3:F3"/>
    <mergeCell ref="A18:D18"/>
    <mergeCell ref="A27:D27"/>
  </mergeCells>
  <pageMargins left="0.70866141732283505" right="0.70866141732283505" top="0.74803149606299202" bottom="0.74803149606299202" header="0.31496062992126" footer="0.31496062992126"/>
  <pageSetup paperSize="9" orientation="portrait" r:id="rId1"/>
  <headerFooter alignWithMargins="0"/>
  <ignoredErrors>
    <ignoredError sqref="A12:F12 A6:A11 B8:F10 A16:F20 A13:A15 A25:F30 A21:A24 A38:F38 A31:A3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theme="5" tint="0.39997558519241921"/>
  </sheetPr>
  <dimension ref="F3:G3"/>
  <sheetViews>
    <sheetView view="pageBreakPreview" topLeftCell="G40" zoomScale="80" zoomScaleNormal="100" zoomScaleSheetLayoutView="80" zoomScalePageLayoutView="80" workbookViewId="0">
      <selection activeCell="W64" sqref="W64"/>
    </sheetView>
  </sheetViews>
  <sheetFormatPr defaultColWidth="9.109375" defaultRowHeight="14.4"/>
  <cols>
    <col min="1" max="4" width="9.109375" style="1"/>
    <col min="5" max="5" width="3.5546875" style="1" customWidth="1"/>
    <col min="6" max="16384" width="9.109375" style="1"/>
  </cols>
  <sheetData>
    <row r="3" spans="6:7" ht="35.4">
      <c r="F3" s="32"/>
      <c r="G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FBD2-FEFE-496A-A164-E3BD78E31C35}">
  <dimension ref="A1:H65"/>
  <sheetViews>
    <sheetView zoomScaleNormal="100" workbookViewId="0">
      <selection activeCell="A25" sqref="A25"/>
    </sheetView>
  </sheetViews>
  <sheetFormatPr defaultRowHeight="13.2"/>
  <cols>
    <col min="1" max="1" width="33.109375" style="1278" customWidth="1"/>
    <col min="2" max="6" width="6.109375" style="1278" customWidth="1"/>
    <col min="7" max="8" width="7.88671875" style="1278" customWidth="1"/>
    <col min="9" max="16384" width="8.88671875" style="1278"/>
  </cols>
  <sheetData>
    <row r="1" spans="1:8" ht="12.75" customHeight="1">
      <c r="A1" s="2090" t="s">
        <v>1137</v>
      </c>
      <c r="B1" s="2090" t="s">
        <v>53</v>
      </c>
      <c r="C1" s="2090" t="s">
        <v>53</v>
      </c>
      <c r="D1" s="2090" t="s">
        <v>53</v>
      </c>
      <c r="E1" s="1288"/>
      <c r="F1" s="1289"/>
      <c r="G1" s="2113" t="s">
        <v>1344</v>
      </c>
      <c r="H1" s="2114" t="s">
        <v>53</v>
      </c>
    </row>
    <row r="2" spans="1:8" ht="10.5" customHeight="1">
      <c r="A2" s="472"/>
      <c r="B2" s="472"/>
      <c r="C2" s="472"/>
      <c r="D2" s="472"/>
      <c r="E2" s="472"/>
      <c r="F2" s="471"/>
      <c r="G2" s="1539"/>
      <c r="H2" s="1538"/>
    </row>
    <row r="3" spans="1:8" ht="10.5" customHeight="1" thickBot="1">
      <c r="A3" s="1531" t="s">
        <v>645</v>
      </c>
      <c r="B3" s="1530" t="s">
        <v>1342</v>
      </c>
      <c r="C3" s="1530" t="s">
        <v>1200</v>
      </c>
      <c r="D3" s="1530" t="s">
        <v>1130</v>
      </c>
      <c r="E3" s="1530" t="s">
        <v>1028</v>
      </c>
      <c r="F3" s="470" t="s">
        <v>973</v>
      </c>
      <c r="G3" s="1529" t="s">
        <v>1341</v>
      </c>
      <c r="H3" s="1528" t="s">
        <v>1340</v>
      </c>
    </row>
    <row r="4" spans="1:8" ht="10.5" customHeight="1">
      <c r="A4" s="468" t="s">
        <v>683</v>
      </c>
      <c r="B4" s="850">
        <v>240</v>
      </c>
      <c r="C4" s="850">
        <v>228</v>
      </c>
      <c r="D4" s="850">
        <v>226</v>
      </c>
      <c r="E4" s="850">
        <v>214</v>
      </c>
      <c r="F4" s="855">
        <v>221</v>
      </c>
      <c r="G4" s="1096" t="s">
        <v>735</v>
      </c>
      <c r="H4" s="1097" t="s">
        <v>836</v>
      </c>
    </row>
    <row r="5" spans="1:8" ht="10.5" customHeight="1">
      <c r="A5" s="467" t="s">
        <v>682</v>
      </c>
      <c r="B5" s="836">
        <v>137</v>
      </c>
      <c r="C5" s="836">
        <v>116</v>
      </c>
      <c r="D5" s="836">
        <v>118</v>
      </c>
      <c r="E5" s="836">
        <v>101</v>
      </c>
      <c r="F5" s="835">
        <v>124</v>
      </c>
      <c r="G5" s="1527" t="s">
        <v>837</v>
      </c>
      <c r="H5" s="1526" t="s">
        <v>1032</v>
      </c>
    </row>
    <row r="6" spans="1:8" ht="10.5" customHeight="1">
      <c r="A6" s="467" t="s">
        <v>681</v>
      </c>
      <c r="B6" s="836">
        <v>245</v>
      </c>
      <c r="C6" s="836">
        <v>101</v>
      </c>
      <c r="D6" s="836">
        <v>132</v>
      </c>
      <c r="E6" s="836">
        <v>150</v>
      </c>
      <c r="F6" s="835">
        <v>62</v>
      </c>
      <c r="G6" s="1527" t="s">
        <v>881</v>
      </c>
      <c r="H6" s="1526" t="s">
        <v>881</v>
      </c>
    </row>
    <row r="7" spans="1:8" ht="10.5" customHeight="1">
      <c r="A7" s="467" t="s">
        <v>680</v>
      </c>
      <c r="B7" s="836" t="s">
        <v>225</v>
      </c>
      <c r="C7" s="836" t="s">
        <v>225</v>
      </c>
      <c r="D7" s="836" t="s">
        <v>225</v>
      </c>
      <c r="E7" s="836" t="s">
        <v>225</v>
      </c>
      <c r="F7" s="835" t="s">
        <v>225</v>
      </c>
      <c r="G7" s="1527"/>
      <c r="H7" s="1526"/>
    </row>
    <row r="8" spans="1:8" ht="10.5" customHeight="1">
      <c r="A8" s="833" t="s">
        <v>1345</v>
      </c>
      <c r="B8" s="840">
        <v>622</v>
      </c>
      <c r="C8" s="840">
        <v>445</v>
      </c>
      <c r="D8" s="840">
        <v>476</v>
      </c>
      <c r="E8" s="840">
        <v>465</v>
      </c>
      <c r="F8" s="408">
        <v>407</v>
      </c>
      <c r="G8" s="1537" t="s">
        <v>1328</v>
      </c>
      <c r="H8" s="1536" t="s">
        <v>1132</v>
      </c>
    </row>
    <row r="9" spans="1:8" ht="10.5" customHeight="1">
      <c r="A9" s="833" t="s">
        <v>679</v>
      </c>
      <c r="B9" s="840">
        <v>-285</v>
      </c>
      <c r="C9" s="840">
        <v>-193</v>
      </c>
      <c r="D9" s="840">
        <v>-180</v>
      </c>
      <c r="E9" s="840">
        <v>-192</v>
      </c>
      <c r="F9" s="408">
        <v>-267</v>
      </c>
      <c r="G9" s="1537" t="s">
        <v>838</v>
      </c>
      <c r="H9" s="1536" t="s">
        <v>1335</v>
      </c>
    </row>
    <row r="10" spans="1:8" ht="10.5" customHeight="1">
      <c r="A10" s="833" t="s">
        <v>678</v>
      </c>
      <c r="B10" s="840">
        <v>337</v>
      </c>
      <c r="C10" s="840">
        <v>252</v>
      </c>
      <c r="D10" s="840">
        <v>296</v>
      </c>
      <c r="E10" s="840">
        <v>273</v>
      </c>
      <c r="F10" s="408">
        <v>140</v>
      </c>
      <c r="G10" s="1537" t="s">
        <v>1354</v>
      </c>
      <c r="H10" s="1536" t="s">
        <v>1355</v>
      </c>
    </row>
    <row r="11" spans="1:8" ht="10.5" customHeight="1">
      <c r="A11" s="467" t="s">
        <v>1203</v>
      </c>
      <c r="B11" s="836">
        <v>-27</v>
      </c>
      <c r="C11" s="836">
        <v>1</v>
      </c>
      <c r="D11" s="836">
        <v>10</v>
      </c>
      <c r="E11" s="836">
        <v>-228</v>
      </c>
      <c r="F11" s="835">
        <v>-52</v>
      </c>
      <c r="G11" s="1527"/>
      <c r="H11" s="1526"/>
    </row>
    <row r="12" spans="1:8" ht="10.5" customHeight="1">
      <c r="A12" s="833" t="s">
        <v>676</v>
      </c>
      <c r="B12" s="840">
        <v>310</v>
      </c>
      <c r="C12" s="840">
        <v>253</v>
      </c>
      <c r="D12" s="840">
        <v>306</v>
      </c>
      <c r="E12" s="840">
        <v>45</v>
      </c>
      <c r="F12" s="408">
        <v>88</v>
      </c>
      <c r="G12" s="1537" t="s">
        <v>1354</v>
      </c>
      <c r="H12" s="1536" t="s">
        <v>879</v>
      </c>
    </row>
    <row r="13" spans="1:8" ht="10.5" customHeight="1">
      <c r="A13" s="834"/>
      <c r="B13" s="834"/>
      <c r="C13" s="839"/>
      <c r="D13" s="839"/>
      <c r="E13" s="839"/>
      <c r="F13" s="838"/>
      <c r="G13" s="1535"/>
      <c r="H13" s="1534"/>
    </row>
    <row r="14" spans="1:8" ht="10.5" customHeight="1">
      <c r="A14" s="467" t="s">
        <v>1201</v>
      </c>
      <c r="B14" s="836">
        <v>34</v>
      </c>
      <c r="C14" s="836">
        <v>48</v>
      </c>
      <c r="D14" s="836">
        <v>42</v>
      </c>
      <c r="E14" s="836">
        <v>44</v>
      </c>
      <c r="F14" s="835">
        <v>52</v>
      </c>
      <c r="G14" s="1527"/>
      <c r="H14" s="1526"/>
    </row>
    <row r="15" spans="1:8" ht="10.5" customHeight="1">
      <c r="A15" s="467" t="s">
        <v>1209</v>
      </c>
      <c r="B15" s="836">
        <v>19</v>
      </c>
      <c r="C15" s="836">
        <v>10.7</v>
      </c>
      <c r="D15" s="836">
        <v>12.6</v>
      </c>
      <c r="E15" s="836">
        <v>1.4</v>
      </c>
      <c r="F15" s="835">
        <v>5.8</v>
      </c>
      <c r="G15" s="1527"/>
      <c r="H15" s="1526"/>
    </row>
    <row r="16" spans="1:8" ht="10.5" customHeight="1">
      <c r="A16" s="467" t="s">
        <v>711</v>
      </c>
      <c r="B16" s="1982">
        <v>6102</v>
      </c>
      <c r="C16" s="1982">
        <v>6093</v>
      </c>
      <c r="D16" s="1982">
        <v>6619</v>
      </c>
      <c r="E16" s="1982">
        <v>7020.3368927690353</v>
      </c>
      <c r="F16" s="1983">
        <v>7624</v>
      </c>
      <c r="G16" s="1984" t="s">
        <v>1598</v>
      </c>
      <c r="H16" s="1985" t="s">
        <v>736</v>
      </c>
    </row>
    <row r="17" spans="1:8" ht="10.5" customHeight="1">
      <c r="A17" s="837" t="s">
        <v>673</v>
      </c>
      <c r="B17" s="836">
        <v>42095</v>
      </c>
      <c r="C17" s="836">
        <v>42280</v>
      </c>
      <c r="D17" s="836">
        <v>45027.273745310784</v>
      </c>
      <c r="E17" s="836">
        <v>47862.994162944633</v>
      </c>
      <c r="F17" s="835">
        <v>46897</v>
      </c>
      <c r="G17" s="1527">
        <v>-0.1</v>
      </c>
      <c r="H17" s="1526">
        <v>0</v>
      </c>
    </row>
    <row r="18" spans="1:8" ht="10.5" customHeight="1" thickBot="1">
      <c r="A18" s="467" t="s">
        <v>672</v>
      </c>
      <c r="B18" s="836">
        <v>1398</v>
      </c>
      <c r="C18" s="836">
        <v>1467</v>
      </c>
      <c r="D18" s="836">
        <v>1624</v>
      </c>
      <c r="E18" s="836">
        <v>1649</v>
      </c>
      <c r="F18" s="835">
        <v>1704</v>
      </c>
      <c r="G18" s="1525" t="s">
        <v>1089</v>
      </c>
      <c r="H18" s="1524" t="s">
        <v>739</v>
      </c>
    </row>
    <row r="19" spans="1:8" ht="12.75" customHeight="1">
      <c r="A19" s="1695" t="s">
        <v>1425</v>
      </c>
      <c r="B19" s="467"/>
      <c r="C19" s="836"/>
      <c r="D19" s="836"/>
      <c r="E19" s="836"/>
      <c r="F19" s="836"/>
      <c r="G19" s="1296"/>
      <c r="H19" s="1296"/>
    </row>
    <row r="20" spans="1:8" ht="10.5" customHeight="1" thickBot="1">
      <c r="A20" s="467"/>
      <c r="B20" s="467"/>
      <c r="C20" s="836"/>
      <c r="D20" s="836"/>
      <c r="E20" s="836"/>
      <c r="F20" s="836"/>
      <c r="G20" s="1297"/>
      <c r="H20" s="1297"/>
    </row>
    <row r="21" spans="1:8" ht="15" customHeight="1">
      <c r="A21" s="1288" t="s">
        <v>1353</v>
      </c>
      <c r="B21" s="1288"/>
      <c r="C21" s="1288"/>
      <c r="D21" s="1288"/>
      <c r="E21" s="1288"/>
      <c r="F21" s="1289"/>
      <c r="G21" s="2113" t="s">
        <v>1344</v>
      </c>
      <c r="H21" s="2114" t="s">
        <v>53</v>
      </c>
    </row>
    <row r="22" spans="1:8" ht="10.5" customHeight="1" thickBot="1">
      <c r="A22" s="1531" t="s">
        <v>665</v>
      </c>
      <c r="B22" s="1530" t="s">
        <v>1342</v>
      </c>
      <c r="C22" s="1530" t="s">
        <v>1200</v>
      </c>
      <c r="D22" s="1530" t="s">
        <v>1130</v>
      </c>
      <c r="E22" s="1530" t="s">
        <v>1028</v>
      </c>
      <c r="F22" s="470" t="s">
        <v>973</v>
      </c>
      <c r="G22" s="1529" t="s">
        <v>1341</v>
      </c>
      <c r="H22" s="1528" t="s">
        <v>1340</v>
      </c>
    </row>
    <row r="23" spans="1:8" ht="10.5" customHeight="1">
      <c r="A23" s="848" t="s">
        <v>746</v>
      </c>
      <c r="B23" s="847">
        <v>45</v>
      </c>
      <c r="C23" s="847">
        <v>46.1</v>
      </c>
      <c r="D23" s="847">
        <v>46.9</v>
      </c>
      <c r="E23" s="847">
        <v>48.9</v>
      </c>
      <c r="F23" s="1158">
        <v>50.4</v>
      </c>
      <c r="G23" s="1096" t="s">
        <v>730</v>
      </c>
      <c r="H23" s="1097" t="s">
        <v>737</v>
      </c>
    </row>
    <row r="24" spans="1:8" ht="10.5" customHeight="1" thickBot="1">
      <c r="A24" s="846" t="s">
        <v>745</v>
      </c>
      <c r="B24" s="845">
        <v>43.4</v>
      </c>
      <c r="C24" s="845">
        <v>39.9</v>
      </c>
      <c r="D24" s="845">
        <v>43.7</v>
      </c>
      <c r="E24" s="845">
        <v>42.3</v>
      </c>
      <c r="F24" s="1098">
        <v>40.700000000000003</v>
      </c>
      <c r="G24" s="1533" t="s">
        <v>838</v>
      </c>
      <c r="H24" s="1524" t="s">
        <v>735</v>
      </c>
    </row>
    <row r="25" spans="1:8" ht="10.5" customHeight="1">
      <c r="A25" s="2040" t="s">
        <v>1322</v>
      </c>
      <c r="B25" s="836"/>
      <c r="C25" s="845"/>
      <c r="D25" s="845"/>
      <c r="E25" s="845"/>
      <c r="F25" s="845"/>
      <c r="G25" s="1298"/>
      <c r="H25" s="1298"/>
    </row>
    <row r="26" spans="1:8" ht="10.5" customHeight="1">
      <c r="A26" s="851"/>
      <c r="B26" s="851"/>
      <c r="C26" s="851"/>
      <c r="D26" s="851"/>
      <c r="E26" s="851"/>
      <c r="F26" s="851"/>
      <c r="G26" s="1696"/>
      <c r="H26" s="1696"/>
    </row>
    <row r="27" spans="1:8" ht="15" customHeight="1">
      <c r="A27" s="2111"/>
      <c r="B27" s="2111"/>
      <c r="C27" s="2111"/>
      <c r="D27" s="2111"/>
      <c r="E27" s="1697"/>
      <c r="F27" s="1697"/>
      <c r="G27" s="2112"/>
      <c r="H27" s="2112"/>
    </row>
    <row r="28" spans="1:8" ht="7.5" customHeight="1">
      <c r="A28" s="1698"/>
      <c r="B28" s="1698"/>
      <c r="C28" s="1698"/>
      <c r="D28" s="1697"/>
      <c r="E28" s="1697"/>
      <c r="F28" s="1697"/>
      <c r="G28" s="1698"/>
      <c r="H28" s="1558"/>
    </row>
    <row r="29" spans="1:8" ht="10.5" customHeight="1">
      <c r="A29" s="1699"/>
      <c r="B29" s="1700"/>
      <c r="C29" s="1700"/>
      <c r="D29" s="1700"/>
      <c r="E29" s="1700"/>
      <c r="F29" s="1700"/>
      <c r="G29" s="1674"/>
      <c r="H29" s="1674"/>
    </row>
    <row r="30" spans="1:8" ht="10.5" customHeight="1">
      <c r="A30" s="1701"/>
      <c r="B30" s="1702"/>
      <c r="C30" s="1702"/>
      <c r="D30" s="1702"/>
      <c r="E30" s="1702"/>
      <c r="F30" s="1702"/>
      <c r="G30" s="1558"/>
      <c r="H30" s="1558"/>
    </row>
    <row r="31" spans="1:8" ht="10.5" customHeight="1">
      <c r="A31" s="1701"/>
      <c r="B31" s="1702"/>
      <c r="C31" s="1702"/>
      <c r="D31" s="1702"/>
      <c r="E31" s="1702"/>
      <c r="F31" s="1702"/>
      <c r="G31" s="1558"/>
      <c r="H31" s="1558"/>
    </row>
    <row r="32" spans="1:8" ht="10.5" customHeight="1">
      <c r="A32" s="1701"/>
      <c r="B32" s="1702"/>
      <c r="C32" s="1702"/>
      <c r="D32" s="1702"/>
      <c r="E32" s="1702"/>
      <c r="F32" s="1702"/>
      <c r="G32" s="1558"/>
      <c r="H32" s="1558"/>
    </row>
    <row r="33" spans="1:8" ht="10.5" customHeight="1">
      <c r="A33" s="1701"/>
      <c r="B33" s="1702"/>
      <c r="C33" s="1702"/>
      <c r="D33" s="1702"/>
      <c r="E33" s="1702"/>
      <c r="F33" s="1702"/>
      <c r="G33" s="1558"/>
      <c r="H33" s="1558"/>
    </row>
    <row r="34" spans="1:8" ht="10.5" customHeight="1">
      <c r="A34" s="1701"/>
      <c r="B34" s="1702"/>
      <c r="C34" s="1702"/>
      <c r="D34" s="1702"/>
      <c r="E34" s="1702"/>
      <c r="F34" s="1702"/>
      <c r="G34" s="1558"/>
      <c r="H34" s="1558"/>
    </row>
    <row r="35" spans="1:8" ht="9.75" customHeight="1">
      <c r="A35" s="1703"/>
      <c r="B35" s="1704"/>
      <c r="C35" s="1705"/>
      <c r="D35" s="1705"/>
      <c r="E35" s="1704"/>
      <c r="F35" s="1704"/>
      <c r="G35" s="1706"/>
      <c r="H35" s="1706"/>
    </row>
    <row r="36" spans="1:8" ht="9.75" customHeight="1">
      <c r="A36" s="1707"/>
      <c r="B36" s="1708"/>
      <c r="C36" s="1708"/>
      <c r="D36" s="1708"/>
      <c r="E36" s="1708"/>
      <c r="F36" s="1708"/>
      <c r="G36" s="1706"/>
      <c r="H36" s="1706"/>
    </row>
    <row r="37" spans="1:8" ht="15" customHeight="1">
      <c r="A37" s="1698"/>
      <c r="B37" s="1698"/>
      <c r="C37" s="1698"/>
      <c r="D37" s="1698"/>
      <c r="E37" s="1698"/>
      <c r="F37" s="1698"/>
      <c r="G37" s="2112"/>
      <c r="H37" s="2112"/>
    </row>
    <row r="38" spans="1:8" ht="9" customHeight="1">
      <c r="A38" s="1698"/>
      <c r="B38" s="1698"/>
      <c r="C38" s="1698"/>
      <c r="D38" s="1697"/>
      <c r="E38" s="1697"/>
      <c r="F38" s="1697"/>
      <c r="G38" s="1698"/>
      <c r="H38" s="1558"/>
    </row>
    <row r="39" spans="1:8" ht="15.75" customHeight="1">
      <c r="A39" s="1699"/>
      <c r="B39" s="1700"/>
      <c r="C39" s="1700"/>
      <c r="D39" s="1700"/>
      <c r="E39" s="1700"/>
      <c r="F39" s="1700"/>
      <c r="G39" s="1674"/>
      <c r="H39" s="1674"/>
    </row>
    <row r="40" spans="1:8" ht="10.5" customHeight="1">
      <c r="A40" s="1701"/>
      <c r="B40" s="1702"/>
      <c r="C40" s="1702"/>
      <c r="D40" s="1702"/>
      <c r="E40" s="1702"/>
      <c r="F40" s="1702"/>
      <c r="G40" s="1558"/>
      <c r="H40" s="1558"/>
    </row>
    <row r="41" spans="1:8" ht="10.5" customHeight="1">
      <c r="A41" s="1701"/>
      <c r="B41" s="1702"/>
      <c r="C41" s="1702"/>
      <c r="D41" s="1702"/>
      <c r="E41" s="1702"/>
      <c r="F41" s="1702"/>
      <c r="G41" s="1558"/>
      <c r="H41" s="1558"/>
    </row>
    <row r="42" spans="1:8" ht="10.5" customHeight="1">
      <c r="A42" s="1701"/>
      <c r="B42" s="1702"/>
      <c r="C42" s="1702"/>
      <c r="D42" s="1702"/>
      <c r="E42" s="1702"/>
      <c r="F42" s="1702"/>
      <c r="G42" s="1558"/>
      <c r="H42" s="1558"/>
    </row>
    <row r="43" spans="1:8" ht="10.5" customHeight="1">
      <c r="A43" s="1701"/>
      <c r="B43" s="1702"/>
      <c r="C43" s="1702"/>
      <c r="D43" s="1702"/>
      <c r="E43" s="1702"/>
      <c r="F43" s="1702"/>
      <c r="G43" s="1558"/>
      <c r="H43" s="1558"/>
    </row>
    <row r="44" spans="1:8" ht="10.5" customHeight="1">
      <c r="A44" s="1701"/>
      <c r="B44" s="1702"/>
      <c r="C44" s="1702"/>
      <c r="D44" s="1702"/>
      <c r="E44" s="1702"/>
      <c r="F44" s="1702"/>
      <c r="G44" s="1558"/>
      <c r="H44" s="1558"/>
    </row>
    <row r="45" spans="1:8" ht="9.75" customHeight="1">
      <c r="A45" s="1706"/>
      <c r="B45" s="1706"/>
      <c r="C45" s="1706"/>
      <c r="D45" s="1706"/>
      <c r="E45" s="1706"/>
      <c r="F45" s="1706"/>
      <c r="G45" s="1706"/>
      <c r="H45" s="1706"/>
    </row>
    <row r="46" spans="1:8" ht="9.75" customHeight="1">
      <c r="A46" s="1706"/>
      <c r="B46" s="1706"/>
      <c r="C46" s="1706"/>
      <c r="D46" s="1706"/>
      <c r="E46" s="1706"/>
      <c r="F46" s="1706"/>
      <c r="G46" s="1706"/>
      <c r="H46" s="1706"/>
    </row>
    <row r="47" spans="1:8" ht="15" customHeight="1">
      <c r="A47" s="2111"/>
      <c r="B47" s="2111"/>
      <c r="C47" s="2111"/>
      <c r="D47" s="1697"/>
      <c r="E47" s="1697"/>
      <c r="F47" s="1697"/>
      <c r="G47" s="2112"/>
      <c r="H47" s="2112"/>
    </row>
    <row r="48" spans="1:8" ht="9.75" customHeight="1">
      <c r="A48" s="1698"/>
      <c r="B48" s="1698"/>
      <c r="C48" s="1698"/>
      <c r="D48" s="1697"/>
      <c r="E48" s="1697"/>
      <c r="F48" s="1697"/>
      <c r="G48" s="1698"/>
      <c r="H48" s="1558"/>
    </row>
    <row r="49" spans="1:8" ht="15.75" customHeight="1">
      <c r="A49" s="1699"/>
      <c r="B49" s="1700"/>
      <c r="C49" s="1700"/>
      <c r="D49" s="1700"/>
      <c r="E49" s="1700"/>
      <c r="F49" s="1700"/>
      <c r="G49" s="1674"/>
      <c r="H49" s="1674"/>
    </row>
    <row r="50" spans="1:8" ht="10.5" customHeight="1">
      <c r="A50" s="1701"/>
      <c r="B50" s="1709"/>
      <c r="C50" s="1709"/>
      <c r="D50" s="1709"/>
      <c r="E50" s="1709"/>
      <c r="F50" s="1709"/>
      <c r="G50" s="1558"/>
      <c r="H50" s="1558"/>
    </row>
    <row r="51" spans="1:8" ht="10.5" customHeight="1">
      <c r="A51" s="1701"/>
      <c r="B51" s="1709"/>
      <c r="C51" s="1709"/>
      <c r="D51" s="1709"/>
      <c r="E51" s="1709"/>
      <c r="F51" s="1709"/>
      <c r="G51" s="1558"/>
      <c r="H51" s="1558"/>
    </row>
    <row r="52" spans="1:8" ht="10.5" customHeight="1">
      <c r="A52" s="1701"/>
      <c r="B52" s="1709"/>
      <c r="C52" s="1709"/>
      <c r="D52" s="1709"/>
      <c r="E52" s="1709"/>
      <c r="F52" s="1709"/>
      <c r="G52" s="1558"/>
      <c r="H52" s="1558"/>
    </row>
    <row r="53" spans="1:8" ht="10.5" customHeight="1">
      <c r="A53" s="1701"/>
      <c r="B53" s="1709"/>
      <c r="C53" s="1709"/>
      <c r="D53" s="1709"/>
      <c r="E53" s="1709"/>
      <c r="F53" s="1709"/>
      <c r="G53" s="1558"/>
      <c r="H53" s="1558"/>
    </row>
    <row r="54" spans="1:8" ht="10.5" customHeight="1">
      <c r="A54" s="1701"/>
      <c r="B54" s="1709"/>
      <c r="C54" s="1709"/>
      <c r="D54" s="1709"/>
      <c r="E54" s="1709"/>
      <c r="F54" s="1709"/>
      <c r="G54" s="1558"/>
      <c r="H54" s="1558"/>
    </row>
    <row r="55" spans="1:8" ht="9.75" customHeight="1">
      <c r="A55" s="1706"/>
      <c r="B55" s="1706"/>
      <c r="C55" s="1706"/>
      <c r="D55" s="1706"/>
      <c r="E55" s="1706"/>
      <c r="F55" s="1706"/>
      <c r="G55" s="1706"/>
      <c r="H55" s="1706"/>
    </row>
    <row r="56" spans="1:8" ht="9.75" customHeight="1">
      <c r="A56" s="1706"/>
      <c r="B56" s="1706"/>
      <c r="C56" s="1706"/>
      <c r="D56" s="1706"/>
      <c r="E56" s="1706"/>
      <c r="F56" s="1706"/>
      <c r="G56" s="1706"/>
      <c r="H56" s="1706"/>
    </row>
    <row r="57" spans="1:8" ht="15" customHeight="1">
      <c r="A57" s="2111"/>
      <c r="B57" s="2111"/>
      <c r="C57" s="2111"/>
      <c r="D57" s="1697"/>
      <c r="E57" s="1697"/>
      <c r="F57" s="1697"/>
      <c r="G57" s="2112"/>
      <c r="H57" s="2112"/>
    </row>
    <row r="58" spans="1:8" ht="10.5" customHeight="1">
      <c r="A58" s="1698"/>
      <c r="B58" s="1698"/>
      <c r="C58" s="1698"/>
      <c r="D58" s="1697"/>
      <c r="E58" s="1697"/>
      <c r="F58" s="1697"/>
      <c r="G58" s="1698"/>
      <c r="H58" s="1558"/>
    </row>
    <row r="59" spans="1:8" ht="15.75" customHeight="1">
      <c r="A59" s="1699"/>
      <c r="B59" s="1700"/>
      <c r="C59" s="1700"/>
      <c r="D59" s="1700"/>
      <c r="E59" s="1700"/>
      <c r="F59" s="1700"/>
      <c r="G59" s="1674"/>
      <c r="H59" s="1674"/>
    </row>
    <row r="60" spans="1:8" ht="10.5" customHeight="1">
      <c r="A60" s="1701"/>
      <c r="B60" s="1709"/>
      <c r="C60" s="1709"/>
      <c r="D60" s="1709"/>
      <c r="E60" s="1709"/>
      <c r="F60" s="1709"/>
      <c r="G60" s="1558"/>
      <c r="H60" s="1558"/>
    </row>
    <row r="61" spans="1:8" ht="10.5" customHeight="1">
      <c r="A61" s="1701"/>
      <c r="B61" s="1709"/>
      <c r="C61" s="1709"/>
      <c r="D61" s="1709"/>
      <c r="E61" s="1709"/>
      <c r="F61" s="1709"/>
      <c r="G61" s="1558"/>
      <c r="H61" s="1558"/>
    </row>
    <row r="62" spans="1:8" ht="10.5" customHeight="1">
      <c r="A62" s="1701"/>
      <c r="B62" s="1709"/>
      <c r="C62" s="1709"/>
      <c r="D62" s="1709"/>
      <c r="E62" s="1709"/>
      <c r="F62" s="1709"/>
      <c r="G62" s="1558"/>
      <c r="H62" s="1558"/>
    </row>
    <row r="63" spans="1:8" ht="10.5" customHeight="1">
      <c r="A63" s="1701"/>
      <c r="B63" s="1709"/>
      <c r="C63" s="1709"/>
      <c r="D63" s="1709"/>
      <c r="E63" s="1709"/>
      <c r="F63" s="1709"/>
      <c r="G63" s="1558"/>
      <c r="H63" s="1558"/>
    </row>
    <row r="64" spans="1:8" ht="10.5" customHeight="1">
      <c r="A64" s="1701"/>
      <c r="B64" s="1709"/>
      <c r="C64" s="1709"/>
      <c r="D64" s="1709"/>
      <c r="E64" s="1709"/>
      <c r="F64" s="1709"/>
      <c r="G64" s="1558"/>
      <c r="H64" s="1558"/>
    </row>
    <row r="65" spans="1:8" ht="10.5" customHeight="1">
      <c r="A65" s="1523"/>
      <c r="B65" s="1301"/>
      <c r="C65" s="1301"/>
      <c r="D65" s="1301"/>
      <c r="E65" s="1301"/>
      <c r="F65" s="1301"/>
      <c r="G65" s="1706"/>
      <c r="H65" s="1706"/>
    </row>
  </sheetData>
  <mergeCells count="10">
    <mergeCell ref="A47:C47"/>
    <mergeCell ref="G47:H47"/>
    <mergeCell ref="A57:C57"/>
    <mergeCell ref="G57:H57"/>
    <mergeCell ref="A1:D1"/>
    <mergeCell ref="G1:H1"/>
    <mergeCell ref="G21:H21"/>
    <mergeCell ref="A27:D27"/>
    <mergeCell ref="G27:H27"/>
    <mergeCell ref="G37:H37"/>
  </mergeCells>
  <pageMargins left="0.70866141732283505" right="0.70866141732283505" top="0.74803149606299202" bottom="0.74803149606299202" header="0.31496062992126" footer="0.31496062992126"/>
  <pageSetup paperSize="9" scale="99" orientation="portrait" r:id="rId1"/>
  <headerFooter alignWithMargins="0"/>
  <ignoredErrors>
    <ignoredError sqref="B7:H14 G23:I25 G4:H5 B18:H21 C15:H15 C17:F17 G16:H1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DE64-67A6-4076-BD21-314503F43226}">
  <dimension ref="A1:H50"/>
  <sheetViews>
    <sheetView topLeftCell="A24" zoomScaleNormal="100" workbookViewId="0">
      <selection activeCell="E29" sqref="E29"/>
    </sheetView>
  </sheetViews>
  <sheetFormatPr defaultRowHeight="13.2"/>
  <cols>
    <col min="1" max="1" width="33.109375" style="1278" customWidth="1"/>
    <col min="2" max="6" width="6.109375" style="1278" customWidth="1"/>
    <col min="7" max="8" width="7.88671875" style="1278" customWidth="1"/>
    <col min="9" max="16384" width="8.88671875" style="1278"/>
  </cols>
  <sheetData>
    <row r="1" spans="1:8" ht="10.5" customHeight="1" thickBot="1">
      <c r="A1" s="851"/>
      <c r="B1" s="851"/>
      <c r="C1" s="851"/>
      <c r="D1" s="851"/>
      <c r="E1" s="851"/>
      <c r="F1" s="851"/>
      <c r="G1" s="852"/>
      <c r="H1" s="852"/>
    </row>
    <row r="2" spans="1:8" ht="15" customHeight="1">
      <c r="A2" s="2090" t="s">
        <v>896</v>
      </c>
      <c r="B2" s="2090" t="s">
        <v>53</v>
      </c>
      <c r="C2" s="2090" t="s">
        <v>53</v>
      </c>
      <c r="D2" s="2090" t="s">
        <v>53</v>
      </c>
      <c r="E2" s="1288"/>
      <c r="F2" s="1289"/>
      <c r="G2" s="2113" t="s">
        <v>1344</v>
      </c>
      <c r="H2" s="2114" t="s">
        <v>53</v>
      </c>
    </row>
    <row r="3" spans="1:8" ht="7.5" customHeight="1">
      <c r="A3" s="1304"/>
      <c r="B3" s="1304"/>
      <c r="C3" s="1304"/>
      <c r="D3" s="1288"/>
      <c r="E3" s="1288"/>
      <c r="F3" s="1289"/>
      <c r="G3" s="1532"/>
      <c r="H3" s="1526"/>
    </row>
    <row r="4" spans="1:8" ht="10.5" customHeight="1" thickBot="1">
      <c r="A4" s="1531" t="s">
        <v>645</v>
      </c>
      <c r="B4" s="1530" t="s">
        <v>1342</v>
      </c>
      <c r="C4" s="1530" t="s">
        <v>1200</v>
      </c>
      <c r="D4" s="1530" t="s">
        <v>1130</v>
      </c>
      <c r="E4" s="1530" t="s">
        <v>1028</v>
      </c>
      <c r="F4" s="470" t="s">
        <v>973</v>
      </c>
      <c r="G4" s="1529" t="s">
        <v>1341</v>
      </c>
      <c r="H4" s="1528" t="s">
        <v>1340</v>
      </c>
    </row>
    <row r="5" spans="1:8" ht="10.5" customHeight="1">
      <c r="A5" s="848" t="s">
        <v>671</v>
      </c>
      <c r="B5" s="850">
        <v>36</v>
      </c>
      <c r="C5" s="850">
        <v>38</v>
      </c>
      <c r="D5" s="850">
        <v>37</v>
      </c>
      <c r="E5" s="850">
        <v>38</v>
      </c>
      <c r="F5" s="855">
        <v>36</v>
      </c>
      <c r="G5" s="1096" t="s">
        <v>736</v>
      </c>
      <c r="H5" s="1097" t="s">
        <v>739</v>
      </c>
    </row>
    <row r="6" spans="1:8" ht="10.5" customHeight="1">
      <c r="A6" s="846" t="s">
        <v>668</v>
      </c>
      <c r="B6" s="836">
        <v>50</v>
      </c>
      <c r="C6" s="836">
        <v>39</v>
      </c>
      <c r="D6" s="836">
        <v>40</v>
      </c>
      <c r="E6" s="836">
        <v>35</v>
      </c>
      <c r="F6" s="835">
        <v>33</v>
      </c>
      <c r="G6" s="1527" t="s">
        <v>1352</v>
      </c>
      <c r="H6" s="1526" t="s">
        <v>1126</v>
      </c>
    </row>
    <row r="7" spans="1:8" ht="10.5" customHeight="1">
      <c r="A7" s="846" t="s">
        <v>667</v>
      </c>
      <c r="B7" s="836">
        <v>73</v>
      </c>
      <c r="C7" s="836">
        <v>74</v>
      </c>
      <c r="D7" s="836">
        <v>73</v>
      </c>
      <c r="E7" s="836">
        <v>73</v>
      </c>
      <c r="F7" s="835">
        <v>78</v>
      </c>
      <c r="G7" s="1527" t="s">
        <v>733</v>
      </c>
      <c r="H7" s="1526" t="s">
        <v>742</v>
      </c>
    </row>
    <row r="8" spans="1:8" ht="10.5" customHeight="1">
      <c r="A8" s="846" t="s">
        <v>666</v>
      </c>
      <c r="B8" s="836">
        <v>71</v>
      </c>
      <c r="C8" s="836">
        <v>69</v>
      </c>
      <c r="D8" s="836">
        <v>64</v>
      </c>
      <c r="E8" s="836">
        <v>55</v>
      </c>
      <c r="F8" s="835">
        <v>58</v>
      </c>
      <c r="G8" s="1527" t="s">
        <v>1139</v>
      </c>
      <c r="H8" s="1526" t="s">
        <v>741</v>
      </c>
    </row>
    <row r="9" spans="1:8" ht="10.5" customHeight="1" thickBot="1">
      <c r="A9" s="846" t="s">
        <v>234</v>
      </c>
      <c r="B9" s="836">
        <v>10</v>
      </c>
      <c r="C9" s="836">
        <v>8</v>
      </c>
      <c r="D9" s="836">
        <v>12</v>
      </c>
      <c r="E9" s="836">
        <v>13</v>
      </c>
      <c r="F9" s="835">
        <v>16</v>
      </c>
      <c r="G9" s="1525" t="s">
        <v>1333</v>
      </c>
      <c r="H9" s="1524" t="s">
        <v>1207</v>
      </c>
    </row>
    <row r="10" spans="1:8" ht="10.5" customHeight="1">
      <c r="A10" s="846"/>
      <c r="B10" s="836"/>
      <c r="C10" s="836"/>
      <c r="D10" s="836"/>
      <c r="E10" s="836"/>
      <c r="F10" s="1702"/>
      <c r="G10" s="1558"/>
      <c r="H10" s="1558"/>
    </row>
    <row r="11" spans="1:8" ht="10.5" customHeight="1" thickBot="1">
      <c r="A11" s="846"/>
      <c r="B11" s="836"/>
      <c r="C11" s="836"/>
      <c r="D11" s="836"/>
      <c r="E11" s="836"/>
      <c r="F11" s="1702"/>
      <c r="G11" s="1558"/>
      <c r="H11" s="1558"/>
    </row>
    <row r="12" spans="1:8" ht="10.5" customHeight="1">
      <c r="A12" s="2090" t="s">
        <v>1426</v>
      </c>
      <c r="B12" s="2090" t="s">
        <v>53</v>
      </c>
      <c r="C12" s="2090" t="s">
        <v>53</v>
      </c>
      <c r="D12" s="2090" t="s">
        <v>53</v>
      </c>
      <c r="E12" s="1288"/>
      <c r="F12" s="1289"/>
      <c r="G12" s="2113" t="s">
        <v>1344</v>
      </c>
      <c r="H12" s="2114" t="s">
        <v>53</v>
      </c>
    </row>
    <row r="13" spans="1:8" ht="10.5" customHeight="1">
      <c r="A13" s="1689"/>
      <c r="B13" s="1689"/>
      <c r="C13" s="1689"/>
      <c r="D13" s="1288"/>
      <c r="E13" s="1288"/>
      <c r="F13" s="1289"/>
      <c r="G13" s="1532"/>
      <c r="H13" s="1526"/>
    </row>
    <row r="14" spans="1:8" ht="10.5" customHeight="1" thickBot="1">
      <c r="A14" s="1531" t="s">
        <v>645</v>
      </c>
      <c r="B14" s="1530" t="s">
        <v>1342</v>
      </c>
      <c r="C14" s="1530" t="s">
        <v>1200</v>
      </c>
      <c r="D14" s="1530" t="s">
        <v>1130</v>
      </c>
      <c r="E14" s="1530" t="s">
        <v>1028</v>
      </c>
      <c r="F14" s="470" t="s">
        <v>973</v>
      </c>
      <c r="G14" s="1529" t="s">
        <v>1341</v>
      </c>
      <c r="H14" s="1528" t="s">
        <v>1340</v>
      </c>
    </row>
    <row r="15" spans="1:8" ht="10.5" customHeight="1">
      <c r="A15" s="848" t="s">
        <v>671</v>
      </c>
      <c r="B15" s="850">
        <v>35</v>
      </c>
      <c r="C15" s="850">
        <v>31</v>
      </c>
      <c r="D15" s="850">
        <v>30</v>
      </c>
      <c r="E15" s="850">
        <v>25</v>
      </c>
      <c r="F15" s="855">
        <v>30</v>
      </c>
      <c r="G15" s="1096">
        <v>0.17</v>
      </c>
      <c r="H15" s="1097">
        <v>0.13</v>
      </c>
    </row>
    <row r="16" spans="1:8" ht="10.5" customHeight="1">
      <c r="A16" s="846" t="s">
        <v>668</v>
      </c>
      <c r="B16" s="836">
        <v>33</v>
      </c>
      <c r="C16" s="836">
        <v>27</v>
      </c>
      <c r="D16" s="836">
        <v>34</v>
      </c>
      <c r="E16" s="836">
        <v>22</v>
      </c>
      <c r="F16" s="835">
        <v>33</v>
      </c>
      <c r="G16" s="1527">
        <v>0</v>
      </c>
      <c r="H16" s="1526">
        <v>0.22</v>
      </c>
    </row>
    <row r="17" spans="1:8" ht="10.5" customHeight="1">
      <c r="A17" s="846" t="s">
        <v>667</v>
      </c>
      <c r="B17" s="836">
        <v>35</v>
      </c>
      <c r="C17" s="836">
        <v>27</v>
      </c>
      <c r="D17" s="836">
        <v>29</v>
      </c>
      <c r="E17" s="836">
        <v>25</v>
      </c>
      <c r="F17" s="835">
        <v>30</v>
      </c>
      <c r="G17" s="1527">
        <v>0.17</v>
      </c>
      <c r="H17" s="1526">
        <v>0.3</v>
      </c>
    </row>
    <row r="18" spans="1:8" ht="10.5" customHeight="1">
      <c r="A18" s="846" t="s">
        <v>666</v>
      </c>
      <c r="B18" s="836">
        <v>40</v>
      </c>
      <c r="C18" s="836">
        <v>47</v>
      </c>
      <c r="D18" s="836">
        <v>37</v>
      </c>
      <c r="E18" s="836">
        <v>31</v>
      </c>
      <c r="F18" s="835">
        <v>48</v>
      </c>
      <c r="G18" s="1527">
        <v>-0.17</v>
      </c>
      <c r="H18" s="1526">
        <v>-0.15</v>
      </c>
    </row>
    <row r="19" spans="1:8" ht="10.5" customHeight="1" thickBot="1">
      <c r="A19" s="846" t="s">
        <v>234</v>
      </c>
      <c r="B19" s="836">
        <v>-6</v>
      </c>
      <c r="C19" s="836">
        <v>-16</v>
      </c>
      <c r="D19" s="836">
        <v>-12</v>
      </c>
      <c r="E19" s="836">
        <v>-2</v>
      </c>
      <c r="F19" s="836">
        <v>-17</v>
      </c>
      <c r="G19" s="1525">
        <v>-0.65</v>
      </c>
      <c r="H19" s="1524">
        <v>-0.63</v>
      </c>
    </row>
    <row r="20" spans="1:8" ht="10.5" customHeight="1">
      <c r="A20" s="846"/>
      <c r="B20" s="836"/>
      <c r="C20" s="836"/>
      <c r="D20" s="836"/>
      <c r="E20" s="836"/>
      <c r="F20" s="1702"/>
      <c r="G20" s="1558"/>
      <c r="H20" s="1558"/>
    </row>
    <row r="21" spans="1:8" ht="9.75" customHeight="1" thickBot="1">
      <c r="A21" s="834"/>
      <c r="G21" s="1300"/>
      <c r="H21" s="1300"/>
    </row>
    <row r="22" spans="1:8" ht="15" customHeight="1">
      <c r="A22" s="1304" t="s">
        <v>1208</v>
      </c>
      <c r="B22" s="1304"/>
      <c r="C22" s="1304"/>
      <c r="D22" s="1304"/>
      <c r="E22" s="1304"/>
      <c r="F22" s="1305"/>
      <c r="G22" s="2113" t="s">
        <v>1344</v>
      </c>
      <c r="H22" s="2114" t="s">
        <v>53</v>
      </c>
    </row>
    <row r="23" spans="1:8" ht="9" customHeight="1">
      <c r="A23" s="1304"/>
      <c r="B23" s="1304"/>
      <c r="C23" s="1304"/>
      <c r="D23" s="1288"/>
      <c r="E23" s="1288"/>
      <c r="F23" s="1289"/>
      <c r="G23" s="1532"/>
      <c r="H23" s="1526"/>
    </row>
    <row r="24" spans="1:8" ht="15.75" customHeight="1" thickBot="1">
      <c r="A24" s="1531" t="s">
        <v>645</v>
      </c>
      <c r="B24" s="1530" t="s">
        <v>1342</v>
      </c>
      <c r="C24" s="1530" t="s">
        <v>1200</v>
      </c>
      <c r="D24" s="1530" t="s">
        <v>1130</v>
      </c>
      <c r="E24" s="1530" t="s">
        <v>1028</v>
      </c>
      <c r="F24" s="470" t="s">
        <v>973</v>
      </c>
      <c r="G24" s="1529" t="s">
        <v>1341</v>
      </c>
      <c r="H24" s="1528" t="s">
        <v>1340</v>
      </c>
    </row>
    <row r="25" spans="1:8" ht="10.5" customHeight="1">
      <c r="A25" s="848" t="s">
        <v>671</v>
      </c>
      <c r="B25" s="850">
        <v>11</v>
      </c>
      <c r="C25" s="850">
        <v>2</v>
      </c>
      <c r="D25" s="850">
        <v>5</v>
      </c>
      <c r="E25" s="850">
        <v>-30</v>
      </c>
      <c r="F25" s="855">
        <v>4</v>
      </c>
      <c r="G25" s="1096"/>
      <c r="H25" s="1097"/>
    </row>
    <row r="26" spans="1:8" ht="10.5" customHeight="1">
      <c r="A26" s="846" t="s">
        <v>668</v>
      </c>
      <c r="B26" s="836" t="s">
        <v>225</v>
      </c>
      <c r="C26" s="836">
        <v>1</v>
      </c>
      <c r="D26" s="836">
        <v>5</v>
      </c>
      <c r="E26" s="836">
        <v>-26</v>
      </c>
      <c r="F26" s="835">
        <v>-4</v>
      </c>
      <c r="G26" s="1527"/>
      <c r="H26" s="1526"/>
    </row>
    <row r="27" spans="1:8" ht="10.5" customHeight="1">
      <c r="A27" s="846" t="s">
        <v>667</v>
      </c>
      <c r="B27" s="836">
        <v>-35</v>
      </c>
      <c r="C27" s="836">
        <v>-1</v>
      </c>
      <c r="D27" s="836">
        <v>-35</v>
      </c>
      <c r="E27" s="836">
        <v>-108</v>
      </c>
      <c r="F27" s="835">
        <v>-58</v>
      </c>
      <c r="G27" s="1527"/>
      <c r="H27" s="1526"/>
    </row>
    <row r="28" spans="1:8" ht="10.5" customHeight="1">
      <c r="A28" s="846" t="s">
        <v>666</v>
      </c>
      <c r="B28" s="836">
        <v>-2</v>
      </c>
      <c r="C28" s="836">
        <v>-8</v>
      </c>
      <c r="D28" s="836">
        <v>38</v>
      </c>
      <c r="E28" s="836">
        <v>-65</v>
      </c>
      <c r="F28" s="835">
        <v>2</v>
      </c>
      <c r="G28" s="1527"/>
      <c r="H28" s="1526"/>
    </row>
    <row r="29" spans="1:8" ht="10.5" customHeight="1" thickBot="1">
      <c r="A29" s="846" t="s">
        <v>234</v>
      </c>
      <c r="B29" s="836">
        <v>-1</v>
      </c>
      <c r="C29" s="836">
        <v>7</v>
      </c>
      <c r="D29" s="836">
        <v>-3</v>
      </c>
      <c r="E29" s="836">
        <v>1</v>
      </c>
      <c r="F29" s="835">
        <v>4</v>
      </c>
      <c r="G29" s="1525"/>
      <c r="H29" s="1524"/>
    </row>
    <row r="30" spans="1:8" ht="9.75" customHeight="1">
      <c r="A30" s="1301"/>
      <c r="B30" s="1301"/>
      <c r="C30" s="1301"/>
      <c r="D30" s="1301"/>
      <c r="E30" s="1301"/>
      <c r="F30" s="1301"/>
      <c r="G30" s="1299"/>
      <c r="H30" s="1299"/>
    </row>
    <row r="31" spans="1:8" ht="9.75" customHeight="1" thickBot="1">
      <c r="A31" s="1301"/>
      <c r="B31" s="1301"/>
      <c r="C31" s="1301"/>
      <c r="D31" s="1301"/>
      <c r="E31" s="1301"/>
      <c r="F31" s="1301"/>
      <c r="G31" s="1300"/>
      <c r="H31" s="1300"/>
    </row>
    <row r="32" spans="1:8" ht="15" customHeight="1">
      <c r="A32" s="2090" t="s">
        <v>1351</v>
      </c>
      <c r="B32" s="2090" t="s">
        <v>53</v>
      </c>
      <c r="C32" s="2090" t="s">
        <v>53</v>
      </c>
      <c r="D32" s="1288"/>
      <c r="E32" s="1288"/>
      <c r="F32" s="1289"/>
      <c r="G32" s="2113" t="s">
        <v>1344</v>
      </c>
      <c r="H32" s="2114" t="s">
        <v>53</v>
      </c>
    </row>
    <row r="33" spans="1:8" ht="9.75" customHeight="1">
      <c r="A33" s="1304"/>
      <c r="B33" s="1304"/>
      <c r="C33" s="1304"/>
      <c r="D33" s="1288"/>
      <c r="E33" s="1288"/>
      <c r="F33" s="1289"/>
      <c r="G33" s="1532"/>
      <c r="H33" s="1526"/>
    </row>
    <row r="34" spans="1:8" ht="15.75" customHeight="1" thickBot="1">
      <c r="A34" s="1531" t="s">
        <v>665</v>
      </c>
      <c r="B34" s="1530" t="s">
        <v>1342</v>
      </c>
      <c r="C34" s="1530" t="s">
        <v>1200</v>
      </c>
      <c r="D34" s="1530" t="s">
        <v>1130</v>
      </c>
      <c r="E34" s="1530" t="s">
        <v>1028</v>
      </c>
      <c r="F34" s="470" t="s">
        <v>973</v>
      </c>
      <c r="G34" s="1529" t="s">
        <v>1341</v>
      </c>
      <c r="H34" s="1528" t="s">
        <v>1340</v>
      </c>
    </row>
    <row r="35" spans="1:8" ht="10.5" customHeight="1">
      <c r="A35" s="848" t="s">
        <v>671</v>
      </c>
      <c r="B35" s="847">
        <v>7.5</v>
      </c>
      <c r="C35" s="847">
        <v>8.3000000000000007</v>
      </c>
      <c r="D35" s="847">
        <v>8.6999999999999993</v>
      </c>
      <c r="E35" s="847">
        <v>8.9</v>
      </c>
      <c r="F35" s="1158">
        <v>10</v>
      </c>
      <c r="G35" s="1096" t="s">
        <v>1211</v>
      </c>
      <c r="H35" s="1097" t="s">
        <v>740</v>
      </c>
    </row>
    <row r="36" spans="1:8" ht="10.5" customHeight="1">
      <c r="A36" s="846" t="s">
        <v>668</v>
      </c>
      <c r="B36" s="845">
        <v>8.4</v>
      </c>
      <c r="C36" s="845">
        <v>8.6999999999999993</v>
      </c>
      <c r="D36" s="845">
        <v>9.3000000000000007</v>
      </c>
      <c r="E36" s="845">
        <v>9.5</v>
      </c>
      <c r="F36" s="1098">
        <v>8.9</v>
      </c>
      <c r="G36" s="1527" t="s">
        <v>733</v>
      </c>
      <c r="H36" s="1526" t="s">
        <v>744</v>
      </c>
    </row>
    <row r="37" spans="1:8" ht="10.5" customHeight="1">
      <c r="A37" s="846" t="s">
        <v>667</v>
      </c>
      <c r="B37" s="845">
        <v>13</v>
      </c>
      <c r="C37" s="845">
        <v>12.8</v>
      </c>
      <c r="D37" s="845">
        <v>12.9</v>
      </c>
      <c r="E37" s="845">
        <v>13.6</v>
      </c>
      <c r="F37" s="1098">
        <v>14.4</v>
      </c>
      <c r="G37" s="1527" t="s">
        <v>740</v>
      </c>
      <c r="H37" s="1526" t="s">
        <v>842</v>
      </c>
    </row>
    <row r="38" spans="1:8" ht="10.5" customHeight="1">
      <c r="A38" s="846" t="s">
        <v>666</v>
      </c>
      <c r="B38" s="845">
        <v>14.7</v>
      </c>
      <c r="C38" s="845">
        <v>14.3</v>
      </c>
      <c r="D38" s="845">
        <v>13.5</v>
      </c>
      <c r="E38" s="845">
        <v>14.2</v>
      </c>
      <c r="F38" s="1098">
        <v>14</v>
      </c>
      <c r="G38" s="1527" t="s">
        <v>836</v>
      </c>
      <c r="H38" s="1526" t="s">
        <v>741</v>
      </c>
    </row>
    <row r="39" spans="1:8" ht="10.5" customHeight="1" thickBot="1">
      <c r="A39" s="846" t="s">
        <v>234</v>
      </c>
      <c r="B39" s="845">
        <v>1.3807242671068387</v>
      </c>
      <c r="C39" s="845">
        <v>2.0340820235011243</v>
      </c>
      <c r="D39" s="845">
        <v>2.4934701754029067</v>
      </c>
      <c r="E39" s="845">
        <v>2.7101136593977238</v>
      </c>
      <c r="F39" s="1098">
        <v>3.0683304795691129</v>
      </c>
      <c r="G39" s="1525"/>
      <c r="H39" s="1524"/>
    </row>
    <row r="40" spans="1:8" ht="9.75" customHeight="1">
      <c r="A40" s="1301"/>
      <c r="B40" s="1301"/>
      <c r="C40" s="1301"/>
      <c r="D40" s="1301"/>
      <c r="E40" s="1301"/>
      <c r="F40" s="1301"/>
      <c r="G40" s="1299"/>
      <c r="H40" s="1299"/>
    </row>
    <row r="41" spans="1:8" ht="9.75" customHeight="1" thickBot="1">
      <c r="A41" s="1301"/>
      <c r="B41" s="1301"/>
      <c r="C41" s="1301"/>
      <c r="D41" s="1301"/>
      <c r="E41" s="1301"/>
      <c r="F41" s="1301"/>
      <c r="G41" s="1300"/>
      <c r="H41" s="1300"/>
    </row>
    <row r="42" spans="1:8" ht="15" customHeight="1">
      <c r="A42" s="2090" t="s">
        <v>1350</v>
      </c>
      <c r="B42" s="2090" t="s">
        <v>53</v>
      </c>
      <c r="C42" s="2090" t="s">
        <v>53</v>
      </c>
      <c r="D42" s="1288"/>
      <c r="E42" s="1288"/>
      <c r="F42" s="1289"/>
      <c r="G42" s="2113" t="s">
        <v>1344</v>
      </c>
      <c r="H42" s="2114" t="s">
        <v>53</v>
      </c>
    </row>
    <row r="43" spans="1:8" ht="10.5" customHeight="1">
      <c r="A43" s="1304"/>
      <c r="B43" s="1304"/>
      <c r="C43" s="1304"/>
      <c r="D43" s="1288"/>
      <c r="E43" s="1288"/>
      <c r="F43" s="1289"/>
      <c r="G43" s="1532"/>
      <c r="H43" s="1526"/>
    </row>
    <row r="44" spans="1:8" ht="15.75" customHeight="1" thickBot="1">
      <c r="A44" s="1531" t="s">
        <v>665</v>
      </c>
      <c r="B44" s="1530" t="s">
        <v>1342</v>
      </c>
      <c r="C44" s="1530" t="s">
        <v>1200</v>
      </c>
      <c r="D44" s="1530" t="s">
        <v>1130</v>
      </c>
      <c r="E44" s="1530" t="s">
        <v>1028</v>
      </c>
      <c r="F44" s="470" t="s">
        <v>973</v>
      </c>
      <c r="G44" s="1529" t="s">
        <v>1341</v>
      </c>
      <c r="H44" s="1528" t="s">
        <v>1340</v>
      </c>
    </row>
    <row r="45" spans="1:8" ht="10.5" customHeight="1">
      <c r="A45" s="848" t="s">
        <v>671</v>
      </c>
      <c r="B45" s="847">
        <v>7.1</v>
      </c>
      <c r="C45" s="847">
        <v>7.2</v>
      </c>
      <c r="D45" s="847">
        <v>10</v>
      </c>
      <c r="E45" s="847">
        <v>10.1</v>
      </c>
      <c r="F45" s="1158">
        <v>7.5</v>
      </c>
      <c r="G45" s="1096" t="s">
        <v>739</v>
      </c>
      <c r="H45" s="1097" t="s">
        <v>742</v>
      </c>
    </row>
    <row r="46" spans="1:8" ht="10.5" customHeight="1">
      <c r="A46" s="846" t="s">
        <v>668</v>
      </c>
      <c r="B46" s="845">
        <v>12.5</v>
      </c>
      <c r="C46" s="845">
        <v>12.3</v>
      </c>
      <c r="D46" s="845">
        <v>11.9</v>
      </c>
      <c r="E46" s="845">
        <v>11.6</v>
      </c>
      <c r="F46" s="1098">
        <v>11.6</v>
      </c>
      <c r="G46" s="1527" t="s">
        <v>841</v>
      </c>
      <c r="H46" s="1526" t="s">
        <v>842</v>
      </c>
    </row>
    <row r="47" spans="1:8" ht="10.5" customHeight="1">
      <c r="A47" s="846" t="s">
        <v>667</v>
      </c>
      <c r="B47" s="845">
        <v>8.6999999999999993</v>
      </c>
      <c r="C47" s="845">
        <v>8.1</v>
      </c>
      <c r="D47" s="845">
        <v>8.4</v>
      </c>
      <c r="E47" s="845">
        <v>8</v>
      </c>
      <c r="F47" s="1098">
        <v>9.1999999999999993</v>
      </c>
      <c r="G47" s="1527" t="s">
        <v>739</v>
      </c>
      <c r="H47" s="1526" t="s">
        <v>838</v>
      </c>
    </row>
    <row r="48" spans="1:8" ht="10.5" customHeight="1">
      <c r="A48" s="846" t="s">
        <v>666</v>
      </c>
      <c r="B48" s="845">
        <v>14.8</v>
      </c>
      <c r="C48" s="845">
        <v>12.3</v>
      </c>
      <c r="D48" s="845">
        <v>13.3</v>
      </c>
      <c r="E48" s="845">
        <v>12</v>
      </c>
      <c r="F48" s="1098">
        <v>11</v>
      </c>
      <c r="G48" s="1527" t="s">
        <v>975</v>
      </c>
      <c r="H48" s="1526" t="s">
        <v>1061</v>
      </c>
    </row>
    <row r="49" spans="1:8" ht="10.5" customHeight="1" thickBot="1">
      <c r="A49" s="846" t="s">
        <v>234</v>
      </c>
      <c r="B49" s="845">
        <v>0.25673844893508146</v>
      </c>
      <c r="C49" s="845">
        <v>0</v>
      </c>
      <c r="D49" s="845">
        <v>0.11593193706269922</v>
      </c>
      <c r="E49" s="845">
        <v>0.6159249450082882</v>
      </c>
      <c r="F49" s="1098">
        <v>1.4009917288927873</v>
      </c>
      <c r="G49" s="1525"/>
      <c r="H49" s="1524"/>
    </row>
    <row r="50" spans="1:8" ht="10.5" customHeight="1">
      <c r="A50" s="2040" t="s">
        <v>1322</v>
      </c>
      <c r="B50" s="1301"/>
      <c r="C50" s="1301"/>
      <c r="D50" s="1301"/>
      <c r="E50" s="1301"/>
      <c r="F50" s="1301"/>
      <c r="G50" s="1299"/>
      <c r="H50" s="1299"/>
    </row>
  </sheetData>
  <mergeCells count="9">
    <mergeCell ref="A32:C32"/>
    <mergeCell ref="G32:H32"/>
    <mergeCell ref="A42:C42"/>
    <mergeCell ref="G42:H42"/>
    <mergeCell ref="A2:D2"/>
    <mergeCell ref="G2:H2"/>
    <mergeCell ref="A12:D12"/>
    <mergeCell ref="G12:H12"/>
    <mergeCell ref="G22:H22"/>
  </mergeCells>
  <pageMargins left="0.70866141732283505" right="0.70866141732283505" top="0.74803149606299202" bottom="0.74803149606299202" header="0.31496062992126" footer="0.31496062992126"/>
  <pageSetup paperSize="9" scale="99" orientation="portrait" r:id="rId1"/>
  <headerFooter alignWithMargins="0"/>
  <ignoredErrors>
    <ignoredError sqref="B26 G35:H50 G1:H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theme="4" tint="0.39997558519241921"/>
  </sheetPr>
  <dimension ref="A1:E57"/>
  <sheetViews>
    <sheetView view="pageBreakPreview" topLeftCell="A34" zoomScaleNormal="100" zoomScaleSheetLayoutView="100" zoomScalePageLayoutView="70" workbookViewId="0">
      <selection activeCell="C62" sqref="C62"/>
    </sheetView>
  </sheetViews>
  <sheetFormatPr defaultColWidth="9.109375" defaultRowHeight="10.199999999999999"/>
  <cols>
    <col min="1" max="1" width="52.6640625" style="321" customWidth="1"/>
    <col min="2" max="2" width="11" style="321" customWidth="1"/>
    <col min="3" max="3" width="39" style="321" customWidth="1"/>
    <col min="4" max="4" width="57.109375" style="321" customWidth="1"/>
    <col min="5" max="5" width="6.5546875" style="321" customWidth="1"/>
    <col min="6" max="6" width="6.44140625" style="321" customWidth="1"/>
    <col min="7" max="16384" width="9.109375" style="321"/>
  </cols>
  <sheetData>
    <row r="1" spans="1:3" ht="13.5" customHeight="1">
      <c r="A1" s="31" t="s">
        <v>52</v>
      </c>
    </row>
    <row r="2" spans="1:3" ht="13.5" customHeight="1"/>
    <row r="3" spans="1:3" ht="13.5" customHeight="1">
      <c r="A3" s="28" t="s">
        <v>901</v>
      </c>
      <c r="B3" s="30"/>
      <c r="C3" s="30"/>
    </row>
    <row r="4" spans="1:3" ht="13.5" customHeight="1">
      <c r="A4" s="30" t="s">
        <v>906</v>
      </c>
      <c r="B4" s="30">
        <v>2</v>
      </c>
      <c r="C4" s="30"/>
    </row>
    <row r="5" spans="1:3" ht="13.5" customHeight="1">
      <c r="A5" s="30" t="s">
        <v>49</v>
      </c>
      <c r="B5" s="30">
        <v>2</v>
      </c>
      <c r="C5" s="30"/>
    </row>
    <row r="6" spans="1:3" ht="13.5" customHeight="1">
      <c r="A6" s="30"/>
      <c r="B6" s="30"/>
      <c r="C6" s="30"/>
    </row>
    <row r="7" spans="1:3" ht="13.5" customHeight="1">
      <c r="A7" s="28" t="s">
        <v>46</v>
      </c>
      <c r="B7" s="30"/>
      <c r="C7" s="30"/>
    </row>
    <row r="8" spans="1:3" ht="13.5" customHeight="1">
      <c r="A8" s="30" t="s">
        <v>1418</v>
      </c>
      <c r="B8" s="30">
        <v>4</v>
      </c>
      <c r="C8" s="30"/>
    </row>
    <row r="9" spans="1:3" ht="13.5" customHeight="1">
      <c r="A9" s="30" t="s">
        <v>1419</v>
      </c>
      <c r="B9" s="30">
        <v>4</v>
      </c>
      <c r="C9" s="30"/>
    </row>
    <row r="10" spans="1:3" ht="13.5" customHeight="1">
      <c r="A10" s="30" t="s">
        <v>622</v>
      </c>
      <c r="B10" s="30">
        <v>5</v>
      </c>
      <c r="C10" s="30"/>
    </row>
    <row r="11" spans="1:3" ht="13.5" customHeight="1">
      <c r="A11" s="30" t="s">
        <v>1420</v>
      </c>
      <c r="B11" s="30">
        <v>6</v>
      </c>
      <c r="C11" s="30"/>
    </row>
    <row r="12" spans="1:3" ht="13.5" customHeight="1">
      <c r="A12" s="30" t="s">
        <v>1421</v>
      </c>
      <c r="B12" s="30">
        <v>6</v>
      </c>
      <c r="C12" s="30"/>
    </row>
    <row r="13" spans="1:3" ht="13.5" customHeight="1">
      <c r="A13" s="30" t="s">
        <v>41</v>
      </c>
      <c r="B13" s="30">
        <v>7</v>
      </c>
      <c r="C13" s="30"/>
    </row>
    <row r="14" spans="1:3" ht="13.5" customHeight="1">
      <c r="A14" s="30" t="s">
        <v>40</v>
      </c>
      <c r="B14" s="30">
        <v>8</v>
      </c>
      <c r="C14" s="30"/>
    </row>
    <row r="15" spans="1:3" ht="13.5" customHeight="1">
      <c r="A15" s="30" t="s">
        <v>39</v>
      </c>
      <c r="B15" s="30">
        <v>9</v>
      </c>
      <c r="C15" s="30"/>
    </row>
    <row r="16" spans="1:3" ht="13.5" customHeight="1">
      <c r="A16" s="30" t="s">
        <v>564</v>
      </c>
      <c r="B16" s="30">
        <v>10</v>
      </c>
      <c r="C16" s="30"/>
    </row>
    <row r="17" spans="1:5" ht="13.5" customHeight="1">
      <c r="A17" s="30" t="s">
        <v>38</v>
      </c>
      <c r="B17" s="30">
        <v>10</v>
      </c>
      <c r="C17" s="30"/>
    </row>
    <row r="18" spans="1:5" ht="13.5" customHeight="1">
      <c r="A18" s="30" t="s">
        <v>36</v>
      </c>
      <c r="B18" s="30">
        <v>11</v>
      </c>
      <c r="C18" s="30"/>
    </row>
    <row r="19" spans="1:5" ht="13.5" customHeight="1">
      <c r="A19" s="30"/>
    </row>
    <row r="20" spans="1:5" ht="13.5" customHeight="1">
      <c r="A20" s="28" t="s">
        <v>35</v>
      </c>
      <c r="B20" s="30"/>
      <c r="C20" s="30"/>
    </row>
    <row r="21" spans="1:5" ht="13.5" customHeight="1">
      <c r="A21" s="28" t="s">
        <v>122</v>
      </c>
      <c r="B21" s="30"/>
      <c r="C21" s="30"/>
    </row>
    <row r="22" spans="1:5" ht="13.5" customHeight="1">
      <c r="A22" s="30" t="s">
        <v>482</v>
      </c>
      <c r="B22" s="30">
        <v>13</v>
      </c>
      <c r="C22" s="30"/>
    </row>
    <row r="23" spans="1:5" ht="13.5" customHeight="1">
      <c r="B23" s="30"/>
      <c r="C23" s="30"/>
      <c r="D23" s="30"/>
      <c r="E23" s="30"/>
    </row>
    <row r="24" spans="1:5" ht="13.5" customHeight="1">
      <c r="A24" s="28" t="s">
        <v>860</v>
      </c>
      <c r="D24" s="30"/>
      <c r="E24" s="30"/>
    </row>
    <row r="25" spans="1:5" ht="13.5" customHeight="1">
      <c r="A25" s="30" t="s">
        <v>902</v>
      </c>
      <c r="B25" s="30">
        <v>16</v>
      </c>
      <c r="C25" s="30"/>
      <c r="D25" s="30"/>
      <c r="E25" s="30"/>
    </row>
    <row r="26" spans="1:5" ht="13.5" customHeight="1">
      <c r="A26" s="30" t="s">
        <v>34</v>
      </c>
      <c r="B26" s="30">
        <v>18</v>
      </c>
      <c r="C26" s="30"/>
      <c r="D26" s="30"/>
      <c r="E26" s="30"/>
    </row>
    <row r="27" spans="1:5" ht="13.5" customHeight="1">
      <c r="B27" s="30"/>
      <c r="C27" s="30"/>
      <c r="D27" s="30"/>
      <c r="E27" s="30"/>
    </row>
    <row r="28" spans="1:5" ht="13.5" customHeight="1">
      <c r="A28" s="28" t="s">
        <v>907</v>
      </c>
      <c r="B28" s="30"/>
      <c r="C28" s="30"/>
      <c r="D28" s="30"/>
      <c r="E28" s="30"/>
    </row>
    <row r="29" spans="1:5" ht="14.1" customHeight="1">
      <c r="A29" s="30" t="s">
        <v>908</v>
      </c>
      <c r="B29" s="30">
        <v>20</v>
      </c>
      <c r="C29" s="30"/>
      <c r="D29" s="30"/>
      <c r="E29" s="30"/>
    </row>
    <row r="30" spans="1:5" ht="14.1" customHeight="1">
      <c r="A30" s="30"/>
      <c r="B30" s="30"/>
      <c r="C30" s="30"/>
      <c r="D30" s="30"/>
      <c r="E30" s="30"/>
    </row>
    <row r="31" spans="1:5" ht="14.1" customHeight="1">
      <c r="A31" s="28" t="s">
        <v>549</v>
      </c>
      <c r="B31" s="30"/>
      <c r="C31" s="30"/>
      <c r="D31" s="30"/>
      <c r="E31" s="30"/>
    </row>
    <row r="32" spans="1:5" ht="14.1" customHeight="1">
      <c r="A32" s="30" t="s">
        <v>550</v>
      </c>
      <c r="B32" s="30">
        <v>23</v>
      </c>
      <c r="C32" s="30"/>
      <c r="D32" s="30"/>
      <c r="E32" s="30"/>
    </row>
    <row r="33" spans="1:5" ht="14.1" customHeight="1">
      <c r="A33" s="30" t="s">
        <v>992</v>
      </c>
      <c r="B33" s="30">
        <v>24</v>
      </c>
      <c r="C33" s="30"/>
      <c r="D33" s="30"/>
      <c r="E33" s="30"/>
    </row>
    <row r="34" spans="1:5" ht="13.2">
      <c r="A34" s="30" t="s">
        <v>1422</v>
      </c>
      <c r="B34" s="30">
        <v>25</v>
      </c>
      <c r="C34" s="30"/>
    </row>
    <row r="35" spans="1:5" ht="13.2">
      <c r="A35" s="30" t="s">
        <v>991</v>
      </c>
      <c r="B35" s="30">
        <v>26</v>
      </c>
      <c r="C35" s="30"/>
    </row>
    <row r="36" spans="1:5" ht="13.2">
      <c r="A36" s="30" t="s">
        <v>1589</v>
      </c>
      <c r="B36" s="30">
        <v>27</v>
      </c>
      <c r="C36" s="30"/>
    </row>
    <row r="37" spans="1:5" ht="13.2">
      <c r="A37" s="30" t="s">
        <v>33</v>
      </c>
      <c r="B37" s="30">
        <v>28</v>
      </c>
      <c r="C37" s="30"/>
    </row>
    <row r="38" spans="1:5" ht="13.2">
      <c r="A38" s="30" t="s">
        <v>32</v>
      </c>
      <c r="B38" s="30">
        <v>29</v>
      </c>
      <c r="C38" s="30"/>
    </row>
    <row r="40" spans="1:5" ht="13.2">
      <c r="A40" s="28" t="s">
        <v>51</v>
      </c>
      <c r="B40" s="30"/>
      <c r="C40" s="30"/>
    </row>
    <row r="41" spans="1:5" ht="13.2">
      <c r="A41" s="30" t="s">
        <v>1145</v>
      </c>
      <c r="B41" s="30">
        <v>31</v>
      </c>
      <c r="C41" s="30"/>
    </row>
    <row r="42" spans="1:5" ht="13.2">
      <c r="A42" s="199"/>
      <c r="B42" s="30"/>
      <c r="C42" s="30"/>
    </row>
    <row r="43" spans="1:5" ht="13.2">
      <c r="A43" s="28" t="s">
        <v>50</v>
      </c>
      <c r="B43" s="30"/>
      <c r="C43" s="30"/>
    </row>
    <row r="44" spans="1:5" ht="13.2">
      <c r="A44" s="30" t="s">
        <v>48</v>
      </c>
      <c r="B44" s="30">
        <v>33</v>
      </c>
      <c r="C44" s="30"/>
    </row>
    <row r="45" spans="1:5" ht="13.2">
      <c r="A45" s="30" t="s">
        <v>47</v>
      </c>
      <c r="B45" s="30">
        <v>44</v>
      </c>
      <c r="C45" s="30"/>
    </row>
    <row r="46" spans="1:5" ht="13.2">
      <c r="A46" s="30" t="s">
        <v>909</v>
      </c>
      <c r="B46" s="30">
        <v>50</v>
      </c>
      <c r="C46" s="30"/>
    </row>
    <row r="47" spans="1:5" ht="13.2">
      <c r="A47" s="30" t="s">
        <v>45</v>
      </c>
      <c r="B47" s="30">
        <v>51</v>
      </c>
      <c r="C47" s="30"/>
    </row>
    <row r="48" spans="1:5" ht="13.2">
      <c r="A48" s="30" t="s">
        <v>44</v>
      </c>
      <c r="B48" s="30">
        <v>52</v>
      </c>
      <c r="C48" s="30"/>
    </row>
    <row r="49" spans="1:3" ht="13.2">
      <c r="A49" s="30" t="s">
        <v>43</v>
      </c>
      <c r="B49" s="30">
        <v>64</v>
      </c>
      <c r="C49" s="30"/>
    </row>
    <row r="50" spans="1:3" ht="13.2">
      <c r="A50" s="30" t="s">
        <v>42</v>
      </c>
      <c r="B50" s="30">
        <v>65</v>
      </c>
      <c r="C50" s="30"/>
    </row>
    <row r="51" spans="1:3" ht="13.2">
      <c r="A51" s="30" t="s">
        <v>910</v>
      </c>
      <c r="B51" s="30">
        <v>66</v>
      </c>
      <c r="C51" s="30"/>
    </row>
    <row r="52" spans="1:3" ht="13.2">
      <c r="A52" s="30" t="s">
        <v>911</v>
      </c>
      <c r="B52" s="30">
        <v>70</v>
      </c>
      <c r="C52" s="30"/>
    </row>
    <row r="53" spans="1:3" ht="13.2">
      <c r="B53" s="30"/>
      <c r="C53" s="30"/>
    </row>
    <row r="54" spans="1:3" ht="13.2">
      <c r="A54" s="28" t="s">
        <v>912</v>
      </c>
      <c r="B54" s="30"/>
      <c r="C54" s="30"/>
    </row>
    <row r="55" spans="1:3" ht="13.2">
      <c r="A55" s="30" t="s">
        <v>37</v>
      </c>
      <c r="B55" s="30">
        <v>72</v>
      </c>
      <c r="C55" s="30"/>
    </row>
    <row r="56" spans="1:3" ht="13.2">
      <c r="A56" s="30"/>
      <c r="B56" s="30"/>
      <c r="C56" s="30"/>
    </row>
    <row r="57" spans="1:3" ht="13.2">
      <c r="A57" s="30" t="s">
        <v>913</v>
      </c>
      <c r="B57" s="30">
        <v>76</v>
      </c>
      <c r="C57" s="30"/>
    </row>
  </sheetData>
  <printOptions horizontalCentered="1"/>
  <pageMargins left="0.70866141732283472" right="0.70866141732283472" top="0.74803149606299213" bottom="0.74803149606299213" header="0.31496062992125984" footer="0.31496062992125984"/>
  <pageSetup paperSize="9" scale="75" firstPageNumber="2"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BE0-47C6-421A-97C6-00BD6182CDF1}">
  <sheetPr codeName="Sheet18">
    <tabColor theme="5" tint="0.39997558519241921"/>
  </sheetPr>
  <dimension ref="F3"/>
  <sheetViews>
    <sheetView view="pageBreakPreview" topLeftCell="A36" zoomScale="60" zoomScaleNormal="100" zoomScalePageLayoutView="80" workbookViewId="0">
      <selection activeCell="X64" sqref="X64"/>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DEED-3B36-4885-9D42-10F72B8EF4C7}">
  <dimension ref="A1:J43"/>
  <sheetViews>
    <sheetView zoomScaleNormal="100" workbookViewId="0">
      <selection activeCell="G31" sqref="G31"/>
    </sheetView>
  </sheetViews>
  <sheetFormatPr defaultRowHeight="13.2"/>
  <cols>
    <col min="1" max="1" width="30.77734375" style="1278" customWidth="1"/>
    <col min="2" max="6" width="7.5546875" style="1278" customWidth="1"/>
    <col min="7" max="10" width="7.88671875" style="1278" customWidth="1"/>
    <col min="11" max="16384" width="8.88671875" style="1278"/>
  </cols>
  <sheetData>
    <row r="1" spans="1:10" ht="12.75" customHeight="1">
      <c r="A1" s="2090" t="s">
        <v>1140</v>
      </c>
      <c r="B1" s="2090" t="s">
        <v>53</v>
      </c>
      <c r="C1" s="2090" t="s">
        <v>53</v>
      </c>
      <c r="D1" s="2090" t="s">
        <v>53</v>
      </c>
      <c r="E1" s="2090" t="s">
        <v>53</v>
      </c>
      <c r="F1" s="2099" t="s">
        <v>53</v>
      </c>
      <c r="G1" s="2115" t="s">
        <v>1344</v>
      </c>
      <c r="H1" s="2116" t="s">
        <v>53</v>
      </c>
      <c r="I1" s="2102" t="s">
        <v>1343</v>
      </c>
      <c r="J1" s="2116" t="s">
        <v>53</v>
      </c>
    </row>
    <row r="2" spans="1:10" ht="10.5" customHeight="1">
      <c r="A2" s="472"/>
      <c r="B2" s="472"/>
      <c r="C2" s="472"/>
      <c r="D2" s="472"/>
      <c r="E2" s="472"/>
      <c r="F2" s="471"/>
      <c r="G2" s="1570"/>
      <c r="H2" s="1569"/>
      <c r="I2" s="2097"/>
      <c r="J2" s="2117" t="s">
        <v>53</v>
      </c>
    </row>
    <row r="3" spans="1:10" ht="10.5" customHeight="1" thickBot="1">
      <c r="A3" s="1555" t="s">
        <v>645</v>
      </c>
      <c r="B3" s="1554" t="s">
        <v>1342</v>
      </c>
      <c r="C3" s="1554" t="s">
        <v>1200</v>
      </c>
      <c r="D3" s="1554" t="s">
        <v>1130</v>
      </c>
      <c r="E3" s="1554" t="s">
        <v>1028</v>
      </c>
      <c r="F3" s="470" t="s">
        <v>973</v>
      </c>
      <c r="G3" s="1553" t="s">
        <v>1341</v>
      </c>
      <c r="H3" s="1552" t="s">
        <v>1340</v>
      </c>
      <c r="I3" s="469" t="s">
        <v>1341</v>
      </c>
      <c r="J3" s="1552" t="s">
        <v>1340</v>
      </c>
    </row>
    <row r="4" spans="1:10" ht="10.5" customHeight="1">
      <c r="A4" s="468" t="s">
        <v>683</v>
      </c>
      <c r="B4" s="850">
        <v>19</v>
      </c>
      <c r="C4" s="850">
        <v>16</v>
      </c>
      <c r="D4" s="850">
        <v>16</v>
      </c>
      <c r="E4" s="850">
        <v>17</v>
      </c>
      <c r="F4" s="855">
        <v>18</v>
      </c>
      <c r="G4" s="1096" t="s">
        <v>743</v>
      </c>
      <c r="H4" s="1097" t="s">
        <v>882</v>
      </c>
      <c r="I4" s="1096" t="s">
        <v>743</v>
      </c>
      <c r="J4" s="1097" t="s">
        <v>846</v>
      </c>
    </row>
    <row r="5" spans="1:10" ht="10.5" customHeight="1">
      <c r="A5" s="467" t="s">
        <v>682</v>
      </c>
      <c r="B5" s="836">
        <v>235</v>
      </c>
      <c r="C5" s="836">
        <v>228</v>
      </c>
      <c r="D5" s="836">
        <v>204</v>
      </c>
      <c r="E5" s="836">
        <v>186</v>
      </c>
      <c r="F5" s="835">
        <v>200</v>
      </c>
      <c r="G5" s="1562" t="s">
        <v>1032</v>
      </c>
      <c r="H5" s="1561" t="s">
        <v>741</v>
      </c>
      <c r="I5" s="1157" t="s">
        <v>1031</v>
      </c>
      <c r="J5" s="1561" t="s">
        <v>842</v>
      </c>
    </row>
    <row r="6" spans="1:10" ht="10.5" customHeight="1">
      <c r="A6" s="467" t="s">
        <v>681</v>
      </c>
      <c r="B6" s="836">
        <v>38</v>
      </c>
      <c r="C6" s="836">
        <v>16</v>
      </c>
      <c r="D6" s="836">
        <v>24</v>
      </c>
      <c r="E6" s="836">
        <v>27</v>
      </c>
      <c r="F6" s="835">
        <v>35</v>
      </c>
      <c r="G6" s="1562" t="s">
        <v>735</v>
      </c>
      <c r="H6" s="1561" t="s">
        <v>881</v>
      </c>
      <c r="I6" s="1157" t="s">
        <v>743</v>
      </c>
      <c r="J6" s="1561" t="s">
        <v>881</v>
      </c>
    </row>
    <row r="7" spans="1:10" ht="10.5" customHeight="1">
      <c r="A7" s="467" t="s">
        <v>680</v>
      </c>
      <c r="B7" s="836" t="s">
        <v>225</v>
      </c>
      <c r="C7" s="836">
        <v>3</v>
      </c>
      <c r="D7" s="836">
        <v>3</v>
      </c>
      <c r="E7" s="836">
        <v>-2</v>
      </c>
      <c r="F7" s="835">
        <v>6</v>
      </c>
      <c r="G7" s="1562"/>
      <c r="H7" s="1561"/>
      <c r="I7" s="1157"/>
      <c r="J7" s="1568"/>
    </row>
    <row r="8" spans="1:10" ht="10.5" customHeight="1">
      <c r="A8" s="833" t="s">
        <v>1345</v>
      </c>
      <c r="B8" s="840">
        <v>292</v>
      </c>
      <c r="C8" s="840">
        <v>263</v>
      </c>
      <c r="D8" s="840">
        <v>247</v>
      </c>
      <c r="E8" s="840">
        <v>228</v>
      </c>
      <c r="F8" s="408">
        <v>259</v>
      </c>
      <c r="G8" s="1567" t="s">
        <v>734</v>
      </c>
      <c r="H8" s="1566" t="s">
        <v>840</v>
      </c>
      <c r="I8" s="1162" t="s">
        <v>846</v>
      </c>
      <c r="J8" s="1566" t="s">
        <v>837</v>
      </c>
    </row>
    <row r="9" spans="1:10" ht="10.5" customHeight="1">
      <c r="A9" s="833" t="s">
        <v>679</v>
      </c>
      <c r="B9" s="840">
        <v>-126</v>
      </c>
      <c r="C9" s="840">
        <v>-136</v>
      </c>
      <c r="D9" s="840">
        <v>-126</v>
      </c>
      <c r="E9" s="840">
        <v>-129</v>
      </c>
      <c r="F9" s="408">
        <v>-130</v>
      </c>
      <c r="G9" s="1567" t="s">
        <v>744</v>
      </c>
      <c r="H9" s="1566" t="s">
        <v>843</v>
      </c>
      <c r="I9" s="1162" t="s">
        <v>839</v>
      </c>
      <c r="J9" s="1566" t="s">
        <v>974</v>
      </c>
    </row>
    <row r="10" spans="1:10" ht="10.5" customHeight="1">
      <c r="A10" s="833" t="s">
        <v>678</v>
      </c>
      <c r="B10" s="840">
        <v>166</v>
      </c>
      <c r="C10" s="840">
        <v>127</v>
      </c>
      <c r="D10" s="840">
        <v>121</v>
      </c>
      <c r="E10" s="840">
        <v>99</v>
      </c>
      <c r="F10" s="408">
        <v>129</v>
      </c>
      <c r="G10" s="1567" t="s">
        <v>1128</v>
      </c>
      <c r="H10" s="1566" t="s">
        <v>1134</v>
      </c>
      <c r="I10" s="1162" t="s">
        <v>1126</v>
      </c>
      <c r="J10" s="1566" t="s">
        <v>1128</v>
      </c>
    </row>
    <row r="11" spans="1:10" ht="10.5" customHeight="1">
      <c r="A11" s="467" t="s">
        <v>1203</v>
      </c>
      <c r="B11" s="836">
        <v>-3</v>
      </c>
      <c r="C11" s="836">
        <v>2</v>
      </c>
      <c r="D11" s="836">
        <v>-3</v>
      </c>
      <c r="E11" s="836">
        <v>-2</v>
      </c>
      <c r="F11" s="835" t="s">
        <v>225</v>
      </c>
      <c r="G11" s="1562"/>
      <c r="H11" s="1561"/>
      <c r="I11" s="1163"/>
      <c r="J11" s="1561"/>
    </row>
    <row r="12" spans="1:10" ht="10.5" customHeight="1">
      <c r="A12" s="833" t="s">
        <v>676</v>
      </c>
      <c r="B12" s="840">
        <v>163</v>
      </c>
      <c r="C12" s="840">
        <v>129</v>
      </c>
      <c r="D12" s="840">
        <v>118</v>
      </c>
      <c r="E12" s="840">
        <v>97</v>
      </c>
      <c r="F12" s="408">
        <v>129</v>
      </c>
      <c r="G12" s="1567" t="s">
        <v>1197</v>
      </c>
      <c r="H12" s="1566" t="s">
        <v>1197</v>
      </c>
      <c r="I12" s="1162" t="s">
        <v>1197</v>
      </c>
      <c r="J12" s="1566" t="s">
        <v>1207</v>
      </c>
    </row>
    <row r="13" spans="1:10" ht="10.5" customHeight="1">
      <c r="A13" s="834"/>
      <c r="B13" s="834"/>
      <c r="C13" s="839"/>
      <c r="D13" s="839"/>
      <c r="E13" s="839"/>
      <c r="F13" s="838"/>
      <c r="G13" s="1565"/>
      <c r="H13" s="1564"/>
      <c r="I13" s="1164"/>
      <c r="J13" s="1564"/>
    </row>
    <row r="14" spans="1:10" ht="10.5" customHeight="1">
      <c r="A14" s="467" t="s">
        <v>1201</v>
      </c>
      <c r="B14" s="836">
        <v>43</v>
      </c>
      <c r="C14" s="836">
        <v>51.71102661596958</v>
      </c>
      <c r="D14" s="836">
        <v>51.012145748987855</v>
      </c>
      <c r="E14" s="836">
        <v>56.578947368421048</v>
      </c>
      <c r="F14" s="835">
        <v>49.034749034749034</v>
      </c>
      <c r="G14" s="1562"/>
      <c r="H14" s="1561"/>
      <c r="I14" s="1157"/>
      <c r="J14" s="1561"/>
    </row>
    <row r="15" spans="1:10" ht="10.5" customHeight="1">
      <c r="A15" s="1622" t="s">
        <v>1209</v>
      </c>
      <c r="B15" s="836">
        <v>32</v>
      </c>
      <c r="C15" s="836">
        <v>29</v>
      </c>
      <c r="D15" s="836">
        <v>27</v>
      </c>
      <c r="E15" s="836">
        <v>22</v>
      </c>
      <c r="F15" s="835">
        <v>27.574195692890534</v>
      </c>
      <c r="G15" s="1562"/>
      <c r="H15" s="1561"/>
      <c r="I15" s="1165"/>
      <c r="J15" s="1563"/>
    </row>
    <row r="16" spans="1:10" ht="10.5" customHeight="1">
      <c r="A16" s="467" t="s">
        <v>711</v>
      </c>
      <c r="B16" s="836">
        <v>1639</v>
      </c>
      <c r="C16" s="836">
        <v>1445</v>
      </c>
      <c r="D16" s="836">
        <v>1301</v>
      </c>
      <c r="E16" s="836">
        <v>1249</v>
      </c>
      <c r="F16" s="835">
        <v>1168</v>
      </c>
      <c r="G16" s="1562">
        <v>0.4</v>
      </c>
      <c r="H16" s="1561">
        <v>0.13</v>
      </c>
      <c r="I16" s="1157"/>
      <c r="J16" s="1561"/>
    </row>
    <row r="17" spans="1:10" ht="10.5" customHeight="1">
      <c r="A17" s="2042" t="s">
        <v>673</v>
      </c>
      <c r="B17" s="2041">
        <v>8294</v>
      </c>
      <c r="C17" s="836">
        <v>7401</v>
      </c>
      <c r="D17" s="836">
        <v>5625</v>
      </c>
      <c r="E17" s="836">
        <v>5587</v>
      </c>
      <c r="F17" s="835">
        <v>5450</v>
      </c>
      <c r="G17" s="1562">
        <v>0.52</v>
      </c>
      <c r="H17" s="1561">
        <v>0.12</v>
      </c>
      <c r="I17" s="1157"/>
      <c r="J17" s="1561"/>
    </row>
    <row r="18" spans="1:10" ht="10.5" customHeight="1" thickBot="1">
      <c r="A18" s="467" t="s">
        <v>672</v>
      </c>
      <c r="B18" s="836">
        <v>2718</v>
      </c>
      <c r="C18" s="836">
        <v>2741</v>
      </c>
      <c r="D18" s="836">
        <v>2737</v>
      </c>
      <c r="E18" s="836">
        <v>2735</v>
      </c>
      <c r="F18" s="835">
        <v>2764</v>
      </c>
      <c r="G18" s="1551" t="s">
        <v>737</v>
      </c>
      <c r="H18" s="1550" t="s">
        <v>742</v>
      </c>
      <c r="I18" s="1166"/>
      <c r="J18" s="1560"/>
    </row>
    <row r="19" spans="1:10" ht="10.8" customHeight="1">
      <c r="A19" s="1695" t="s">
        <v>1425</v>
      </c>
      <c r="B19" s="836"/>
      <c r="C19" s="836"/>
      <c r="D19" s="836"/>
      <c r="E19" s="836"/>
      <c r="F19" s="836"/>
      <c r="G19" s="1296"/>
      <c r="H19" s="1296"/>
      <c r="I19" s="1559"/>
      <c r="J19" s="1559"/>
    </row>
    <row r="20" spans="1:10" ht="9.75" customHeight="1">
      <c r="A20" s="467"/>
      <c r="B20" s="467"/>
      <c r="C20" s="836"/>
      <c r="D20" s="836"/>
      <c r="E20" s="836"/>
      <c r="F20" s="836"/>
      <c r="G20" s="1558"/>
      <c r="H20" s="1558"/>
      <c r="I20" s="1557"/>
      <c r="J20" s="1557"/>
    </row>
    <row r="21" spans="1:10" ht="10.5" customHeight="1" thickBot="1">
      <c r="A21" s="467"/>
      <c r="B21" s="467"/>
      <c r="C21" s="836"/>
      <c r="D21" s="836"/>
      <c r="E21" s="836"/>
      <c r="F21" s="836"/>
      <c r="G21" s="1297"/>
      <c r="H21" s="1297"/>
      <c r="I21" s="1556"/>
      <c r="J21" s="1556"/>
    </row>
    <row r="22" spans="1:10" ht="15" customHeight="1">
      <c r="A22" s="2090" t="s">
        <v>752</v>
      </c>
      <c r="B22" s="2090" t="s">
        <v>53</v>
      </c>
      <c r="C22" s="2090" t="s">
        <v>53</v>
      </c>
      <c r="D22" s="2090" t="s">
        <v>53</v>
      </c>
      <c r="E22" s="1288"/>
      <c r="F22" s="1289"/>
      <c r="G22" s="2115" t="s">
        <v>1344</v>
      </c>
      <c r="H22" s="2116" t="s">
        <v>53</v>
      </c>
      <c r="I22" s="2115" t="s">
        <v>1343</v>
      </c>
      <c r="J22" s="2118" t="s">
        <v>53</v>
      </c>
    </row>
    <row r="23" spans="1:10" ht="10.5" customHeight="1" thickBot="1">
      <c r="A23" s="1555" t="s">
        <v>665</v>
      </c>
      <c r="B23" s="1554" t="s">
        <v>1342</v>
      </c>
      <c r="C23" s="1554" t="s">
        <v>1200</v>
      </c>
      <c r="D23" s="1554" t="s">
        <v>1130</v>
      </c>
      <c r="E23" s="1554" t="s">
        <v>1028</v>
      </c>
      <c r="F23" s="470" t="s">
        <v>973</v>
      </c>
      <c r="G23" s="1553" t="s">
        <v>1341</v>
      </c>
      <c r="H23" s="1717" t="s">
        <v>1340</v>
      </c>
      <c r="I23" s="1721" t="s">
        <v>1341</v>
      </c>
      <c r="J23" s="1717" t="s">
        <v>1340</v>
      </c>
    </row>
    <row r="24" spans="1:10" ht="10.5" customHeight="1">
      <c r="A24" s="1711" t="s">
        <v>1401</v>
      </c>
      <c r="B24" s="1675">
        <v>371.7</v>
      </c>
      <c r="C24" s="1713">
        <v>353.8</v>
      </c>
      <c r="D24" s="1713">
        <v>326.2</v>
      </c>
      <c r="E24" s="1713">
        <v>311.39999999999998</v>
      </c>
      <c r="F24" s="859">
        <v>280.39999999999998</v>
      </c>
      <c r="G24" s="1715">
        <v>0.33</v>
      </c>
      <c r="H24" s="1722">
        <v>0.05</v>
      </c>
      <c r="I24" s="1716"/>
      <c r="J24" s="1718"/>
    </row>
    <row r="25" spans="1:10" ht="10.5" customHeight="1">
      <c r="A25" s="1710" t="s">
        <v>746</v>
      </c>
      <c r="B25" s="1712">
        <v>10.1</v>
      </c>
      <c r="C25" s="1712">
        <v>9.6</v>
      </c>
      <c r="D25" s="1712">
        <v>9</v>
      </c>
      <c r="E25" s="1712">
        <v>8.8000000000000007</v>
      </c>
      <c r="F25" s="1714">
        <v>8.5</v>
      </c>
      <c r="G25" s="1157" t="s">
        <v>882</v>
      </c>
      <c r="H25" s="1719" t="s">
        <v>836</v>
      </c>
      <c r="I25" s="1558" t="s">
        <v>882</v>
      </c>
      <c r="J25" s="1719" t="s">
        <v>836</v>
      </c>
    </row>
    <row r="26" spans="1:10" ht="10.5" customHeight="1" thickBot="1">
      <c r="A26" s="1295" t="s">
        <v>745</v>
      </c>
      <c r="B26" s="1101">
        <v>10.5</v>
      </c>
      <c r="C26" s="1161">
        <v>10.7</v>
      </c>
      <c r="D26" s="1100">
        <v>10.9</v>
      </c>
      <c r="E26" s="1100">
        <v>11.1</v>
      </c>
      <c r="F26" s="1102">
        <v>10.6</v>
      </c>
      <c r="G26" s="1551" t="s">
        <v>742</v>
      </c>
      <c r="H26" s="1550" t="s">
        <v>737</v>
      </c>
      <c r="I26" s="1551" t="s">
        <v>742</v>
      </c>
      <c r="J26" s="1720" t="s">
        <v>737</v>
      </c>
    </row>
    <row r="27" spans="1:10" ht="10.5" customHeight="1">
      <c r="A27" s="2088"/>
      <c r="B27" s="2088" t="s">
        <v>53</v>
      </c>
      <c r="C27" s="2088" t="s">
        <v>53</v>
      </c>
      <c r="D27" s="2088" t="s">
        <v>53</v>
      </c>
      <c r="E27" s="2088" t="s">
        <v>53</v>
      </c>
      <c r="F27" s="2088" t="s">
        <v>53</v>
      </c>
      <c r="G27" s="2089" t="s">
        <v>53</v>
      </c>
      <c r="H27" s="2089" t="s">
        <v>53</v>
      </c>
      <c r="I27" s="2089" t="s">
        <v>53</v>
      </c>
      <c r="J27" s="2089" t="s">
        <v>53</v>
      </c>
    </row>
    <row r="28" spans="1:10" ht="10.5" customHeight="1">
      <c r="A28" s="1301"/>
      <c r="B28" s="1301"/>
      <c r="C28" s="1301"/>
      <c r="D28" s="1301"/>
      <c r="E28" s="1301"/>
      <c r="F28" s="1301"/>
      <c r="G28" s="1301"/>
      <c r="H28" s="1301"/>
      <c r="I28" s="1301"/>
      <c r="J28" s="1301"/>
    </row>
    <row r="29" spans="1:10" ht="15" customHeight="1">
      <c r="A29" s="2090" t="s">
        <v>751</v>
      </c>
      <c r="B29" s="2090" t="s">
        <v>53</v>
      </c>
      <c r="C29" s="2090" t="s">
        <v>53</v>
      </c>
      <c r="D29" s="2090" t="s">
        <v>53</v>
      </c>
      <c r="E29" s="1301"/>
      <c r="F29" s="1301"/>
      <c r="G29" s="1301"/>
      <c r="H29" s="1301"/>
      <c r="I29" s="1301"/>
      <c r="J29" s="1301"/>
    </row>
    <row r="30" spans="1:10" ht="15" customHeight="1">
      <c r="A30" s="435" t="s">
        <v>1342</v>
      </c>
      <c r="B30" s="1301"/>
      <c r="C30" s="434"/>
      <c r="D30" s="434"/>
      <c r="E30" s="434"/>
      <c r="F30" s="434"/>
      <c r="G30" s="1301"/>
      <c r="H30" s="1301"/>
      <c r="I30" s="1301"/>
      <c r="J30" s="1301"/>
    </row>
    <row r="31" spans="1:10" ht="10.199999999999999" customHeight="1">
      <c r="A31" s="1549"/>
      <c r="B31" s="854"/>
      <c r="C31" s="1547"/>
      <c r="D31" s="1547"/>
      <c r="E31" s="1547"/>
      <c r="F31" s="1546"/>
      <c r="G31" s="1301"/>
      <c r="H31" s="1301"/>
      <c r="I31" s="1301"/>
      <c r="J31" s="1301"/>
    </row>
    <row r="32" spans="1:10" ht="22.2" customHeight="1" thickBot="1">
      <c r="A32" s="1548" t="s">
        <v>645</v>
      </c>
      <c r="B32" s="853"/>
      <c r="C32" s="1547" t="s">
        <v>750</v>
      </c>
      <c r="D32" s="1547" t="s">
        <v>976</v>
      </c>
      <c r="E32" s="1547" t="s">
        <v>660</v>
      </c>
      <c r="F32" s="1546"/>
      <c r="G32" s="1301"/>
      <c r="H32" s="1301"/>
      <c r="I32" s="1301"/>
      <c r="J32" s="1301"/>
    </row>
    <row r="33" spans="1:10" ht="10.199999999999999" customHeight="1">
      <c r="A33" s="433" t="s">
        <v>683</v>
      </c>
      <c r="B33" s="1545"/>
      <c r="C33" s="1545">
        <v>-1</v>
      </c>
      <c r="D33" s="1545">
        <v>20</v>
      </c>
      <c r="E33" s="1545" t="s">
        <v>225</v>
      </c>
      <c r="F33" s="1541"/>
      <c r="G33" s="1301"/>
      <c r="H33" s="1301"/>
      <c r="I33" s="1301"/>
      <c r="J33" s="1301"/>
    </row>
    <row r="34" spans="1:10" ht="10.199999999999999" customHeight="1">
      <c r="A34" s="432" t="s">
        <v>682</v>
      </c>
      <c r="B34" s="1541"/>
      <c r="C34" s="1541">
        <v>120</v>
      </c>
      <c r="D34" s="1541">
        <v>114</v>
      </c>
      <c r="E34" s="1541">
        <v>1</v>
      </c>
      <c r="F34" s="1541"/>
      <c r="G34" s="1301"/>
      <c r="H34" s="1301"/>
      <c r="I34" s="1301"/>
      <c r="J34" s="1301"/>
    </row>
    <row r="35" spans="1:10" ht="10.199999999999999" customHeight="1">
      <c r="A35" s="432" t="s">
        <v>681</v>
      </c>
      <c r="B35" s="1541"/>
      <c r="C35" s="1541">
        <v>2</v>
      </c>
      <c r="D35" s="1541">
        <v>36</v>
      </c>
      <c r="E35" s="1541" t="s">
        <v>225</v>
      </c>
      <c r="F35" s="1541"/>
      <c r="G35" s="1301"/>
      <c r="H35" s="1301"/>
      <c r="I35" s="1301"/>
      <c r="J35" s="1301"/>
    </row>
    <row r="36" spans="1:10" ht="10.199999999999999" customHeight="1">
      <c r="A36" s="432" t="s">
        <v>680</v>
      </c>
      <c r="B36" s="1541"/>
      <c r="C36" s="1541" t="s">
        <v>225</v>
      </c>
      <c r="D36" s="1541" t="s">
        <v>225</v>
      </c>
      <c r="E36" s="1541" t="s">
        <v>225</v>
      </c>
      <c r="F36" s="1541"/>
      <c r="G36" s="1301"/>
      <c r="H36" s="1301"/>
      <c r="I36" s="1301"/>
      <c r="J36" s="1301"/>
    </row>
    <row r="37" spans="1:10" ht="10.199999999999999" customHeight="1">
      <c r="A37" s="1544" t="s">
        <v>749</v>
      </c>
      <c r="B37" s="1543"/>
      <c r="C37" s="1543">
        <v>121</v>
      </c>
      <c r="D37" s="1543">
        <v>170</v>
      </c>
      <c r="E37" s="1543">
        <v>1</v>
      </c>
      <c r="F37" s="1542"/>
      <c r="G37" s="1301"/>
      <c r="H37" s="1301"/>
      <c r="I37" s="1301"/>
      <c r="J37" s="1706"/>
    </row>
    <row r="38" spans="1:10" ht="10.199999999999999" customHeight="1">
      <c r="A38" s="1544" t="s">
        <v>748</v>
      </c>
      <c r="B38" s="1543"/>
      <c r="C38" s="1543">
        <v>-42</v>
      </c>
      <c r="D38" s="1543">
        <v>-83</v>
      </c>
      <c r="E38" s="1543">
        <v>-1</v>
      </c>
      <c r="F38" s="1542"/>
      <c r="G38" s="1301"/>
      <c r="H38" s="1301"/>
      <c r="I38" s="1301"/>
      <c r="J38" s="1301"/>
    </row>
    <row r="39" spans="1:10" ht="10.199999999999999" customHeight="1">
      <c r="A39" s="1544" t="s">
        <v>678</v>
      </c>
      <c r="B39" s="1543"/>
      <c r="C39" s="1543">
        <v>79</v>
      </c>
      <c r="D39" s="1543">
        <v>87</v>
      </c>
      <c r="E39" s="1543" t="s">
        <v>216</v>
      </c>
      <c r="F39" s="1542"/>
      <c r="G39" s="1301"/>
      <c r="H39" s="1301"/>
      <c r="I39" s="1301"/>
      <c r="J39" s="1301"/>
    </row>
    <row r="40" spans="1:10" ht="10.199999999999999" customHeight="1">
      <c r="A40" s="432" t="s">
        <v>677</v>
      </c>
      <c r="B40" s="1541"/>
      <c r="C40" s="1541" t="s">
        <v>225</v>
      </c>
      <c r="D40" s="1541">
        <v>-3</v>
      </c>
      <c r="E40" s="1541" t="s">
        <v>225</v>
      </c>
      <c r="F40" s="1541"/>
      <c r="G40" s="1301"/>
      <c r="H40" s="1301"/>
      <c r="I40" s="1301"/>
      <c r="J40" s="1301"/>
    </row>
    <row r="41" spans="1:10" ht="10.199999999999999" customHeight="1">
      <c r="A41" s="1544" t="s">
        <v>676</v>
      </c>
      <c r="B41" s="1543"/>
      <c r="C41" s="1543">
        <v>79</v>
      </c>
      <c r="D41" s="1543">
        <v>84</v>
      </c>
      <c r="E41" s="1543" t="s">
        <v>216</v>
      </c>
      <c r="F41" s="1542"/>
      <c r="G41" s="1301"/>
      <c r="H41" s="1301"/>
      <c r="I41" s="1301"/>
      <c r="J41" s="1301"/>
    </row>
    <row r="42" spans="1:10" ht="10.199999999999999" customHeight="1">
      <c r="A42" s="432" t="s">
        <v>747</v>
      </c>
      <c r="B42" s="1540"/>
      <c r="C42" s="1540">
        <v>900</v>
      </c>
      <c r="D42" s="1540">
        <v>1775</v>
      </c>
      <c r="E42" s="1540">
        <v>43</v>
      </c>
      <c r="F42" s="1540"/>
      <c r="G42" s="1301"/>
      <c r="H42" s="1301"/>
      <c r="I42" s="1301"/>
      <c r="J42" s="1301"/>
    </row>
    <row r="43" spans="1:10" ht="15" customHeight="1">
      <c r="A43" s="1301"/>
      <c r="B43" s="1301"/>
      <c r="C43" s="1301"/>
      <c r="D43" s="1301"/>
      <c r="E43" s="1301"/>
      <c r="F43" s="1301"/>
      <c r="G43" s="1301"/>
      <c r="H43" s="1301"/>
      <c r="I43" s="1301"/>
      <c r="J43" s="1301"/>
    </row>
  </sheetData>
  <mergeCells count="9">
    <mergeCell ref="A27:J27"/>
    <mergeCell ref="A29:D29"/>
    <mergeCell ref="A1:F1"/>
    <mergeCell ref="G1:H1"/>
    <mergeCell ref="I1:J1"/>
    <mergeCell ref="I2:J2"/>
    <mergeCell ref="A22:D22"/>
    <mergeCell ref="G22:H22"/>
    <mergeCell ref="I22:J22"/>
  </mergeCells>
  <pageMargins left="0.70866141732283505" right="0.70866141732283505" top="0.74803149606299202" bottom="0.74803149606299202" header="0.31496062992126" footer="0.31496062992126"/>
  <pageSetup paperSize="9" scale="86" orientation="portrait" r:id="rId1"/>
  <headerFooter alignWithMargins="0"/>
  <ignoredErrors>
    <ignoredError sqref="A25:J27 E33:F44 C36:D36 C40 A4:J13 A14 A18:J18 F15:J15 A20:J23 B19:J19 C14:J14 A16 C16:F16 A17 C17:F17 I16:J16 I17:J17"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8AD3-CE18-4131-AC16-3E68D0F4657B}">
  <dimension ref="A1:J23"/>
  <sheetViews>
    <sheetView view="pageLayout" topLeftCell="A4" zoomScaleNormal="100" workbookViewId="0">
      <selection activeCell="F24" sqref="F24"/>
    </sheetView>
  </sheetViews>
  <sheetFormatPr defaultRowHeight="13.2"/>
  <cols>
    <col min="1" max="1" width="41.77734375" style="1278" customWidth="1"/>
    <col min="2" max="6" width="7.5546875" style="1278" customWidth="1"/>
    <col min="7" max="10" width="7.88671875" style="1278" customWidth="1"/>
    <col min="11" max="16384" width="8.88671875" style="1278"/>
  </cols>
  <sheetData>
    <row r="1" spans="1:10" ht="15.75" customHeight="1" thickBot="1">
      <c r="A1" s="2090" t="s">
        <v>1141</v>
      </c>
      <c r="B1" s="2090" t="s">
        <v>53</v>
      </c>
      <c r="C1" s="2090" t="s">
        <v>53</v>
      </c>
      <c r="D1" s="2090" t="s">
        <v>53</v>
      </c>
      <c r="E1" s="2090" t="s">
        <v>53</v>
      </c>
      <c r="F1" s="2090" t="s">
        <v>53</v>
      </c>
      <c r="G1" s="2091" t="s">
        <v>53</v>
      </c>
      <c r="H1" s="1588"/>
      <c r="I1" s="1288"/>
      <c r="J1" s="1288"/>
    </row>
    <row r="2" spans="1:10" ht="12.75" customHeight="1">
      <c r="A2" s="1288"/>
      <c r="B2" s="1288"/>
      <c r="C2" s="1288"/>
      <c r="D2" s="1288"/>
      <c r="E2" s="1288"/>
      <c r="F2" s="1289"/>
      <c r="G2" s="2119" t="s">
        <v>1344</v>
      </c>
      <c r="H2" s="2120" t="s">
        <v>53</v>
      </c>
      <c r="I2" s="2121"/>
      <c r="J2" s="2090" t="s">
        <v>53</v>
      </c>
    </row>
    <row r="3" spans="1:10" ht="10.5" customHeight="1">
      <c r="A3" s="472"/>
      <c r="B3" s="472"/>
      <c r="C3" s="472"/>
      <c r="D3" s="472"/>
      <c r="E3" s="472"/>
      <c r="F3" s="471"/>
      <c r="G3" s="1587"/>
      <c r="H3" s="1586"/>
      <c r="I3" s="2097"/>
      <c r="J3" s="2096" t="s">
        <v>53</v>
      </c>
    </row>
    <row r="4" spans="1:10" ht="10.5" customHeight="1" thickBot="1">
      <c r="A4" s="1585" t="s">
        <v>645</v>
      </c>
      <c r="B4" s="1584" t="s">
        <v>1342</v>
      </c>
      <c r="C4" s="1584" t="s">
        <v>1200</v>
      </c>
      <c r="D4" s="1584" t="s">
        <v>1130</v>
      </c>
      <c r="E4" s="1584" t="s">
        <v>1028</v>
      </c>
      <c r="F4" s="470" t="s">
        <v>973</v>
      </c>
      <c r="G4" s="1583" t="s">
        <v>1341</v>
      </c>
      <c r="H4" s="1582" t="s">
        <v>1340</v>
      </c>
      <c r="I4" s="1581"/>
      <c r="J4" s="849"/>
    </row>
    <row r="5" spans="1:10" ht="10.5" customHeight="1">
      <c r="A5" s="468" t="s">
        <v>683</v>
      </c>
      <c r="B5" s="850">
        <v>-1</v>
      </c>
      <c r="C5" s="850">
        <v>-1</v>
      </c>
      <c r="D5" s="850">
        <v>-1</v>
      </c>
      <c r="E5" s="850" t="s">
        <v>225</v>
      </c>
      <c r="F5" s="855" t="s">
        <v>225</v>
      </c>
      <c r="G5" s="1096"/>
      <c r="H5" s="1097"/>
      <c r="I5" s="1157"/>
      <c r="J5" s="1558"/>
    </row>
    <row r="6" spans="1:10" ht="10.5" customHeight="1">
      <c r="A6" s="467" t="s">
        <v>682</v>
      </c>
      <c r="B6" s="836">
        <v>120</v>
      </c>
      <c r="C6" s="836">
        <v>116</v>
      </c>
      <c r="D6" s="836">
        <v>101</v>
      </c>
      <c r="E6" s="836">
        <v>92</v>
      </c>
      <c r="F6" s="835">
        <v>101</v>
      </c>
      <c r="G6" s="1575" t="s">
        <v>882</v>
      </c>
      <c r="H6" s="1574" t="s">
        <v>741</v>
      </c>
      <c r="I6" s="1157"/>
      <c r="J6" s="1558"/>
    </row>
    <row r="7" spans="1:10" ht="10.5" customHeight="1">
      <c r="A7" s="467" t="s">
        <v>681</v>
      </c>
      <c r="B7" s="836">
        <v>2</v>
      </c>
      <c r="C7" s="836">
        <v>-4</v>
      </c>
      <c r="D7" s="836">
        <v>-1</v>
      </c>
      <c r="E7" s="836">
        <v>-1</v>
      </c>
      <c r="F7" s="835">
        <v>1</v>
      </c>
      <c r="G7" s="1575"/>
      <c r="H7" s="1574" t="s">
        <v>736</v>
      </c>
      <c r="I7" s="1157"/>
      <c r="J7" s="1558"/>
    </row>
    <row r="8" spans="1:10" ht="10.5" customHeight="1">
      <c r="A8" s="467" t="s">
        <v>680</v>
      </c>
      <c r="B8" s="836" t="s">
        <v>225</v>
      </c>
      <c r="C8" s="836">
        <v>2</v>
      </c>
      <c r="D8" s="836">
        <v>1</v>
      </c>
      <c r="E8" s="836">
        <v>-2</v>
      </c>
      <c r="F8" s="835">
        <v>1</v>
      </c>
      <c r="G8" s="1575"/>
      <c r="H8" s="1574"/>
      <c r="I8" s="1157"/>
      <c r="J8" s="1557"/>
    </row>
    <row r="9" spans="1:10" ht="10.5" customHeight="1">
      <c r="A9" s="833" t="s">
        <v>1345</v>
      </c>
      <c r="B9" s="840">
        <v>121</v>
      </c>
      <c r="C9" s="840">
        <v>113</v>
      </c>
      <c r="D9" s="840">
        <v>100</v>
      </c>
      <c r="E9" s="840">
        <v>89</v>
      </c>
      <c r="F9" s="408">
        <v>103</v>
      </c>
      <c r="G9" s="1580" t="s">
        <v>1031</v>
      </c>
      <c r="H9" s="1579" t="s">
        <v>838</v>
      </c>
      <c r="I9" s="1164"/>
      <c r="J9" s="1576"/>
    </row>
    <row r="10" spans="1:10" ht="10.5" customHeight="1">
      <c r="A10" s="833" t="s">
        <v>679</v>
      </c>
      <c r="B10" s="840">
        <v>-42</v>
      </c>
      <c r="C10" s="840">
        <v>-45</v>
      </c>
      <c r="D10" s="840">
        <v>-41</v>
      </c>
      <c r="E10" s="840">
        <v>-40</v>
      </c>
      <c r="F10" s="408">
        <v>-40</v>
      </c>
      <c r="G10" s="1580" t="s">
        <v>836</v>
      </c>
      <c r="H10" s="1579" t="s">
        <v>843</v>
      </c>
      <c r="I10" s="1164"/>
      <c r="J10" s="1576"/>
    </row>
    <row r="11" spans="1:10" ht="10.5" customHeight="1">
      <c r="A11" s="833" t="s">
        <v>678</v>
      </c>
      <c r="B11" s="840">
        <v>79</v>
      </c>
      <c r="C11" s="840">
        <v>68</v>
      </c>
      <c r="D11" s="840">
        <v>59</v>
      </c>
      <c r="E11" s="840">
        <v>49</v>
      </c>
      <c r="F11" s="408">
        <v>63</v>
      </c>
      <c r="G11" s="1580" t="s">
        <v>1207</v>
      </c>
      <c r="H11" s="1579" t="s">
        <v>1129</v>
      </c>
      <c r="I11" s="1164"/>
      <c r="J11" s="1576"/>
    </row>
    <row r="12" spans="1:10" ht="10.5" customHeight="1">
      <c r="A12" s="467" t="s">
        <v>1203</v>
      </c>
      <c r="B12" s="836" t="s">
        <v>225</v>
      </c>
      <c r="C12" s="836" t="s">
        <v>225</v>
      </c>
      <c r="D12" s="836" t="s">
        <v>225</v>
      </c>
      <c r="E12" s="836" t="s">
        <v>225</v>
      </c>
      <c r="F12" s="835" t="s">
        <v>225</v>
      </c>
      <c r="G12" s="1575"/>
      <c r="H12" s="1574"/>
      <c r="I12" s="1163"/>
      <c r="J12" s="1558"/>
    </row>
    <row r="13" spans="1:10" ht="10.5" customHeight="1">
      <c r="A13" s="833" t="s">
        <v>676</v>
      </c>
      <c r="B13" s="840">
        <v>79</v>
      </c>
      <c r="C13" s="840">
        <v>68</v>
      </c>
      <c r="D13" s="840">
        <v>59</v>
      </c>
      <c r="E13" s="840">
        <v>49</v>
      </c>
      <c r="F13" s="408">
        <v>63</v>
      </c>
      <c r="G13" s="1580" t="s">
        <v>1207</v>
      </c>
      <c r="H13" s="1579" t="s">
        <v>1129</v>
      </c>
      <c r="I13" s="1164"/>
      <c r="J13" s="1576"/>
    </row>
    <row r="14" spans="1:10" ht="10.5" customHeight="1">
      <c r="A14" s="834"/>
      <c r="B14" s="839"/>
      <c r="C14" s="839"/>
      <c r="D14" s="839"/>
      <c r="E14" s="839"/>
      <c r="F14" s="838"/>
      <c r="G14" s="1578"/>
      <c r="H14" s="1577"/>
      <c r="I14" s="1164"/>
      <c r="J14" s="1576"/>
    </row>
    <row r="15" spans="1:10" ht="10.5" customHeight="1">
      <c r="A15" s="432" t="s">
        <v>1210</v>
      </c>
      <c r="B15" s="836">
        <v>34.700000000000003</v>
      </c>
      <c r="C15" s="836">
        <v>39.799999999999997</v>
      </c>
      <c r="D15" s="836">
        <v>41</v>
      </c>
      <c r="E15" s="836">
        <v>44.9</v>
      </c>
      <c r="F15" s="835">
        <v>38.799999999999997</v>
      </c>
      <c r="G15" s="1575"/>
      <c r="H15" s="1574"/>
      <c r="I15" s="1157"/>
      <c r="J15" s="1558"/>
    </row>
    <row r="16" spans="1:10" ht="10.5" customHeight="1">
      <c r="A16" s="432" t="s">
        <v>711</v>
      </c>
      <c r="B16" s="836">
        <v>157</v>
      </c>
      <c r="C16" s="836">
        <v>156</v>
      </c>
      <c r="D16" s="836">
        <v>181</v>
      </c>
      <c r="E16" s="836">
        <v>182</v>
      </c>
      <c r="F16" s="835">
        <v>191</v>
      </c>
      <c r="G16" s="1575">
        <v>-0.18</v>
      </c>
      <c r="H16" s="1574">
        <v>0.01</v>
      </c>
      <c r="I16" s="1157"/>
      <c r="J16" s="1558"/>
    </row>
    <row r="17" spans="1:10" ht="10.5" customHeight="1">
      <c r="A17" s="432" t="s">
        <v>673</v>
      </c>
      <c r="B17" s="836">
        <v>1215</v>
      </c>
      <c r="C17" s="836">
        <v>924</v>
      </c>
      <c r="D17" s="836">
        <v>915</v>
      </c>
      <c r="E17" s="836">
        <v>914</v>
      </c>
      <c r="F17" s="835">
        <v>899</v>
      </c>
      <c r="G17" s="1575">
        <v>0.35</v>
      </c>
      <c r="H17" s="1574">
        <v>0.32</v>
      </c>
      <c r="I17" s="1157"/>
      <c r="J17" s="1558"/>
    </row>
    <row r="18" spans="1:10" ht="10.5" customHeight="1">
      <c r="A18" s="432" t="s">
        <v>897</v>
      </c>
      <c r="B18" s="845">
        <v>141.09899999999999</v>
      </c>
      <c r="C18" s="845">
        <v>131.51</v>
      </c>
      <c r="D18" s="845">
        <v>119.211</v>
      </c>
      <c r="E18" s="845">
        <v>113.67700000000001</v>
      </c>
      <c r="F18" s="1098">
        <v>102.315</v>
      </c>
      <c r="G18" s="1575" t="s">
        <v>1138</v>
      </c>
      <c r="H18" s="1574" t="s">
        <v>838</v>
      </c>
      <c r="I18" s="1571"/>
      <c r="J18" s="1557"/>
    </row>
    <row r="19" spans="1:10" ht="10.5" customHeight="1">
      <c r="A19" s="432" t="s">
        <v>755</v>
      </c>
      <c r="B19" s="845">
        <v>124.46899999999999</v>
      </c>
      <c r="C19" s="845">
        <v>122.318</v>
      </c>
      <c r="D19" s="845">
        <v>113.59399999999999</v>
      </c>
      <c r="E19" s="845">
        <v>109.432</v>
      </c>
      <c r="F19" s="1098">
        <v>101.65900000000001</v>
      </c>
      <c r="G19" s="1575" t="s">
        <v>1139</v>
      </c>
      <c r="H19" s="1574" t="s">
        <v>842</v>
      </c>
      <c r="I19" s="1571"/>
      <c r="J19" s="1557"/>
    </row>
    <row r="20" spans="1:10" ht="19.5" customHeight="1">
      <c r="A20" s="913" t="s">
        <v>754</v>
      </c>
      <c r="B20" s="845">
        <v>2.903</v>
      </c>
      <c r="C20" s="845">
        <v>3.55</v>
      </c>
      <c r="D20" s="845">
        <v>1.5189999999999999</v>
      </c>
      <c r="E20" s="845">
        <v>0.20100000000000001</v>
      </c>
      <c r="F20" s="1098">
        <v>-1.9410000000000001</v>
      </c>
      <c r="G20" s="1575"/>
      <c r="H20" s="1574"/>
      <c r="I20" s="1571"/>
      <c r="J20" s="1557"/>
    </row>
    <row r="21" spans="1:10" ht="10.5" customHeight="1">
      <c r="A21" s="432" t="s">
        <v>753</v>
      </c>
      <c r="B21" s="845">
        <v>-1.0329999999999999</v>
      </c>
      <c r="C21" s="845">
        <v>4.3940000000000001</v>
      </c>
      <c r="D21" s="845">
        <v>2.2389999999999999</v>
      </c>
      <c r="E21" s="845">
        <v>1.7190000000000001</v>
      </c>
      <c r="F21" s="1098">
        <v>-2.8079999999999998</v>
      </c>
      <c r="G21" s="1575"/>
      <c r="H21" s="1574"/>
      <c r="I21" s="1571"/>
      <c r="J21" s="1557"/>
    </row>
    <row r="22" spans="1:10" ht="10.5" customHeight="1" thickBot="1">
      <c r="A22" s="432" t="s">
        <v>672</v>
      </c>
      <c r="B22" s="836">
        <v>900</v>
      </c>
      <c r="C22" s="836">
        <v>901</v>
      </c>
      <c r="D22" s="836">
        <v>878</v>
      </c>
      <c r="E22" s="836">
        <v>871</v>
      </c>
      <c r="F22" s="835">
        <v>876</v>
      </c>
      <c r="G22" s="1573" t="s">
        <v>741</v>
      </c>
      <c r="H22" s="1572" t="s">
        <v>736</v>
      </c>
      <c r="I22" s="1571"/>
      <c r="J22" s="1557"/>
    </row>
    <row r="23" spans="1:10" ht="15" customHeight="1">
      <c r="A23" s="1301"/>
      <c r="B23" s="1301"/>
      <c r="C23" s="1301"/>
      <c r="D23" s="1301"/>
      <c r="E23" s="1301"/>
      <c r="F23" s="1301"/>
      <c r="G23" s="1299"/>
      <c r="H23" s="1299"/>
      <c r="I23" s="1301"/>
      <c r="J23" s="1301"/>
    </row>
  </sheetData>
  <mergeCells count="4">
    <mergeCell ref="A1:G1"/>
    <mergeCell ref="G2:H2"/>
    <mergeCell ref="I2:J2"/>
    <mergeCell ref="I3:J3"/>
  </mergeCells>
  <pageMargins left="0.70866141732283505" right="0.70866141732283505" top="0.74803149606299202" bottom="0.74803149606299202" header="0.31496062992126" footer="0.31496062992126"/>
  <pageSetup paperSize="9" scale="91" orientation="portrait" r:id="rId1"/>
  <headerFooter alignWithMargins="0"/>
  <colBreaks count="1" manualBreakCount="1">
    <brk id="8" max="1048575" man="1"/>
  </colBreaks>
  <ignoredErrors>
    <ignoredError sqref="E5:H7 F8:H15 E8:E24 B8:D15 B18:D24 C16:D16 C17:D17 F18:H24 F16 F1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2AC3E-1A6A-4CF5-A2EA-B2145A9D263E}">
  <dimension ref="A1:H46"/>
  <sheetViews>
    <sheetView view="pageLayout" topLeftCell="A28" zoomScaleNormal="100" workbookViewId="0">
      <selection activeCell="C18" sqref="C18"/>
    </sheetView>
  </sheetViews>
  <sheetFormatPr defaultRowHeight="13.2"/>
  <cols>
    <col min="1" max="1" width="33.21875" style="1278" customWidth="1"/>
    <col min="2" max="6" width="7.5546875" style="1278" customWidth="1"/>
    <col min="7" max="8" width="7.88671875" style="1278" customWidth="1"/>
    <col min="9" max="16384" width="8.88671875" style="1278"/>
  </cols>
  <sheetData>
    <row r="1" spans="1:8" ht="12.75" customHeight="1">
      <c r="A1" s="2090" t="s">
        <v>1143</v>
      </c>
      <c r="B1" s="2090" t="s">
        <v>53</v>
      </c>
      <c r="C1" s="2090" t="s">
        <v>53</v>
      </c>
      <c r="D1" s="2090" t="s">
        <v>53</v>
      </c>
      <c r="E1" s="2090" t="s">
        <v>53</v>
      </c>
      <c r="F1" s="2099" t="s">
        <v>53</v>
      </c>
      <c r="G1" s="2122" t="s">
        <v>1344</v>
      </c>
      <c r="H1" s="2123" t="s">
        <v>53</v>
      </c>
    </row>
    <row r="2" spans="1:8" ht="10.5" customHeight="1">
      <c r="A2" s="472"/>
      <c r="B2" s="472"/>
      <c r="C2" s="472"/>
      <c r="D2" s="472"/>
      <c r="E2" s="472"/>
      <c r="F2" s="471"/>
      <c r="G2" s="1602"/>
      <c r="H2" s="1601"/>
    </row>
    <row r="3" spans="1:8" ht="10.5" customHeight="1" thickBot="1">
      <c r="A3" s="1600" t="s">
        <v>645</v>
      </c>
      <c r="B3" s="1599" t="s">
        <v>1342</v>
      </c>
      <c r="C3" s="1599" t="s">
        <v>1200</v>
      </c>
      <c r="D3" s="1599" t="s">
        <v>1130</v>
      </c>
      <c r="E3" s="1599" t="s">
        <v>1028</v>
      </c>
      <c r="F3" s="470" t="s">
        <v>973</v>
      </c>
      <c r="G3" s="1598" t="s">
        <v>1341</v>
      </c>
      <c r="H3" s="1597" t="s">
        <v>1340</v>
      </c>
    </row>
    <row r="4" spans="1:8" ht="10.5" customHeight="1">
      <c r="A4" s="468" t="s">
        <v>683</v>
      </c>
      <c r="B4" s="850">
        <v>20</v>
      </c>
      <c r="C4" s="850">
        <v>18</v>
      </c>
      <c r="D4" s="850">
        <v>17</v>
      </c>
      <c r="E4" s="850">
        <v>17</v>
      </c>
      <c r="F4" s="855">
        <v>18</v>
      </c>
      <c r="G4" s="1096" t="s">
        <v>840</v>
      </c>
      <c r="H4" s="1097" t="s">
        <v>840</v>
      </c>
    </row>
    <row r="5" spans="1:8" ht="10.5" customHeight="1">
      <c r="A5" s="467" t="s">
        <v>682</v>
      </c>
      <c r="B5" s="836">
        <v>114</v>
      </c>
      <c r="C5" s="836">
        <v>113</v>
      </c>
      <c r="D5" s="836">
        <v>103</v>
      </c>
      <c r="E5" s="836">
        <v>93</v>
      </c>
      <c r="F5" s="835">
        <v>99</v>
      </c>
      <c r="G5" s="1592" t="s">
        <v>845</v>
      </c>
      <c r="H5" s="1591" t="s">
        <v>738</v>
      </c>
    </row>
    <row r="6" spans="1:8" ht="10.5" customHeight="1">
      <c r="A6" s="467" t="s">
        <v>681</v>
      </c>
      <c r="B6" s="836">
        <v>36</v>
      </c>
      <c r="C6" s="836">
        <v>19</v>
      </c>
      <c r="D6" s="836">
        <v>26</v>
      </c>
      <c r="E6" s="836">
        <v>28</v>
      </c>
      <c r="F6" s="835">
        <v>34</v>
      </c>
      <c r="G6" s="1592" t="s">
        <v>743</v>
      </c>
      <c r="H6" s="1591" t="s">
        <v>1356</v>
      </c>
    </row>
    <row r="7" spans="1:8" ht="10.5" customHeight="1">
      <c r="A7" s="467" t="s">
        <v>680</v>
      </c>
      <c r="B7" s="836" t="s">
        <v>225</v>
      </c>
      <c r="C7" s="836" t="s">
        <v>225</v>
      </c>
      <c r="D7" s="836" t="s">
        <v>225</v>
      </c>
      <c r="E7" s="836" t="s">
        <v>225</v>
      </c>
      <c r="F7" s="835" t="s">
        <v>225</v>
      </c>
      <c r="G7" s="1592"/>
      <c r="H7" s="1591"/>
    </row>
    <row r="8" spans="1:8" ht="10.5" customHeight="1">
      <c r="A8" s="833" t="s">
        <v>1345</v>
      </c>
      <c r="B8" s="840">
        <v>170</v>
      </c>
      <c r="C8" s="840">
        <v>150</v>
      </c>
      <c r="D8" s="840">
        <v>146</v>
      </c>
      <c r="E8" s="840">
        <v>138</v>
      </c>
      <c r="F8" s="408">
        <v>151</v>
      </c>
      <c r="G8" s="1596" t="s">
        <v>734</v>
      </c>
      <c r="H8" s="1595" t="s">
        <v>734</v>
      </c>
    </row>
    <row r="9" spans="1:8" ht="10.5" customHeight="1">
      <c r="A9" s="833" t="s">
        <v>679</v>
      </c>
      <c r="B9" s="840">
        <v>-83</v>
      </c>
      <c r="C9" s="840">
        <v>-86</v>
      </c>
      <c r="D9" s="840">
        <v>-82</v>
      </c>
      <c r="E9" s="840">
        <v>-84</v>
      </c>
      <c r="F9" s="408">
        <v>-87</v>
      </c>
      <c r="G9" s="1596" t="s">
        <v>739</v>
      </c>
      <c r="H9" s="1595" t="s">
        <v>744</v>
      </c>
    </row>
    <row r="10" spans="1:8" ht="10.5" customHeight="1">
      <c r="A10" s="833" t="s">
        <v>678</v>
      </c>
      <c r="B10" s="840">
        <v>87</v>
      </c>
      <c r="C10" s="840">
        <v>64</v>
      </c>
      <c r="D10" s="840">
        <v>64</v>
      </c>
      <c r="E10" s="840">
        <v>54</v>
      </c>
      <c r="F10" s="408">
        <v>64</v>
      </c>
      <c r="G10" s="1596" t="s">
        <v>1030</v>
      </c>
      <c r="H10" s="1595" t="s">
        <v>1030</v>
      </c>
    </row>
    <row r="11" spans="1:8" ht="10.5" customHeight="1">
      <c r="A11" s="467" t="s">
        <v>1203</v>
      </c>
      <c r="B11" s="836">
        <v>-3</v>
      </c>
      <c r="C11" s="836">
        <v>2</v>
      </c>
      <c r="D11" s="836">
        <v>-3</v>
      </c>
      <c r="E11" s="836">
        <v>-2</v>
      </c>
      <c r="F11" s="835" t="s">
        <v>225</v>
      </c>
      <c r="G11" s="1592"/>
      <c r="H11" s="1591"/>
    </row>
    <row r="12" spans="1:8" ht="10.5" customHeight="1">
      <c r="A12" s="833" t="s">
        <v>676</v>
      </c>
      <c r="B12" s="840">
        <v>84</v>
      </c>
      <c r="C12" s="840">
        <v>66</v>
      </c>
      <c r="D12" s="840">
        <v>61</v>
      </c>
      <c r="E12" s="840">
        <v>52</v>
      </c>
      <c r="F12" s="408">
        <v>64</v>
      </c>
      <c r="G12" s="1596" t="s">
        <v>1134</v>
      </c>
      <c r="H12" s="1595" t="s">
        <v>1205</v>
      </c>
    </row>
    <row r="13" spans="1:8" ht="10.5" customHeight="1">
      <c r="A13" s="834"/>
      <c r="B13" s="834"/>
      <c r="C13" s="839"/>
      <c r="D13" s="839"/>
      <c r="E13" s="839"/>
      <c r="F13" s="838"/>
      <c r="G13" s="1594"/>
      <c r="H13" s="1593"/>
    </row>
    <row r="14" spans="1:8" ht="10.5" customHeight="1">
      <c r="A14" s="467" t="s">
        <v>1202</v>
      </c>
      <c r="B14" s="836">
        <v>48</v>
      </c>
      <c r="C14" s="836">
        <v>58</v>
      </c>
      <c r="D14" s="836">
        <v>57</v>
      </c>
      <c r="E14" s="836">
        <v>60.9</v>
      </c>
      <c r="F14" s="835">
        <v>56</v>
      </c>
      <c r="G14" s="1592" t="s">
        <v>736</v>
      </c>
      <c r="H14" s="1591" t="s">
        <v>736</v>
      </c>
    </row>
    <row r="15" spans="1:8" ht="10.5" customHeight="1">
      <c r="A15" s="467" t="s">
        <v>711</v>
      </c>
      <c r="B15" s="836">
        <v>1469</v>
      </c>
      <c r="C15" s="836">
        <v>1279</v>
      </c>
      <c r="D15" s="836">
        <v>1110</v>
      </c>
      <c r="E15" s="836">
        <v>1058</v>
      </c>
      <c r="F15" s="835">
        <v>969</v>
      </c>
      <c r="G15" s="1592" t="s">
        <v>881</v>
      </c>
      <c r="H15" s="1591" t="s">
        <v>881</v>
      </c>
    </row>
    <row r="16" spans="1:8" ht="10.5" customHeight="1">
      <c r="A16" s="837" t="s">
        <v>673</v>
      </c>
      <c r="B16" s="836">
        <v>7053</v>
      </c>
      <c r="C16" s="836">
        <v>6459</v>
      </c>
      <c r="D16" s="836">
        <v>4693</v>
      </c>
      <c r="E16" s="836">
        <v>4657</v>
      </c>
      <c r="F16" s="835">
        <v>4533</v>
      </c>
      <c r="G16" s="1592" t="s">
        <v>881</v>
      </c>
      <c r="H16" s="1591" t="s">
        <v>881</v>
      </c>
    </row>
    <row r="17" spans="1:8" ht="10.5" customHeight="1" thickBot="1">
      <c r="A17" s="467" t="s">
        <v>672</v>
      </c>
      <c r="B17" s="836">
        <v>1775</v>
      </c>
      <c r="C17" s="836">
        <v>1798</v>
      </c>
      <c r="D17" s="836">
        <v>1817</v>
      </c>
      <c r="E17" s="836">
        <v>1822</v>
      </c>
      <c r="F17" s="835">
        <v>1853</v>
      </c>
      <c r="G17" s="1590" t="s">
        <v>839</v>
      </c>
      <c r="H17" s="1589" t="s">
        <v>742</v>
      </c>
    </row>
    <row r="18" spans="1:8" ht="12.75" customHeight="1">
      <c r="A18" s="467"/>
      <c r="B18" s="467"/>
      <c r="C18" s="836"/>
      <c r="D18" s="836"/>
      <c r="E18" s="836"/>
      <c r="F18" s="836"/>
      <c r="G18" s="1296"/>
      <c r="H18" s="1296"/>
    </row>
    <row r="19" spans="1:8" ht="10.5" customHeight="1" thickBot="1">
      <c r="A19" s="467"/>
      <c r="B19" s="467"/>
      <c r="C19" s="836"/>
      <c r="D19" s="836"/>
      <c r="E19" s="836"/>
      <c r="F19" s="836"/>
      <c r="G19" s="1297"/>
      <c r="H19" s="1297"/>
    </row>
    <row r="20" spans="1:8" ht="15" customHeight="1">
      <c r="A20" s="2090" t="s">
        <v>979</v>
      </c>
      <c r="B20" s="2090" t="s">
        <v>53</v>
      </c>
      <c r="C20" s="2090" t="s">
        <v>53</v>
      </c>
      <c r="D20" s="2090" t="s">
        <v>53</v>
      </c>
      <c r="E20" s="1288"/>
      <c r="F20" s="1289"/>
      <c r="G20" s="2122" t="s">
        <v>1344</v>
      </c>
      <c r="H20" s="2123" t="s">
        <v>53</v>
      </c>
    </row>
    <row r="21" spans="1:8" ht="10.5" customHeight="1" thickBot="1">
      <c r="A21" s="1600" t="s">
        <v>665</v>
      </c>
      <c r="B21" s="1599" t="s">
        <v>1342</v>
      </c>
      <c r="C21" s="1599" t="s">
        <v>1200</v>
      </c>
      <c r="D21" s="1599" t="s">
        <v>1130</v>
      </c>
      <c r="E21" s="1599" t="s">
        <v>1028</v>
      </c>
      <c r="F21" s="470" t="s">
        <v>973</v>
      </c>
      <c r="G21" s="1598" t="s">
        <v>1341</v>
      </c>
      <c r="H21" s="1597" t="s">
        <v>1340</v>
      </c>
    </row>
    <row r="22" spans="1:8" ht="10.5" customHeight="1">
      <c r="A22" s="861" t="s">
        <v>978</v>
      </c>
      <c r="B22" s="860">
        <v>107.16714643080806</v>
      </c>
      <c r="C22" s="860">
        <v>100.77700321165541</v>
      </c>
      <c r="D22" s="860">
        <v>92.719068822981015</v>
      </c>
      <c r="E22" s="860">
        <v>87.8</v>
      </c>
      <c r="F22" s="859">
        <v>77</v>
      </c>
      <c r="G22" s="1096" t="s">
        <v>1348</v>
      </c>
      <c r="H22" s="1097" t="s">
        <v>743</v>
      </c>
    </row>
    <row r="23" spans="1:8" ht="10.5" customHeight="1">
      <c r="A23" s="858" t="s">
        <v>977</v>
      </c>
      <c r="B23" s="857">
        <v>57.040999999999997</v>
      </c>
      <c r="C23" s="857">
        <v>53.228966277832427</v>
      </c>
      <c r="D23" s="857">
        <v>48.771999999999998</v>
      </c>
      <c r="E23" s="857">
        <v>46.908999999999999</v>
      </c>
      <c r="F23" s="856">
        <v>41.921999999999997</v>
      </c>
      <c r="G23" s="1592" t="s">
        <v>1030</v>
      </c>
      <c r="H23" s="1591" t="s">
        <v>838</v>
      </c>
    </row>
    <row r="24" spans="1:8" ht="10.5" customHeight="1">
      <c r="A24" s="858" t="s">
        <v>1402</v>
      </c>
      <c r="B24" s="857">
        <v>7.7</v>
      </c>
      <c r="C24" s="857">
        <v>7.3</v>
      </c>
      <c r="D24" s="857">
        <v>6.9</v>
      </c>
      <c r="E24" s="857">
        <v>6.7</v>
      </c>
      <c r="F24" s="856">
        <v>6.5</v>
      </c>
      <c r="G24" s="1592">
        <v>0.19</v>
      </c>
      <c r="H24" s="1591">
        <v>0.05</v>
      </c>
    </row>
    <row r="25" spans="1:8" ht="10.5" customHeight="1">
      <c r="A25" s="858" t="s">
        <v>1403</v>
      </c>
      <c r="B25" s="857">
        <v>2.4</v>
      </c>
      <c r="C25" s="857">
        <v>2.2999999999999998</v>
      </c>
      <c r="D25" s="857">
        <v>2.1</v>
      </c>
      <c r="E25" s="857">
        <v>2.1</v>
      </c>
      <c r="F25" s="856">
        <v>2</v>
      </c>
      <c r="G25" s="1592">
        <v>0.19</v>
      </c>
      <c r="H25" s="1591">
        <v>0.05</v>
      </c>
    </row>
    <row r="26" spans="1:8" ht="10.5" customHeight="1">
      <c r="A26" s="1295" t="s">
        <v>746</v>
      </c>
      <c r="B26" s="1099">
        <v>10.1</v>
      </c>
      <c r="C26" s="1099">
        <v>9.6</v>
      </c>
      <c r="D26" s="1099">
        <v>9</v>
      </c>
      <c r="E26" s="1099">
        <v>8.8000000000000007</v>
      </c>
      <c r="F26" s="1103">
        <v>8.5</v>
      </c>
      <c r="G26" s="1592" t="s">
        <v>882</v>
      </c>
      <c r="H26" s="1591" t="s">
        <v>836</v>
      </c>
    </row>
    <row r="27" spans="1:8" ht="10.5" customHeight="1" thickBot="1">
      <c r="A27" s="1295" t="s">
        <v>745</v>
      </c>
      <c r="B27" s="1099">
        <v>10.5</v>
      </c>
      <c r="C27" s="1161">
        <v>10.7</v>
      </c>
      <c r="D27" s="1100">
        <v>10.9</v>
      </c>
      <c r="E27" s="1100">
        <v>11.1</v>
      </c>
      <c r="F27" s="1102">
        <v>10.6</v>
      </c>
      <c r="G27" s="1590" t="s">
        <v>742</v>
      </c>
      <c r="H27" s="1589" t="s">
        <v>737</v>
      </c>
    </row>
    <row r="28" spans="1:8" ht="10.5" customHeight="1">
      <c r="A28" s="2088"/>
      <c r="B28" s="2088" t="s">
        <v>53</v>
      </c>
      <c r="C28" s="2088" t="s">
        <v>53</v>
      </c>
      <c r="D28" s="2088" t="s">
        <v>53</v>
      </c>
      <c r="E28" s="2088" t="s">
        <v>53</v>
      </c>
      <c r="F28" s="2088" t="s">
        <v>53</v>
      </c>
      <c r="G28" s="2089" t="s">
        <v>53</v>
      </c>
      <c r="H28" s="2089" t="s">
        <v>53</v>
      </c>
    </row>
    <row r="29" spans="1:8" ht="10.5" customHeight="1" thickBot="1">
      <c r="A29" s="1301"/>
      <c r="B29" s="1301"/>
      <c r="C29" s="1301"/>
      <c r="D29" s="1301"/>
      <c r="E29" s="1301"/>
      <c r="F29" s="1301"/>
      <c r="G29" s="1300"/>
      <c r="H29" s="1300"/>
    </row>
    <row r="30" spans="1:8" ht="15" customHeight="1">
      <c r="A30" s="2090" t="s">
        <v>1142</v>
      </c>
      <c r="B30" s="2090" t="s">
        <v>53</v>
      </c>
      <c r="C30" s="2090" t="s">
        <v>53</v>
      </c>
      <c r="D30" s="2090" t="s">
        <v>53</v>
      </c>
      <c r="E30" s="1301"/>
      <c r="F30" s="1603"/>
      <c r="G30" s="2122" t="s">
        <v>1344</v>
      </c>
      <c r="H30" s="2123" t="s">
        <v>53</v>
      </c>
    </row>
    <row r="31" spans="1:8" ht="15" customHeight="1">
      <c r="A31" s="1304"/>
      <c r="B31" s="1304"/>
      <c r="C31" s="1304"/>
      <c r="D31" s="1304"/>
      <c r="E31" s="1301"/>
      <c r="F31" s="1603"/>
      <c r="G31" s="1602"/>
      <c r="H31" s="1601"/>
    </row>
    <row r="32" spans="1:8" ht="10.5" customHeight="1" thickBot="1">
      <c r="A32" s="1600" t="s">
        <v>645</v>
      </c>
      <c r="B32" s="1599" t="s">
        <v>1342</v>
      </c>
      <c r="C32" s="1599" t="s">
        <v>1200</v>
      </c>
      <c r="D32" s="1599" t="s">
        <v>1130</v>
      </c>
      <c r="E32" s="1599" t="s">
        <v>1028</v>
      </c>
      <c r="F32" s="470" t="s">
        <v>973</v>
      </c>
      <c r="G32" s="1598" t="s">
        <v>1341</v>
      </c>
      <c r="H32" s="1597" t="s">
        <v>1340</v>
      </c>
    </row>
    <row r="33" spans="1:8" ht="10.5" customHeight="1">
      <c r="A33" s="468" t="s">
        <v>683</v>
      </c>
      <c r="B33" s="850" t="s">
        <v>225</v>
      </c>
      <c r="C33" s="850">
        <v>-1</v>
      </c>
      <c r="D33" s="850" t="s">
        <v>225</v>
      </c>
      <c r="E33" s="850" t="s">
        <v>225</v>
      </c>
      <c r="F33" s="855" t="s">
        <v>225</v>
      </c>
      <c r="G33" s="1096"/>
      <c r="H33" s="1097"/>
    </row>
    <row r="34" spans="1:8" ht="10.5" customHeight="1">
      <c r="A34" s="467" t="s">
        <v>682</v>
      </c>
      <c r="B34" s="836">
        <v>1</v>
      </c>
      <c r="C34" s="836">
        <v>-1</v>
      </c>
      <c r="D34" s="836" t="s">
        <v>225</v>
      </c>
      <c r="E34" s="836">
        <v>1</v>
      </c>
      <c r="F34" s="835" t="s">
        <v>225</v>
      </c>
      <c r="G34" s="1592"/>
      <c r="H34" s="1591"/>
    </row>
    <row r="35" spans="1:8" ht="10.5" customHeight="1">
      <c r="A35" s="467" t="s">
        <v>681</v>
      </c>
      <c r="B35" s="836" t="s">
        <v>225</v>
      </c>
      <c r="C35" s="836">
        <v>1</v>
      </c>
      <c r="D35" s="836">
        <v>-1</v>
      </c>
      <c r="E35" s="836" t="s">
        <v>225</v>
      </c>
      <c r="F35" s="835" t="s">
        <v>225</v>
      </c>
      <c r="G35" s="1592"/>
      <c r="H35" s="1591"/>
    </row>
    <row r="36" spans="1:8" ht="10.5" customHeight="1">
      <c r="A36" s="467" t="s">
        <v>680</v>
      </c>
      <c r="B36" s="836" t="s">
        <v>225</v>
      </c>
      <c r="C36" s="836">
        <v>1</v>
      </c>
      <c r="D36" s="836">
        <v>2</v>
      </c>
      <c r="E36" s="836" t="s">
        <v>225</v>
      </c>
      <c r="F36" s="835">
        <v>5</v>
      </c>
      <c r="G36" s="1592"/>
      <c r="H36" s="1591"/>
    </row>
    <row r="37" spans="1:8" ht="10.5" customHeight="1">
      <c r="A37" s="833" t="s">
        <v>1345</v>
      </c>
      <c r="B37" s="840">
        <v>1</v>
      </c>
      <c r="C37" s="840" t="s">
        <v>216</v>
      </c>
      <c r="D37" s="840">
        <v>1</v>
      </c>
      <c r="E37" s="840">
        <v>1</v>
      </c>
      <c r="F37" s="408">
        <v>5</v>
      </c>
      <c r="G37" s="1596"/>
      <c r="H37" s="1595"/>
    </row>
    <row r="38" spans="1:8" ht="10.5" customHeight="1">
      <c r="A38" s="833" t="s">
        <v>679</v>
      </c>
      <c r="B38" s="840">
        <v>-1</v>
      </c>
      <c r="C38" s="840">
        <v>-5</v>
      </c>
      <c r="D38" s="840">
        <v>-3</v>
      </c>
      <c r="E38" s="840">
        <v>-5</v>
      </c>
      <c r="F38" s="408">
        <v>-3</v>
      </c>
      <c r="G38" s="1596"/>
      <c r="H38" s="1595"/>
    </row>
    <row r="39" spans="1:8" ht="10.5" customHeight="1">
      <c r="A39" s="833" t="s">
        <v>678</v>
      </c>
      <c r="B39" s="840" t="s">
        <v>216</v>
      </c>
      <c r="C39" s="840">
        <v>-5</v>
      </c>
      <c r="D39" s="840">
        <v>-2</v>
      </c>
      <c r="E39" s="840">
        <v>-4</v>
      </c>
      <c r="F39" s="408">
        <v>2</v>
      </c>
      <c r="G39" s="1596"/>
      <c r="H39" s="1595"/>
    </row>
    <row r="40" spans="1:8" ht="10.5" customHeight="1">
      <c r="A40" s="467" t="s">
        <v>1203</v>
      </c>
      <c r="B40" s="836" t="s">
        <v>225</v>
      </c>
      <c r="C40" s="836" t="s">
        <v>225</v>
      </c>
      <c r="D40" s="836" t="s">
        <v>225</v>
      </c>
      <c r="E40" s="836" t="s">
        <v>225</v>
      </c>
      <c r="F40" s="835" t="s">
        <v>225</v>
      </c>
      <c r="G40" s="1592"/>
      <c r="H40" s="1591"/>
    </row>
    <row r="41" spans="1:8" ht="10.5" customHeight="1">
      <c r="A41" s="833" t="s">
        <v>676</v>
      </c>
      <c r="B41" s="840" t="s">
        <v>216</v>
      </c>
      <c r="C41" s="840">
        <v>-5</v>
      </c>
      <c r="D41" s="840">
        <v>-2</v>
      </c>
      <c r="E41" s="840">
        <v>-4</v>
      </c>
      <c r="F41" s="408">
        <v>2</v>
      </c>
      <c r="G41" s="1596"/>
      <c r="H41" s="1595"/>
    </row>
    <row r="42" spans="1:8" ht="10.5" customHeight="1">
      <c r="A42" s="834"/>
      <c r="B42" s="834"/>
      <c r="C42" s="839"/>
      <c r="D42" s="839"/>
      <c r="E42" s="839"/>
      <c r="F42" s="838"/>
      <c r="G42" s="1594"/>
      <c r="H42" s="1593"/>
    </row>
    <row r="43" spans="1:8" ht="10.5" customHeight="1">
      <c r="A43" s="467" t="s">
        <v>711</v>
      </c>
      <c r="B43" s="836">
        <v>13</v>
      </c>
      <c r="C43" s="836">
        <v>10</v>
      </c>
      <c r="D43" s="836">
        <v>10</v>
      </c>
      <c r="E43" s="836">
        <v>9</v>
      </c>
      <c r="F43" s="835">
        <v>8</v>
      </c>
      <c r="G43" s="1592"/>
      <c r="H43" s="1591"/>
    </row>
    <row r="44" spans="1:8" ht="10.5" customHeight="1" thickBot="1">
      <c r="A44" s="467" t="s">
        <v>672</v>
      </c>
      <c r="B44" s="836">
        <v>43</v>
      </c>
      <c r="C44" s="836">
        <v>42</v>
      </c>
      <c r="D44" s="836">
        <v>42</v>
      </c>
      <c r="E44" s="836">
        <v>42</v>
      </c>
      <c r="F44" s="835">
        <v>35</v>
      </c>
      <c r="G44" s="1590" t="s">
        <v>879</v>
      </c>
      <c r="H44" s="1589" t="s">
        <v>842</v>
      </c>
    </row>
    <row r="45" spans="1:8" ht="10.5" customHeight="1">
      <c r="A45" s="1301"/>
      <c r="B45" s="1301"/>
      <c r="C45" s="1301"/>
      <c r="D45" s="1301"/>
      <c r="E45" s="1301"/>
      <c r="F45" s="1301"/>
      <c r="G45" s="1299"/>
      <c r="H45" s="1299"/>
    </row>
    <row r="46" spans="1:8" ht="10.5" customHeight="1">
      <c r="A46" s="1301"/>
      <c r="B46" s="1301"/>
      <c r="C46" s="1301"/>
      <c r="D46" s="1301"/>
      <c r="E46" s="1301"/>
      <c r="F46" s="1301"/>
      <c r="G46" s="1301"/>
      <c r="H46" s="1301"/>
    </row>
  </sheetData>
  <mergeCells count="7">
    <mergeCell ref="A30:D30"/>
    <mergeCell ref="G30:H30"/>
    <mergeCell ref="A1:F1"/>
    <mergeCell ref="G1:H1"/>
    <mergeCell ref="A20:D20"/>
    <mergeCell ref="G20:H20"/>
    <mergeCell ref="A28:H28"/>
  </mergeCells>
  <pageMargins left="0.70866141732283505" right="0.70866141732283505" top="0.74803149606299202" bottom="0.74803149606299202" header="0.31496062992126" footer="0.31496062992126"/>
  <pageSetup paperSize="9" orientation="portrait" r:id="rId1"/>
  <headerFooter alignWithMargins="0"/>
  <ignoredErrors>
    <ignoredError sqref="A26:H42 A4:H13 A44:H44 A43 C43:H43 A17:H23 A14 E14 G14:H14 A15 C15:H15 A16 C16:H1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B4F61-2F2A-4881-9F80-8F90DE270374}">
  <dimension ref="A1:H27"/>
  <sheetViews>
    <sheetView view="pageLayout" topLeftCell="A13" zoomScaleNormal="100" workbookViewId="0">
      <selection activeCell="A8" sqref="A8:H8"/>
    </sheetView>
  </sheetViews>
  <sheetFormatPr defaultRowHeight="13.2"/>
  <cols>
    <col min="1" max="1" width="31.5546875" style="1278" customWidth="1"/>
    <col min="2" max="6" width="7.33203125" style="1278" customWidth="1"/>
    <col min="7" max="8" width="7.109375" style="1278" customWidth="1"/>
    <col min="9" max="16384" width="8.88671875" style="1278"/>
  </cols>
  <sheetData>
    <row r="1" spans="1:8" ht="12.75" customHeight="1">
      <c r="A1" s="2090" t="s">
        <v>986</v>
      </c>
      <c r="B1" s="2090" t="s">
        <v>53</v>
      </c>
      <c r="C1" s="2090" t="s">
        <v>53</v>
      </c>
      <c r="D1" s="2090" t="s">
        <v>53</v>
      </c>
      <c r="E1" s="2090" t="s">
        <v>53</v>
      </c>
      <c r="F1" s="2099" t="s">
        <v>53</v>
      </c>
      <c r="G1" s="2124" t="s">
        <v>1344</v>
      </c>
      <c r="H1" s="2125" t="s">
        <v>53</v>
      </c>
    </row>
    <row r="2" spans="1:8" ht="10.5" customHeight="1">
      <c r="A2" s="472"/>
      <c r="B2" s="472"/>
      <c r="C2" s="472"/>
      <c r="D2" s="472"/>
      <c r="E2" s="472"/>
      <c r="F2" s="471"/>
      <c r="G2" s="1617"/>
      <c r="H2" s="1616"/>
    </row>
    <row r="3" spans="1:8" ht="10.5" customHeight="1" thickBot="1">
      <c r="A3" s="1615" t="s">
        <v>645</v>
      </c>
      <c r="B3" s="1614" t="s">
        <v>1342</v>
      </c>
      <c r="C3" s="1614" t="s">
        <v>1200</v>
      </c>
      <c r="D3" s="1614" t="s">
        <v>1130</v>
      </c>
      <c r="E3" s="1614" t="s">
        <v>1028</v>
      </c>
      <c r="F3" s="470" t="s">
        <v>973</v>
      </c>
      <c r="G3" s="1613" t="s">
        <v>1341</v>
      </c>
      <c r="H3" s="1612" t="s">
        <v>1340</v>
      </c>
    </row>
    <row r="4" spans="1:8" ht="10.5" customHeight="1">
      <c r="A4" s="468" t="s">
        <v>983</v>
      </c>
      <c r="B4" s="850">
        <v>48.342769328096658</v>
      </c>
      <c r="C4" s="850">
        <v>49.969199880941737</v>
      </c>
      <c r="D4" s="850">
        <v>40.328168371436647</v>
      </c>
      <c r="E4" s="850">
        <v>43.29550159716257</v>
      </c>
      <c r="F4" s="855">
        <v>42.775938946301665</v>
      </c>
      <c r="G4" s="1096" t="s">
        <v>734</v>
      </c>
      <c r="H4" s="1097" t="s">
        <v>744</v>
      </c>
    </row>
    <row r="5" spans="1:8" ht="10.5" customHeight="1">
      <c r="A5" s="467" t="s">
        <v>982</v>
      </c>
      <c r="B5" s="836">
        <v>43.843458809999994</v>
      </c>
      <c r="C5" s="836">
        <v>41.569587085180707</v>
      </c>
      <c r="D5" s="836">
        <v>39.955661135180719</v>
      </c>
      <c r="E5" s="836">
        <v>35.07752628518071</v>
      </c>
      <c r="F5" s="835">
        <v>38.788319965180719</v>
      </c>
      <c r="G5" s="1611" t="s">
        <v>734</v>
      </c>
      <c r="H5" s="1610" t="s">
        <v>836</v>
      </c>
    </row>
    <row r="6" spans="1:8" ht="10.5" customHeight="1">
      <c r="A6" s="467" t="s">
        <v>981</v>
      </c>
      <c r="B6" s="836">
        <v>9.9146182985216047</v>
      </c>
      <c r="C6" s="836">
        <v>8.6119942849445721</v>
      </c>
      <c r="D6" s="836">
        <v>7.6719405925776929</v>
      </c>
      <c r="E6" s="836">
        <v>5.2254869012277192</v>
      </c>
      <c r="F6" s="835">
        <v>7.7253913595195769</v>
      </c>
      <c r="G6" s="1611" t="s">
        <v>1126</v>
      </c>
      <c r="H6" s="1610" t="s">
        <v>845</v>
      </c>
    </row>
    <row r="7" spans="1:8" ht="10.5" customHeight="1">
      <c r="A7" s="467" t="s">
        <v>980</v>
      </c>
      <c r="B7" s="836">
        <v>24.235203898242101</v>
      </c>
      <c r="C7" s="836">
        <v>21.759175249257318</v>
      </c>
      <c r="D7" s="836">
        <v>20.470588773991135</v>
      </c>
      <c r="E7" s="836">
        <v>18.407463179501217</v>
      </c>
      <c r="F7" s="835">
        <v>20.551168250886683</v>
      </c>
      <c r="G7" s="1611" t="s">
        <v>1032</v>
      </c>
      <c r="H7" s="1610" t="s">
        <v>840</v>
      </c>
    </row>
    <row r="8" spans="1:8" ht="10.5" customHeight="1" thickBot="1">
      <c r="A8" s="2043" t="s">
        <v>1640</v>
      </c>
      <c r="B8" s="2048">
        <v>126.33605033486047</v>
      </c>
      <c r="C8" s="2048">
        <v>121.9099565003259</v>
      </c>
      <c r="D8" s="2048">
        <v>108.42635887318592</v>
      </c>
      <c r="E8" s="2048">
        <v>104.20597796307229</v>
      </c>
      <c r="F8" s="2049">
        <v>109.84081852188866</v>
      </c>
      <c r="G8" s="2046" t="s">
        <v>845</v>
      </c>
      <c r="H8" s="2047" t="s">
        <v>732</v>
      </c>
    </row>
    <row r="9" spans="1:8" ht="12.75" customHeight="1" thickBot="1">
      <c r="A9" s="467"/>
      <c r="B9" s="467"/>
      <c r="C9" s="836"/>
      <c r="D9" s="836"/>
      <c r="E9" s="836"/>
      <c r="F9" s="836"/>
      <c r="G9" s="1279"/>
      <c r="H9" s="1279"/>
    </row>
    <row r="10" spans="1:8" ht="12.75" customHeight="1">
      <c r="A10" s="2090" t="s">
        <v>985</v>
      </c>
      <c r="B10" s="2090" t="s">
        <v>53</v>
      </c>
      <c r="C10" s="2090" t="s">
        <v>53</v>
      </c>
      <c r="D10" s="2090" t="s">
        <v>53</v>
      </c>
      <c r="E10" s="2090" t="s">
        <v>53</v>
      </c>
      <c r="F10" s="2099" t="s">
        <v>53</v>
      </c>
      <c r="G10" s="2124" t="s">
        <v>1344</v>
      </c>
      <c r="H10" s="2125" t="s">
        <v>53</v>
      </c>
    </row>
    <row r="11" spans="1:8" ht="10.5" customHeight="1">
      <c r="A11" s="472"/>
      <c r="B11" s="472"/>
      <c r="C11" s="472"/>
      <c r="D11" s="472"/>
      <c r="E11" s="472"/>
      <c r="F11" s="471"/>
      <c r="G11" s="1617"/>
      <c r="H11" s="1616"/>
    </row>
    <row r="12" spans="1:8" ht="10.5" customHeight="1" thickBot="1">
      <c r="A12" s="1615" t="s">
        <v>665</v>
      </c>
      <c r="B12" s="1614" t="s">
        <v>1342</v>
      </c>
      <c r="C12" s="1614" t="s">
        <v>1200</v>
      </c>
      <c r="D12" s="1614" t="s">
        <v>1130</v>
      </c>
      <c r="E12" s="1614" t="s">
        <v>1028</v>
      </c>
      <c r="F12" s="470" t="s">
        <v>973</v>
      </c>
      <c r="G12" s="1613" t="s">
        <v>1341</v>
      </c>
      <c r="H12" s="1612" t="s">
        <v>1340</v>
      </c>
    </row>
    <row r="13" spans="1:8" ht="10.5" customHeight="1">
      <c r="A13" s="468" t="s">
        <v>983</v>
      </c>
      <c r="B13" s="847">
        <v>32.381010258547668</v>
      </c>
      <c r="C13" s="847">
        <v>30.788588132517972</v>
      </c>
      <c r="D13" s="847">
        <v>28.949000000000002</v>
      </c>
      <c r="E13" s="847">
        <v>27.9</v>
      </c>
      <c r="F13" s="1158">
        <v>25.4</v>
      </c>
      <c r="G13" s="1096" t="s">
        <v>1205</v>
      </c>
      <c r="H13" s="1097" t="s">
        <v>836</v>
      </c>
    </row>
    <row r="14" spans="1:8" ht="10.5" customHeight="1">
      <c r="A14" s="467" t="s">
        <v>982</v>
      </c>
      <c r="B14" s="845">
        <v>35.963000000000001</v>
      </c>
      <c r="C14" s="845">
        <v>34.207999999999998</v>
      </c>
      <c r="D14" s="845">
        <v>31.818999999999999</v>
      </c>
      <c r="E14" s="845">
        <v>29.8</v>
      </c>
      <c r="F14" s="1098">
        <v>26.5</v>
      </c>
      <c r="G14" s="1611" t="s">
        <v>1030</v>
      </c>
      <c r="H14" s="1610" t="s">
        <v>836</v>
      </c>
    </row>
    <row r="15" spans="1:8" ht="10.5" customHeight="1">
      <c r="A15" s="467" t="s">
        <v>981</v>
      </c>
      <c r="B15" s="845">
        <v>9.3332960726583174</v>
      </c>
      <c r="C15" s="845">
        <v>8.3156276115661036</v>
      </c>
      <c r="D15" s="845">
        <v>7.2072199882528345</v>
      </c>
      <c r="E15" s="845">
        <v>7</v>
      </c>
      <c r="F15" s="1098">
        <v>5.6</v>
      </c>
      <c r="G15" s="1611" t="s">
        <v>1360</v>
      </c>
      <c r="H15" s="1610" t="s">
        <v>846</v>
      </c>
    </row>
    <row r="16" spans="1:8" ht="10.5" customHeight="1">
      <c r="A16" s="467" t="s">
        <v>980</v>
      </c>
      <c r="B16" s="845">
        <v>29.48984009960208</v>
      </c>
      <c r="C16" s="845">
        <v>27.464787467571337</v>
      </c>
      <c r="D16" s="845">
        <v>24.74384883472818</v>
      </c>
      <c r="E16" s="845">
        <v>23.1</v>
      </c>
      <c r="F16" s="1098">
        <v>19.5</v>
      </c>
      <c r="G16" s="1611" t="s">
        <v>1359</v>
      </c>
      <c r="H16" s="1610" t="s">
        <v>838</v>
      </c>
    </row>
    <row r="17" spans="1:8" ht="10.5" customHeight="1" thickBot="1">
      <c r="A17" s="2043" t="s">
        <v>1640</v>
      </c>
      <c r="B17" s="2044">
        <v>107.16714643080806</v>
      </c>
      <c r="C17" s="2044">
        <v>100.77700321165541</v>
      </c>
      <c r="D17" s="2044">
        <v>92.719068822981015</v>
      </c>
      <c r="E17" s="2044">
        <v>87.8</v>
      </c>
      <c r="F17" s="2045">
        <v>77</v>
      </c>
      <c r="G17" s="2046" t="s">
        <v>1348</v>
      </c>
      <c r="H17" s="2047" t="s">
        <v>743</v>
      </c>
    </row>
    <row r="18" spans="1:8" ht="10.5" customHeight="1" thickBot="1">
      <c r="A18" s="467"/>
      <c r="B18" s="836"/>
      <c r="C18" s="836"/>
      <c r="D18" s="836"/>
      <c r="E18" s="836"/>
      <c r="F18" s="836"/>
      <c r="G18" s="473"/>
      <c r="H18" s="473"/>
    </row>
    <row r="19" spans="1:8" ht="15" customHeight="1">
      <c r="A19" s="2090" t="s">
        <v>984</v>
      </c>
      <c r="B19" s="2090" t="s">
        <v>53</v>
      </c>
      <c r="C19" s="2090" t="s">
        <v>53</v>
      </c>
      <c r="D19" s="2090" t="s">
        <v>53</v>
      </c>
      <c r="E19" s="2090" t="s">
        <v>53</v>
      </c>
      <c r="F19" s="2099" t="s">
        <v>53</v>
      </c>
      <c r="G19" s="2124" t="s">
        <v>1344</v>
      </c>
      <c r="H19" s="2125" t="s">
        <v>53</v>
      </c>
    </row>
    <row r="20" spans="1:8" ht="10.5" customHeight="1">
      <c r="A20" s="472"/>
      <c r="B20" s="472"/>
      <c r="C20" s="472"/>
      <c r="D20" s="472"/>
      <c r="E20" s="472"/>
      <c r="F20" s="471"/>
      <c r="G20" s="1617"/>
      <c r="H20" s="1616"/>
    </row>
    <row r="21" spans="1:8" ht="10.5" customHeight="1" thickBot="1">
      <c r="A21" s="1615" t="s">
        <v>665</v>
      </c>
      <c r="B21" s="1614" t="s">
        <v>1342</v>
      </c>
      <c r="C21" s="1614" t="s">
        <v>1200</v>
      </c>
      <c r="D21" s="1614" t="s">
        <v>1130</v>
      </c>
      <c r="E21" s="1614" t="s">
        <v>1028</v>
      </c>
      <c r="F21" s="470" t="s">
        <v>973</v>
      </c>
      <c r="G21" s="1613" t="s">
        <v>1341</v>
      </c>
      <c r="H21" s="1612" t="s">
        <v>1340</v>
      </c>
    </row>
    <row r="22" spans="1:8" ht="10.5" customHeight="1">
      <c r="A22" s="468" t="s">
        <v>983</v>
      </c>
      <c r="B22" s="847">
        <v>3.7949780170738303</v>
      </c>
      <c r="C22" s="847">
        <v>3.6753468827457798</v>
      </c>
      <c r="D22" s="847">
        <v>3.5643032605029701</v>
      </c>
      <c r="E22" s="847">
        <v>3.4961637474834601</v>
      </c>
      <c r="F22" s="1158">
        <v>3.4456608553977701</v>
      </c>
      <c r="G22" s="1096" t="s">
        <v>837</v>
      </c>
      <c r="H22" s="1097" t="s">
        <v>741</v>
      </c>
    </row>
    <row r="23" spans="1:8" ht="10.5" customHeight="1">
      <c r="A23" s="467" t="s">
        <v>982</v>
      </c>
      <c r="B23" s="845">
        <v>2.3431593639999999</v>
      </c>
      <c r="C23" s="845">
        <v>2.2535024265700003</v>
      </c>
      <c r="D23" s="845">
        <v>2.18044473465</v>
      </c>
      <c r="E23" s="845">
        <v>2.14295501993</v>
      </c>
      <c r="F23" s="1098">
        <v>2.1031712109500003</v>
      </c>
      <c r="G23" s="1611" t="s">
        <v>840</v>
      </c>
      <c r="H23" s="1610" t="s">
        <v>732</v>
      </c>
    </row>
    <row r="24" spans="1:8" ht="10.5" customHeight="1">
      <c r="A24" s="467" t="s">
        <v>981</v>
      </c>
      <c r="B24" s="845">
        <v>1.5498875322461201</v>
      </c>
      <c r="C24" s="845">
        <v>1.38715528242497</v>
      </c>
      <c r="D24" s="845">
        <v>1.2539323417177999</v>
      </c>
      <c r="E24" s="845">
        <v>1.2053930418124199</v>
      </c>
      <c r="F24" s="1098">
        <v>1.08487617351761</v>
      </c>
      <c r="G24" s="1611" t="s">
        <v>1358</v>
      </c>
      <c r="H24" s="1610" t="s">
        <v>846</v>
      </c>
    </row>
    <row r="25" spans="1:8" ht="10.5" customHeight="1">
      <c r="A25" s="467" t="s">
        <v>980</v>
      </c>
      <c r="B25" s="845">
        <v>2.4003272622669201</v>
      </c>
      <c r="C25" s="845">
        <v>2.3045493365156697</v>
      </c>
      <c r="D25" s="845">
        <v>2.04837156958392</v>
      </c>
      <c r="E25" s="845">
        <v>2.0006660650786299</v>
      </c>
      <c r="F25" s="1098">
        <v>1.8203496225022799</v>
      </c>
      <c r="G25" s="1611" t="s">
        <v>1198</v>
      </c>
      <c r="H25" s="1610" t="s">
        <v>732</v>
      </c>
    </row>
    <row r="26" spans="1:8" ht="10.5" customHeight="1" thickBot="1">
      <c r="A26" s="2043" t="s">
        <v>1640</v>
      </c>
      <c r="B26" s="2044">
        <v>10.0883521755869</v>
      </c>
      <c r="C26" s="2044">
        <v>9.6205539282564203</v>
      </c>
      <c r="D26" s="2044">
        <v>9.0470519064546906</v>
      </c>
      <c r="E26" s="2044">
        <v>8.8451778743045093</v>
      </c>
      <c r="F26" s="2045">
        <v>8.4540578623676588</v>
      </c>
      <c r="G26" s="2046" t="s">
        <v>882</v>
      </c>
      <c r="H26" s="2047" t="s">
        <v>836</v>
      </c>
    </row>
    <row r="27" spans="1:8" ht="10.5" customHeight="1">
      <c r="A27" s="467"/>
      <c r="B27" s="836"/>
      <c r="C27" s="836"/>
      <c r="D27" s="836"/>
      <c r="E27" s="836"/>
      <c r="F27" s="836"/>
      <c r="G27" s="862"/>
      <c r="H27" s="862"/>
    </row>
  </sheetData>
  <mergeCells count="6">
    <mergeCell ref="A1:F1"/>
    <mergeCell ref="G1:H1"/>
    <mergeCell ref="A10:F10"/>
    <mergeCell ref="G10:H10"/>
    <mergeCell ref="A19:F19"/>
    <mergeCell ref="G19:H19"/>
  </mergeCells>
  <pageMargins left="0.70866141732283505" right="0.70866141732283505" top="0.74803149606299202" bottom="0.74803149606299202" header="0.31496062992126" footer="0.31496062992126"/>
  <pageSetup paperSize="9" orientation="portrait" r:id="rId1"/>
  <headerFooter alignWithMargins="0"/>
  <ignoredErrors>
    <ignoredError sqref="G4:H2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FBF5-83A3-42EE-A69B-909409BC55EA}">
  <dimension ref="A1:L61"/>
  <sheetViews>
    <sheetView zoomScaleNormal="100" workbookViewId="0">
      <selection activeCell="F32" sqref="F32"/>
    </sheetView>
  </sheetViews>
  <sheetFormatPr defaultRowHeight="13.2"/>
  <cols>
    <col min="1" max="1" width="40.33203125" style="1278" customWidth="1"/>
    <col min="2" max="7" width="7.5546875" style="1278" customWidth="1"/>
    <col min="8" max="8" width="7.88671875" style="1278" customWidth="1"/>
    <col min="9" max="16384" width="8.88671875" style="1278"/>
  </cols>
  <sheetData>
    <row r="1" spans="1:12" ht="12.75" customHeight="1">
      <c r="A1" s="2090" t="s">
        <v>1552</v>
      </c>
      <c r="B1" s="2090" t="s">
        <v>53</v>
      </c>
      <c r="C1" s="2090" t="s">
        <v>53</v>
      </c>
      <c r="D1" s="2090" t="s">
        <v>53</v>
      </c>
      <c r="E1" s="2090" t="s">
        <v>53</v>
      </c>
      <c r="F1" s="2099" t="s">
        <v>53</v>
      </c>
      <c r="G1" s="1724" t="s">
        <v>1344</v>
      </c>
      <c r="H1" s="1725"/>
    </row>
    <row r="2" spans="1:12" ht="10.5" customHeight="1">
      <c r="A2" s="472"/>
      <c r="B2" s="472"/>
      <c r="C2" s="472"/>
      <c r="D2" s="472"/>
      <c r="E2" s="472"/>
      <c r="F2" s="471"/>
      <c r="G2" s="1609"/>
      <c r="H2" s="1723"/>
    </row>
    <row r="3" spans="1:12" ht="10.5" customHeight="1" thickBot="1">
      <c r="A3" s="1605" t="s">
        <v>645</v>
      </c>
      <c r="B3" s="1604" t="s">
        <v>1342</v>
      </c>
      <c r="C3" s="1604" t="s">
        <v>1200</v>
      </c>
      <c r="D3" s="1604" t="s">
        <v>1130</v>
      </c>
      <c r="E3" s="1604" t="s">
        <v>1028</v>
      </c>
      <c r="F3" s="470" t="s">
        <v>973</v>
      </c>
      <c r="G3" s="469" t="s">
        <v>1341</v>
      </c>
      <c r="H3" s="1726" t="s">
        <v>1340</v>
      </c>
    </row>
    <row r="4" spans="1:12" ht="10.5" customHeight="1">
      <c r="A4" s="468" t="s">
        <v>675</v>
      </c>
      <c r="B4" s="847">
        <v>57</v>
      </c>
      <c r="C4" s="847">
        <v>53.228000000000002</v>
      </c>
      <c r="D4" s="847">
        <v>48.771999999999998</v>
      </c>
      <c r="E4" s="847">
        <v>46.9</v>
      </c>
      <c r="F4" s="1158">
        <v>41.9</v>
      </c>
      <c r="G4" s="1096" t="s">
        <v>1030</v>
      </c>
      <c r="H4" s="1836" t="s">
        <v>838</v>
      </c>
    </row>
    <row r="5" spans="1:12" ht="10.5" customHeight="1">
      <c r="A5" s="467" t="s">
        <v>674</v>
      </c>
      <c r="B5" s="836">
        <v>1919.4</v>
      </c>
      <c r="C5" s="836">
        <v>1852.4</v>
      </c>
      <c r="D5" s="836">
        <v>1097.580952</v>
      </c>
      <c r="E5" s="836">
        <v>1102.0728250000002</v>
      </c>
      <c r="F5" s="835">
        <v>1644.3</v>
      </c>
      <c r="G5" s="1157" t="s">
        <v>1031</v>
      </c>
      <c r="H5" s="1719" t="s">
        <v>732</v>
      </c>
    </row>
    <row r="6" spans="1:12" ht="10.5" customHeight="1">
      <c r="A6" s="472" t="s">
        <v>988</v>
      </c>
      <c r="B6" s="836"/>
      <c r="C6" s="836"/>
      <c r="D6" s="836"/>
      <c r="E6" s="836"/>
      <c r="F6" s="835"/>
      <c r="G6" s="1157"/>
      <c r="H6" s="1719"/>
    </row>
    <row r="7" spans="1:12" ht="10.5" customHeight="1">
      <c r="A7" s="467" t="s">
        <v>1215</v>
      </c>
      <c r="B7" s="836">
        <v>7.1</v>
      </c>
      <c r="C7" s="836">
        <v>10.8</v>
      </c>
      <c r="D7" s="836">
        <v>7.8201229999999997</v>
      </c>
      <c r="E7" s="836">
        <v>4.7369349999999999</v>
      </c>
      <c r="F7" s="835">
        <v>4.3284229999999999</v>
      </c>
      <c r="G7" s="1157" t="s">
        <v>1194</v>
      </c>
      <c r="H7" s="1719" t="s">
        <v>1357</v>
      </c>
    </row>
    <row r="8" spans="1:12" ht="10.5" customHeight="1">
      <c r="A8" s="467" t="s">
        <v>1213</v>
      </c>
      <c r="B8" s="836">
        <v>62.9</v>
      </c>
      <c r="C8" s="836">
        <v>54.3</v>
      </c>
      <c r="D8" s="836">
        <v>52.549852000000001</v>
      </c>
      <c r="E8" s="836">
        <v>51.309019999999997</v>
      </c>
      <c r="F8" s="835">
        <v>55.722647000000002</v>
      </c>
      <c r="G8" s="1157" t="s">
        <v>734</v>
      </c>
      <c r="H8" s="1719" t="s">
        <v>1129</v>
      </c>
    </row>
    <row r="9" spans="1:12" ht="10.5" customHeight="1">
      <c r="A9" s="467" t="s">
        <v>1212</v>
      </c>
      <c r="B9" s="836">
        <v>20.7</v>
      </c>
      <c r="C9" s="836">
        <v>15.4</v>
      </c>
      <c r="D9" s="836">
        <v>20.170741</v>
      </c>
      <c r="E9" s="836">
        <v>16.594457999999999</v>
      </c>
      <c r="F9" s="835">
        <v>18.613941000000001</v>
      </c>
      <c r="G9" s="1157" t="s">
        <v>840</v>
      </c>
      <c r="H9" s="1719" t="s">
        <v>1355</v>
      </c>
    </row>
    <row r="10" spans="1:12" ht="10.5" customHeight="1" thickBot="1">
      <c r="A10" s="833" t="s">
        <v>702</v>
      </c>
      <c r="B10" s="840">
        <v>90.7</v>
      </c>
      <c r="C10" s="840">
        <v>80.599999999999994</v>
      </c>
      <c r="D10" s="840">
        <v>80.540716000000003</v>
      </c>
      <c r="E10" s="840">
        <v>72.640412999999995</v>
      </c>
      <c r="F10" s="408">
        <v>78.665011000000007</v>
      </c>
      <c r="G10" s="1838" t="s">
        <v>845</v>
      </c>
      <c r="H10" s="1837" t="s">
        <v>734</v>
      </c>
    </row>
    <row r="11" spans="1:12" ht="10.5" customHeight="1">
      <c r="A11" s="834"/>
      <c r="B11" s="839"/>
      <c r="C11" s="839"/>
      <c r="D11" s="839"/>
      <c r="E11" s="839"/>
      <c r="F11" s="839"/>
      <c r="G11" s="1608"/>
      <c r="H11" s="1607"/>
    </row>
    <row r="12" spans="1:12" ht="10.5" customHeight="1">
      <c r="A12" s="834" t="s">
        <v>987</v>
      </c>
      <c r="B12" s="839"/>
      <c r="C12" s="839"/>
      <c r="D12" s="839"/>
      <c r="E12" s="839"/>
      <c r="F12" s="839"/>
      <c r="G12" s="1576"/>
      <c r="H12" s="1576"/>
    </row>
    <row r="13" spans="1:12" ht="10.5" customHeight="1">
      <c r="A13" s="867" t="s">
        <v>701</v>
      </c>
      <c r="B13" s="2126" t="s">
        <v>700</v>
      </c>
      <c r="C13" s="2126" t="s">
        <v>53</v>
      </c>
      <c r="D13" s="2126" t="s">
        <v>53</v>
      </c>
      <c r="E13" s="2126" t="s">
        <v>53</v>
      </c>
      <c r="F13" s="2126" t="s">
        <v>53</v>
      </c>
      <c r="G13" s="2126" t="s">
        <v>53</v>
      </c>
      <c r="H13" s="2126" t="s">
        <v>53</v>
      </c>
    </row>
    <row r="14" spans="1:12" ht="10.5" customHeight="1">
      <c r="A14" s="834"/>
      <c r="B14" s="2126" t="s">
        <v>53</v>
      </c>
      <c r="C14" s="2126" t="s">
        <v>53</v>
      </c>
      <c r="D14" s="2126" t="s">
        <v>53</v>
      </c>
      <c r="E14" s="2126" t="s">
        <v>53</v>
      </c>
      <c r="F14" s="2126" t="s">
        <v>53</v>
      </c>
      <c r="G14" s="2126" t="s">
        <v>53</v>
      </c>
      <c r="H14" s="2126" t="s">
        <v>53</v>
      </c>
    </row>
    <row r="15" spans="1:12" ht="10.5" customHeight="1">
      <c r="A15" s="834"/>
      <c r="B15" s="839"/>
      <c r="C15" s="839"/>
      <c r="D15" s="839"/>
      <c r="E15" s="839"/>
      <c r="F15" s="839"/>
      <c r="G15" s="1576"/>
      <c r="H15" s="1576"/>
      <c r="K15" s="1676"/>
      <c r="L15" s="1674"/>
    </row>
    <row r="16" spans="1:12" ht="10.5" customHeight="1">
      <c r="A16" s="867" t="s">
        <v>699</v>
      </c>
      <c r="B16" s="2126" t="s">
        <v>698</v>
      </c>
      <c r="C16" s="2126" t="s">
        <v>53</v>
      </c>
      <c r="D16" s="2126" t="s">
        <v>53</v>
      </c>
      <c r="E16" s="2126" t="s">
        <v>53</v>
      </c>
      <c r="F16" s="2126" t="s">
        <v>53</v>
      </c>
      <c r="G16" s="2126" t="s">
        <v>53</v>
      </c>
      <c r="H16" s="2126" t="s">
        <v>53</v>
      </c>
      <c r="K16" s="1676"/>
      <c r="L16" s="1558"/>
    </row>
    <row r="17" spans="1:12" ht="10.5" customHeight="1">
      <c r="A17" s="834"/>
      <c r="B17" s="2126" t="s">
        <v>53</v>
      </c>
      <c r="C17" s="2126" t="s">
        <v>53</v>
      </c>
      <c r="D17" s="2126" t="s">
        <v>53</v>
      </c>
      <c r="E17" s="2126" t="s">
        <v>53</v>
      </c>
      <c r="F17" s="2126" t="s">
        <v>53</v>
      </c>
      <c r="G17" s="2126" t="s">
        <v>53</v>
      </c>
      <c r="H17" s="2126" t="s">
        <v>53</v>
      </c>
      <c r="K17" s="1676"/>
      <c r="L17" s="1558"/>
    </row>
    <row r="18" spans="1:12" ht="10.5" customHeight="1">
      <c r="A18" s="834"/>
      <c r="B18" s="839"/>
      <c r="C18" s="839"/>
      <c r="D18" s="839"/>
      <c r="E18" s="839"/>
      <c r="F18" s="839"/>
      <c r="G18" s="1576"/>
      <c r="H18" s="1576"/>
      <c r="K18" s="1676"/>
      <c r="L18" s="1558"/>
    </row>
    <row r="19" spans="1:12" ht="10.5" customHeight="1">
      <c r="A19" s="867" t="s">
        <v>697</v>
      </c>
      <c r="B19" s="2126" t="s">
        <v>696</v>
      </c>
      <c r="C19" s="2126" t="s">
        <v>53</v>
      </c>
      <c r="D19" s="2126" t="s">
        <v>53</v>
      </c>
      <c r="E19" s="2126" t="s">
        <v>53</v>
      </c>
      <c r="F19" s="2126" t="s">
        <v>53</v>
      </c>
      <c r="G19" s="2126" t="s">
        <v>53</v>
      </c>
      <c r="H19" s="2126" t="s">
        <v>53</v>
      </c>
      <c r="K19" s="1676"/>
      <c r="L19" s="1558"/>
    </row>
    <row r="20" spans="1:12" ht="10.5" customHeight="1">
      <c r="A20" s="834"/>
      <c r="B20" s="2126" t="s">
        <v>53</v>
      </c>
      <c r="C20" s="2126" t="s">
        <v>53</v>
      </c>
      <c r="D20" s="2126" t="s">
        <v>53</v>
      </c>
      <c r="E20" s="2126" t="s">
        <v>53</v>
      </c>
      <c r="F20" s="2126" t="s">
        <v>53</v>
      </c>
      <c r="G20" s="2126" t="s">
        <v>53</v>
      </c>
      <c r="H20" s="2126" t="s">
        <v>53</v>
      </c>
      <c r="K20" s="1676"/>
      <c r="L20" s="1558"/>
    </row>
    <row r="21" spans="1:12" ht="10.5" customHeight="1">
      <c r="A21" s="834"/>
      <c r="B21" s="839"/>
      <c r="C21" s="839"/>
      <c r="D21" s="839"/>
      <c r="E21" s="839"/>
      <c r="F21" s="839"/>
      <c r="G21" s="1576"/>
      <c r="H21" s="1576"/>
      <c r="K21" s="1676"/>
      <c r="L21" s="1558"/>
    </row>
    <row r="22" spans="1:12" ht="10.5" customHeight="1">
      <c r="A22" s="867" t="s">
        <v>695</v>
      </c>
      <c r="B22" s="2126" t="s">
        <v>694</v>
      </c>
      <c r="C22" s="2126" t="s">
        <v>53</v>
      </c>
      <c r="D22" s="2126" t="s">
        <v>53</v>
      </c>
      <c r="E22" s="2126" t="s">
        <v>53</v>
      </c>
      <c r="F22" s="2126" t="s">
        <v>53</v>
      </c>
      <c r="G22" s="2126" t="s">
        <v>53</v>
      </c>
      <c r="H22" s="2126" t="s">
        <v>53</v>
      </c>
      <c r="K22" s="1676"/>
      <c r="L22" s="1677"/>
    </row>
    <row r="23" spans="1:12" ht="10.5" customHeight="1">
      <c r="A23" s="834"/>
      <c r="B23" s="2126" t="s">
        <v>53</v>
      </c>
      <c r="C23" s="2126" t="s">
        <v>53</v>
      </c>
      <c r="D23" s="2126" t="s">
        <v>53</v>
      </c>
      <c r="E23" s="2126" t="s">
        <v>53</v>
      </c>
      <c r="F23" s="2126" t="s">
        <v>53</v>
      </c>
      <c r="G23" s="2126" t="s">
        <v>53</v>
      </c>
      <c r="H23" s="2126" t="s">
        <v>53</v>
      </c>
      <c r="K23" s="1676"/>
      <c r="L23" s="1676"/>
    </row>
    <row r="24" spans="1:12" ht="10.5" customHeight="1">
      <c r="A24" s="834"/>
      <c r="B24" s="2126" t="s">
        <v>53</v>
      </c>
      <c r="C24" s="2126" t="s">
        <v>53</v>
      </c>
      <c r="D24" s="2126" t="s">
        <v>53</v>
      </c>
      <c r="E24" s="2126" t="s">
        <v>53</v>
      </c>
      <c r="F24" s="2126" t="s">
        <v>53</v>
      </c>
      <c r="G24" s="2126" t="s">
        <v>53</v>
      </c>
      <c r="H24" s="2126" t="s">
        <v>53</v>
      </c>
    </row>
    <row r="25" spans="1:12" ht="10.5" customHeight="1">
      <c r="A25" s="834"/>
      <c r="B25" s="1306"/>
      <c r="C25" s="1306"/>
      <c r="D25" s="1306"/>
      <c r="E25" s="1306"/>
      <c r="F25" s="1306"/>
      <c r="G25" s="1306"/>
      <c r="H25" s="1306"/>
    </row>
    <row r="26" spans="1:12" ht="10.5" customHeight="1">
      <c r="A26" s="834" t="s">
        <v>704</v>
      </c>
      <c r="B26" s="2126" t="s">
        <v>693</v>
      </c>
      <c r="C26" s="2126" t="s">
        <v>53</v>
      </c>
      <c r="D26" s="2126" t="s">
        <v>53</v>
      </c>
      <c r="E26" s="2126" t="s">
        <v>53</v>
      </c>
      <c r="F26" s="2126" t="s">
        <v>53</v>
      </c>
      <c r="G26" s="2126" t="s">
        <v>53</v>
      </c>
      <c r="H26" s="2126" t="s">
        <v>53</v>
      </c>
    </row>
    <row r="27" spans="1:12" ht="10.5" customHeight="1">
      <c r="A27" s="834"/>
      <c r="B27" s="2126" t="s">
        <v>53</v>
      </c>
      <c r="C27" s="2126" t="s">
        <v>53</v>
      </c>
      <c r="D27" s="2126" t="s">
        <v>53</v>
      </c>
      <c r="E27" s="2126" t="s">
        <v>53</v>
      </c>
      <c r="F27" s="2126" t="s">
        <v>53</v>
      </c>
      <c r="G27" s="2126" t="s">
        <v>53</v>
      </c>
      <c r="H27" s="2126" t="s">
        <v>53</v>
      </c>
    </row>
    <row r="28" spans="1:12" ht="10.5" customHeight="1">
      <c r="A28" s="834"/>
      <c r="B28" s="1306"/>
      <c r="C28" s="1306"/>
      <c r="D28" s="1306"/>
      <c r="E28" s="1306"/>
      <c r="F28" s="1306"/>
      <c r="G28" s="1306"/>
      <c r="H28" s="1306"/>
    </row>
    <row r="29" spans="1:12" ht="12.75" customHeight="1">
      <c r="A29" s="472" t="s">
        <v>703</v>
      </c>
      <c r="B29" s="2127" t="s">
        <v>692</v>
      </c>
      <c r="C29" s="2127" t="s">
        <v>53</v>
      </c>
      <c r="D29" s="2127" t="s">
        <v>53</v>
      </c>
      <c r="E29" s="2127" t="s">
        <v>53</v>
      </c>
      <c r="F29" s="2127" t="s">
        <v>53</v>
      </c>
      <c r="G29" s="2127" t="s">
        <v>53</v>
      </c>
      <c r="H29" s="2127" t="s">
        <v>53</v>
      </c>
    </row>
    <row r="30" spans="1:12" ht="10.5" customHeight="1">
      <c r="A30" s="467"/>
      <c r="B30" s="2127" t="s">
        <v>53</v>
      </c>
      <c r="C30" s="2127" t="s">
        <v>53</v>
      </c>
      <c r="D30" s="2127" t="s">
        <v>53</v>
      </c>
      <c r="E30" s="2127" t="s">
        <v>53</v>
      </c>
      <c r="F30" s="2127" t="s">
        <v>53</v>
      </c>
      <c r="G30" s="2127" t="s">
        <v>53</v>
      </c>
      <c r="H30" s="2127" t="s">
        <v>53</v>
      </c>
    </row>
    <row r="31" spans="1:12" ht="10.5" customHeight="1">
      <c r="A31" s="467"/>
      <c r="B31" s="1307"/>
      <c r="C31" s="1307"/>
      <c r="D31" s="1307"/>
      <c r="E31" s="1307"/>
      <c r="F31" s="1307"/>
      <c r="G31" s="1307"/>
      <c r="H31" s="1307"/>
    </row>
    <row r="32" spans="1:12" ht="10.5" customHeight="1">
      <c r="A32" s="467"/>
      <c r="B32" s="1307"/>
      <c r="C32" s="1307"/>
      <c r="D32" s="1307"/>
      <c r="E32" s="1307"/>
      <c r="F32" s="1307"/>
      <c r="G32" s="1307"/>
      <c r="H32" s="1307"/>
    </row>
    <row r="33" spans="1:8" ht="15" customHeight="1">
      <c r="A33" s="2090" t="s">
        <v>1553</v>
      </c>
      <c r="B33" s="2090" t="s">
        <v>53</v>
      </c>
      <c r="C33" s="2090" t="s">
        <v>53</v>
      </c>
      <c r="D33" s="2090" t="s">
        <v>53</v>
      </c>
      <c r="E33" s="1288"/>
      <c r="F33" s="1288"/>
      <c r="G33" s="1288"/>
      <c r="H33" s="1304"/>
    </row>
    <row r="34" spans="1:8" ht="10.5" customHeight="1" thickBot="1">
      <c r="A34" s="1605" t="s">
        <v>645</v>
      </c>
      <c r="B34" s="1604" t="s">
        <v>1342</v>
      </c>
      <c r="C34" s="1604" t="s">
        <v>1200</v>
      </c>
      <c r="D34" s="1604" t="s">
        <v>1130</v>
      </c>
      <c r="E34" s="1604" t="s">
        <v>1028</v>
      </c>
      <c r="F34" s="1604" t="s">
        <v>973</v>
      </c>
      <c r="G34" s="1604"/>
      <c r="H34" s="849"/>
    </row>
    <row r="35" spans="1:8" ht="10.5" customHeight="1">
      <c r="A35" s="861" t="s">
        <v>671</v>
      </c>
      <c r="B35" s="866"/>
      <c r="C35" s="866"/>
      <c r="D35" s="866"/>
      <c r="E35" s="866"/>
      <c r="F35" s="866"/>
      <c r="G35" s="866"/>
      <c r="H35" s="849"/>
    </row>
    <row r="36" spans="1:8" ht="10.5" customHeight="1">
      <c r="A36" s="858" t="s">
        <v>668</v>
      </c>
      <c r="B36" s="865">
        <v>447.63845500000002</v>
      </c>
      <c r="C36" s="865">
        <v>340</v>
      </c>
      <c r="D36" s="865">
        <v>260.84025300000002</v>
      </c>
      <c r="E36" s="865">
        <v>212.216711</v>
      </c>
      <c r="F36" s="865">
        <v>320.10000000000002</v>
      </c>
      <c r="G36" s="865"/>
      <c r="H36" s="849"/>
    </row>
    <row r="37" spans="1:8" ht="10.5" customHeight="1">
      <c r="A37" s="858" t="s">
        <v>667</v>
      </c>
      <c r="B37" s="865">
        <v>668.28148799999997</v>
      </c>
      <c r="C37" s="865">
        <v>920</v>
      </c>
      <c r="D37" s="865">
        <v>405.55804899999998</v>
      </c>
      <c r="E37" s="865">
        <v>395.77070400000002</v>
      </c>
      <c r="F37" s="865">
        <v>580.79999999999995</v>
      </c>
      <c r="G37" s="865"/>
      <c r="H37" s="849"/>
    </row>
    <row r="38" spans="1:8" ht="10.5" customHeight="1">
      <c r="A38" s="858" t="s">
        <v>666</v>
      </c>
      <c r="B38" s="865">
        <v>803.51831600000003</v>
      </c>
      <c r="C38" s="865">
        <v>592</v>
      </c>
      <c r="D38" s="865">
        <v>431.18265000000002</v>
      </c>
      <c r="E38" s="865">
        <v>494.08541000000002</v>
      </c>
      <c r="F38" s="865">
        <v>743.4</v>
      </c>
      <c r="G38" s="865"/>
      <c r="H38" s="849"/>
    </row>
    <row r="39" spans="1:8" ht="10.5" customHeight="1">
      <c r="A39" s="833" t="s">
        <v>228</v>
      </c>
      <c r="B39" s="1914">
        <v>1919.438259</v>
      </c>
      <c r="C39" s="1914">
        <v>1852</v>
      </c>
      <c r="D39" s="1914">
        <v>1097.580952</v>
      </c>
      <c r="E39" s="1914">
        <v>1102.0728250000002</v>
      </c>
      <c r="F39" s="1914">
        <v>1644.3</v>
      </c>
      <c r="G39" s="839"/>
      <c r="H39" s="1558"/>
    </row>
    <row r="40" spans="1:8" ht="10.5" customHeight="1">
      <c r="A40" s="2088"/>
      <c r="B40" s="2088" t="s">
        <v>53</v>
      </c>
      <c r="C40" s="2088" t="s">
        <v>53</v>
      </c>
      <c r="D40" s="2088" t="s">
        <v>53</v>
      </c>
      <c r="E40" s="2088" t="s">
        <v>53</v>
      </c>
      <c r="F40" s="2088" t="s">
        <v>53</v>
      </c>
      <c r="G40" s="2088" t="s">
        <v>53</v>
      </c>
      <c r="H40" s="2088" t="s">
        <v>53</v>
      </c>
    </row>
    <row r="41" spans="1:8" ht="10.5" customHeight="1">
      <c r="A41" s="1301"/>
      <c r="B41" s="1301"/>
      <c r="C41" s="1301"/>
      <c r="D41" s="1301"/>
      <c r="E41" s="1301"/>
      <c r="F41" s="1301"/>
      <c r="G41" s="1301"/>
      <c r="H41" s="1301"/>
    </row>
    <row r="42" spans="1:8" ht="23.25" customHeight="1" thickBot="1">
      <c r="A42" s="1288" t="s">
        <v>1554</v>
      </c>
      <c r="B42" s="2128" t="s">
        <v>670</v>
      </c>
      <c r="C42" s="2128" t="s">
        <v>53</v>
      </c>
      <c r="D42" s="2128" t="s">
        <v>53</v>
      </c>
      <c r="E42" s="2128" t="s">
        <v>669</v>
      </c>
      <c r="F42" s="2128" t="s">
        <v>53</v>
      </c>
      <c r="G42" s="2128" t="s">
        <v>53</v>
      </c>
      <c r="H42" s="1304"/>
    </row>
    <row r="43" spans="1:8" ht="12" customHeight="1" thickBot="1">
      <c r="A43" s="1605" t="s">
        <v>665</v>
      </c>
      <c r="B43" s="864" t="s">
        <v>1342</v>
      </c>
      <c r="C43" s="864" t="s">
        <v>1200</v>
      </c>
      <c r="D43" s="864" t="s">
        <v>1130</v>
      </c>
      <c r="E43" s="864" t="s">
        <v>1342</v>
      </c>
      <c r="F43" s="864" t="s">
        <v>1200</v>
      </c>
      <c r="G43" s="864" t="s">
        <v>1130</v>
      </c>
      <c r="H43" s="849"/>
    </row>
    <row r="44" spans="1:8" ht="10.5" customHeight="1">
      <c r="A44" s="858" t="s">
        <v>668</v>
      </c>
      <c r="B44" s="857">
        <v>19.805099999999999</v>
      </c>
      <c r="C44" s="857">
        <v>18.8565</v>
      </c>
      <c r="D44" s="857">
        <v>17.899999999999999</v>
      </c>
      <c r="E44" s="857">
        <v>8</v>
      </c>
      <c r="F44" s="857">
        <v>6.8</v>
      </c>
      <c r="G44" s="857">
        <v>6.3</v>
      </c>
      <c r="H44" s="849"/>
    </row>
    <row r="45" spans="1:8" ht="10.5" customHeight="1">
      <c r="A45" s="858" t="s">
        <v>667</v>
      </c>
      <c r="B45" s="857">
        <v>17.2529</v>
      </c>
      <c r="C45" s="857">
        <v>15.829800000000001</v>
      </c>
      <c r="D45" s="857">
        <v>13.8</v>
      </c>
      <c r="E45" s="857">
        <v>7.65</v>
      </c>
      <c r="F45" s="857">
        <v>7.5</v>
      </c>
      <c r="G45" s="857">
        <v>5.8</v>
      </c>
      <c r="H45" s="849"/>
    </row>
    <row r="46" spans="1:8" ht="10.5" customHeight="1">
      <c r="A46" s="858" t="s">
        <v>666</v>
      </c>
      <c r="B46" s="857">
        <v>19.983599999999999</v>
      </c>
      <c r="C46" s="857">
        <v>18.541899999999998</v>
      </c>
      <c r="D46" s="857">
        <v>16.899999999999999</v>
      </c>
      <c r="E46" s="857">
        <v>8.98</v>
      </c>
      <c r="F46" s="857">
        <v>6.3</v>
      </c>
      <c r="G46" s="857">
        <v>5.8</v>
      </c>
      <c r="H46" s="849"/>
    </row>
    <row r="47" spans="1:8" ht="10.5" customHeight="1">
      <c r="A47" s="833" t="s">
        <v>228</v>
      </c>
      <c r="B47" s="1915">
        <v>57.040999999999997</v>
      </c>
      <c r="C47" s="1915">
        <v>53.228000000000002</v>
      </c>
      <c r="D47" s="1915">
        <v>48.8</v>
      </c>
      <c r="E47" s="1914"/>
      <c r="F47" s="1914"/>
      <c r="G47" s="1914"/>
      <c r="H47" s="1558"/>
    </row>
    <row r="48" spans="1:8" ht="10.5" customHeight="1">
      <c r="A48" s="834"/>
      <c r="B48" s="839"/>
      <c r="C48" s="839"/>
      <c r="D48" s="839"/>
      <c r="E48" s="839"/>
      <c r="F48" s="839"/>
      <c r="G48" s="839"/>
      <c r="H48" s="1558"/>
    </row>
    <row r="49" spans="1:8" ht="10.5" customHeight="1">
      <c r="A49" s="834"/>
      <c r="B49" s="839"/>
      <c r="C49" s="839"/>
      <c r="D49" s="839"/>
      <c r="E49" s="839"/>
      <c r="F49" s="839"/>
      <c r="G49" s="839"/>
      <c r="H49" s="1576"/>
    </row>
    <row r="50" spans="1:8" ht="23.25" customHeight="1">
      <c r="A50" s="2090" t="s">
        <v>1555</v>
      </c>
      <c r="B50" s="2090" t="s">
        <v>53</v>
      </c>
      <c r="C50" s="2090" t="s">
        <v>53</v>
      </c>
      <c r="D50" s="2090" t="s">
        <v>53</v>
      </c>
      <c r="E50" s="2090" t="s">
        <v>53</v>
      </c>
      <c r="F50" s="2090" t="s">
        <v>53</v>
      </c>
      <c r="G50" s="1606"/>
      <c r="H50" s="1304"/>
    </row>
    <row r="51" spans="1:8" ht="12" customHeight="1" thickBot="1">
      <c r="A51" s="1605" t="s">
        <v>665</v>
      </c>
      <c r="B51" s="1604" t="s">
        <v>664</v>
      </c>
      <c r="C51" s="1604" t="s">
        <v>663</v>
      </c>
      <c r="D51" s="1604" t="s">
        <v>662</v>
      </c>
      <c r="E51" s="1604" t="s">
        <v>661</v>
      </c>
      <c r="F51" s="1604" t="s">
        <v>660</v>
      </c>
      <c r="G51" s="863"/>
      <c r="H51" s="849"/>
    </row>
    <row r="52" spans="1:8" ht="10.5" customHeight="1">
      <c r="A52" s="406" t="s">
        <v>659</v>
      </c>
      <c r="B52" s="1916">
        <v>2.4</v>
      </c>
      <c r="C52" s="1916">
        <v>6.7</v>
      </c>
      <c r="D52" s="1916">
        <v>1.3</v>
      </c>
      <c r="E52" s="1916" t="s">
        <v>216</v>
      </c>
      <c r="F52" s="1916" t="s">
        <v>216</v>
      </c>
      <c r="G52" s="857"/>
      <c r="H52" s="849"/>
    </row>
    <row r="53" spans="1:8" ht="10.5" customHeight="1">
      <c r="A53" s="858" t="s">
        <v>658</v>
      </c>
      <c r="B53" s="1135" t="s">
        <v>225</v>
      </c>
      <c r="C53" s="1135" t="s">
        <v>225</v>
      </c>
      <c r="D53" s="1135" t="s">
        <v>225</v>
      </c>
      <c r="E53" s="1135" t="s">
        <v>225</v>
      </c>
      <c r="F53" s="1135" t="s">
        <v>225</v>
      </c>
      <c r="G53" s="857"/>
      <c r="H53" s="849"/>
    </row>
    <row r="54" spans="1:8" ht="10.5" customHeight="1">
      <c r="A54" s="858" t="s">
        <v>657</v>
      </c>
      <c r="B54" s="1135">
        <v>0.2</v>
      </c>
      <c r="C54" s="1135">
        <v>2.2000000000000002</v>
      </c>
      <c r="D54" s="1135" t="s">
        <v>225</v>
      </c>
      <c r="E54" s="1135" t="s">
        <v>225</v>
      </c>
      <c r="F54" s="1135" t="s">
        <v>225</v>
      </c>
      <c r="G54" s="857"/>
      <c r="H54" s="849"/>
    </row>
    <row r="55" spans="1:8" ht="10.5" customHeight="1">
      <c r="A55" s="858" t="s">
        <v>656</v>
      </c>
      <c r="B55" s="1135" t="s">
        <v>225</v>
      </c>
      <c r="C55" s="1135">
        <v>3.7</v>
      </c>
      <c r="D55" s="1135">
        <v>1.2</v>
      </c>
      <c r="E55" s="1135" t="s">
        <v>225</v>
      </c>
      <c r="F55" s="1135" t="s">
        <v>225</v>
      </c>
      <c r="G55" s="857"/>
      <c r="H55" s="849"/>
    </row>
    <row r="56" spans="1:8" ht="10.5" customHeight="1">
      <c r="A56" s="858" t="s">
        <v>1034</v>
      </c>
      <c r="B56" s="1135">
        <v>1.6</v>
      </c>
      <c r="C56" s="1135" t="s">
        <v>225</v>
      </c>
      <c r="D56" s="1135" t="s">
        <v>225</v>
      </c>
      <c r="E56" s="1135" t="s">
        <v>225</v>
      </c>
      <c r="F56" s="1135" t="s">
        <v>225</v>
      </c>
      <c r="G56" s="857"/>
      <c r="H56" s="849"/>
    </row>
    <row r="57" spans="1:8" ht="10.5" customHeight="1">
      <c r="A57" s="858" t="s">
        <v>1033</v>
      </c>
      <c r="B57" s="1917">
        <v>0.5</v>
      </c>
      <c r="C57" s="1917">
        <v>0.8</v>
      </c>
      <c r="D57" s="1917">
        <v>0.1</v>
      </c>
      <c r="E57" s="1918" t="s">
        <v>225</v>
      </c>
      <c r="F57" s="1918" t="s">
        <v>225</v>
      </c>
      <c r="G57" s="1099"/>
      <c r="H57" s="1558"/>
    </row>
    <row r="58" spans="1:8" ht="11.25" customHeight="1">
      <c r="A58" s="833" t="s">
        <v>655</v>
      </c>
      <c r="B58" s="1915">
        <v>17.399999999999999</v>
      </c>
      <c r="C58" s="1915">
        <v>10.5</v>
      </c>
      <c r="D58" s="1915">
        <v>18.7</v>
      </c>
      <c r="E58" s="1915" t="s">
        <v>216</v>
      </c>
      <c r="F58" s="1915" t="s">
        <v>216</v>
      </c>
      <c r="G58" s="863"/>
      <c r="H58" s="849"/>
    </row>
    <row r="59" spans="1:8" ht="11.25" customHeight="1">
      <c r="A59" s="858" t="s">
        <v>654</v>
      </c>
      <c r="B59" s="1135" t="s">
        <v>225</v>
      </c>
      <c r="C59" s="1135" t="s">
        <v>225</v>
      </c>
      <c r="D59" s="1135" t="s">
        <v>225</v>
      </c>
      <c r="E59" s="1135" t="s">
        <v>225</v>
      </c>
      <c r="F59" s="1135" t="s">
        <v>225</v>
      </c>
      <c r="G59" s="1099"/>
      <c r="H59" s="1558"/>
    </row>
    <row r="60" spans="1:8" ht="11.25" customHeight="1">
      <c r="A60" s="858" t="s">
        <v>653</v>
      </c>
      <c r="B60" s="1917">
        <v>17.399999999999999</v>
      </c>
      <c r="C60" s="1917">
        <v>10.5</v>
      </c>
      <c r="D60" s="1917">
        <v>18.7</v>
      </c>
      <c r="E60" s="1918" t="s">
        <v>225</v>
      </c>
      <c r="F60" s="1918" t="s">
        <v>225</v>
      </c>
      <c r="G60" s="1100"/>
      <c r="H60" s="1558"/>
    </row>
    <row r="61" spans="1:8" ht="12" customHeight="1">
      <c r="A61" s="833" t="s">
        <v>1090</v>
      </c>
      <c r="B61" s="1915">
        <v>19.8</v>
      </c>
      <c r="C61" s="1915">
        <v>17.3</v>
      </c>
      <c r="D61" s="1915">
        <v>20</v>
      </c>
      <c r="E61" s="1915" t="s">
        <v>216</v>
      </c>
      <c r="F61" s="1915" t="s">
        <v>216</v>
      </c>
      <c r="G61" s="1301"/>
      <c r="H61" s="1301"/>
    </row>
  </sheetData>
  <mergeCells count="12">
    <mergeCell ref="A1:F1"/>
    <mergeCell ref="B13:H14"/>
    <mergeCell ref="B16:H17"/>
    <mergeCell ref="B19:H20"/>
    <mergeCell ref="B22:H24"/>
    <mergeCell ref="A50:F50"/>
    <mergeCell ref="B26:H27"/>
    <mergeCell ref="B29:H30"/>
    <mergeCell ref="A33:D33"/>
    <mergeCell ref="A40:H40"/>
    <mergeCell ref="B42:D42"/>
    <mergeCell ref="E42:G42"/>
  </mergeCells>
  <pageMargins left="0.70866141732283505" right="0.71259842519685002" top="0.74803149606299202" bottom="0.74803149606299202" header="0.31496062992126" footer="0.31496062992126"/>
  <pageSetup paperSize="9" scale="93" orientation="portrait" r:id="rId1"/>
  <headerFooter alignWithMargins="0"/>
  <ignoredErrors>
    <ignoredError sqref="G11:H11 B48:H49 B62:F62 G4:H10 H44:H47 B53:F61 E52:F5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E05C-196E-4294-B47A-6E9D9C002B0A}">
  <dimension ref="A1:G25"/>
  <sheetViews>
    <sheetView view="pageBreakPreview" zoomScale="60" zoomScaleNormal="100" workbookViewId="0">
      <selection activeCell="H23" sqref="H23"/>
    </sheetView>
  </sheetViews>
  <sheetFormatPr defaultRowHeight="13.2"/>
  <cols>
    <col min="1" max="1" width="42" style="206" customWidth="1"/>
    <col min="2" max="7" width="7.5546875" style="206" customWidth="1"/>
    <col min="8" max="16384" width="8.88671875" style="206"/>
  </cols>
  <sheetData>
    <row r="1" spans="1:7" ht="18" customHeight="1" thickBot="1">
      <c r="A1" s="2129" t="s">
        <v>691</v>
      </c>
      <c r="B1" s="2130" t="s">
        <v>53</v>
      </c>
      <c r="C1" s="2130" t="s">
        <v>53</v>
      </c>
      <c r="D1" s="2130" t="s">
        <v>53</v>
      </c>
      <c r="E1" s="1940"/>
      <c r="F1" s="1940"/>
      <c r="G1" s="1940"/>
    </row>
    <row r="2" spans="1:7" ht="10.5" customHeight="1" thickBot="1">
      <c r="A2" s="1927"/>
      <c r="B2" s="1939"/>
      <c r="C2" s="1938" t="s">
        <v>645</v>
      </c>
      <c r="D2" s="1937"/>
      <c r="E2" s="1937"/>
      <c r="F2" s="1937" t="s">
        <v>1585</v>
      </c>
      <c r="G2" s="1936"/>
    </row>
    <row r="3" spans="1:7" ht="10.5" customHeight="1" thickBot="1">
      <c r="A3" s="1926" t="s">
        <v>645</v>
      </c>
      <c r="B3" s="1933" t="s">
        <v>1342</v>
      </c>
      <c r="C3" s="1935" t="s">
        <v>1200</v>
      </c>
      <c r="D3" s="1934" t="s">
        <v>1130</v>
      </c>
      <c r="E3" s="1933" t="s">
        <v>1342</v>
      </c>
      <c r="F3" s="1933" t="s">
        <v>1200</v>
      </c>
      <c r="G3" s="1933" t="s">
        <v>1130</v>
      </c>
    </row>
    <row r="4" spans="1:7" ht="10.5" customHeight="1">
      <c r="A4" s="1932" t="s">
        <v>668</v>
      </c>
      <c r="B4" s="1167">
        <v>1126.7</v>
      </c>
      <c r="C4" s="1167">
        <v>888.1</v>
      </c>
      <c r="D4" s="1167">
        <v>836.3</v>
      </c>
      <c r="E4" s="1167">
        <v>55.6</v>
      </c>
      <c r="F4" s="1167">
        <v>42.5</v>
      </c>
      <c r="G4" s="1167">
        <v>40.1</v>
      </c>
    </row>
    <row r="5" spans="1:7" ht="10.5" customHeight="1">
      <c r="A5" s="1932" t="s">
        <v>667</v>
      </c>
      <c r="B5" s="1167">
        <v>501.2</v>
      </c>
      <c r="C5" s="1167">
        <v>477.4</v>
      </c>
      <c r="D5" s="1167">
        <v>372.1</v>
      </c>
      <c r="E5" s="1167">
        <v>10.3</v>
      </c>
      <c r="F5" s="1167">
        <v>10.5</v>
      </c>
      <c r="G5" s="1167">
        <v>8.6</v>
      </c>
    </row>
    <row r="6" spans="1:7" ht="10.5" customHeight="1">
      <c r="A6" s="1932" t="s">
        <v>666</v>
      </c>
      <c r="B6" s="1167">
        <v>1291.5999999999999</v>
      </c>
      <c r="C6" s="1167">
        <v>1157.3</v>
      </c>
      <c r="D6" s="1167">
        <v>1024.0999999999999</v>
      </c>
      <c r="E6" s="1167">
        <v>57.6</v>
      </c>
      <c r="F6" s="1167">
        <v>48.5</v>
      </c>
      <c r="G6" s="1167">
        <v>44.6</v>
      </c>
    </row>
    <row r="7" spans="1:7" ht="10.5" customHeight="1">
      <c r="A7" s="833" t="s">
        <v>228</v>
      </c>
      <c r="B7" s="840">
        <v>2919.5</v>
      </c>
      <c r="C7" s="840">
        <v>2522.8000000000002</v>
      </c>
      <c r="D7" s="840">
        <v>2232.6</v>
      </c>
      <c r="E7" s="840">
        <v>31.9</v>
      </c>
      <c r="F7" s="840">
        <v>28</v>
      </c>
      <c r="G7" s="840">
        <v>25.7</v>
      </c>
    </row>
    <row r="8" spans="1:7" ht="9" customHeight="1">
      <c r="A8" s="1931"/>
      <c r="B8" s="1930"/>
      <c r="C8" s="1930"/>
      <c r="D8" s="1930"/>
      <c r="E8" s="1919"/>
      <c r="F8" s="1919"/>
      <c r="G8" s="1919"/>
    </row>
    <row r="9" spans="1:7" ht="9" customHeight="1">
      <c r="A9" s="1931"/>
      <c r="B9" s="1930"/>
      <c r="C9" s="1930"/>
      <c r="D9" s="1930"/>
      <c r="E9" s="1919"/>
      <c r="F9" s="1919"/>
      <c r="G9" s="1919"/>
    </row>
    <row r="10" spans="1:7" ht="16.5" customHeight="1">
      <c r="A10" s="2129" t="s">
        <v>1584</v>
      </c>
      <c r="B10" s="2129" t="s">
        <v>53</v>
      </c>
      <c r="C10" s="2129" t="s">
        <v>53</v>
      </c>
      <c r="D10" s="2129" t="s">
        <v>53</v>
      </c>
      <c r="E10" s="1928"/>
      <c r="F10" s="1928"/>
      <c r="G10" s="1928"/>
    </row>
    <row r="11" spans="1:7" ht="10.5" customHeight="1" thickBot="1">
      <c r="A11" s="1927"/>
      <c r="B11" s="870"/>
      <c r="C11" s="870"/>
      <c r="D11" s="870"/>
      <c r="E11" s="870"/>
      <c r="F11" s="870"/>
      <c r="G11" s="870"/>
    </row>
    <row r="12" spans="1:7" ht="10.5" customHeight="1" thickBot="1">
      <c r="A12" s="1926" t="s">
        <v>645</v>
      </c>
      <c r="B12" s="1925" t="s">
        <v>664</v>
      </c>
      <c r="C12" s="1924" t="s">
        <v>663</v>
      </c>
      <c r="D12" s="1923" t="s">
        <v>662</v>
      </c>
      <c r="E12" s="2131" t="s">
        <v>1582</v>
      </c>
      <c r="F12" s="2132" t="s">
        <v>53</v>
      </c>
      <c r="G12" s="1929"/>
    </row>
    <row r="13" spans="1:7" ht="10.5" customHeight="1">
      <c r="A13" s="869" t="s">
        <v>690</v>
      </c>
      <c r="B13" s="1168">
        <v>821.01174500000002</v>
      </c>
      <c r="C13" s="1168">
        <v>696.882699</v>
      </c>
      <c r="D13" s="1168">
        <v>561.11975099999995</v>
      </c>
      <c r="E13" s="1168">
        <v>2220</v>
      </c>
      <c r="F13" s="1921"/>
      <c r="G13" s="1920"/>
    </row>
    <row r="14" spans="1:7" ht="10.5" customHeight="1">
      <c r="A14" s="868" t="s">
        <v>689</v>
      </c>
      <c r="B14" s="1167">
        <v>1281.62102974597</v>
      </c>
      <c r="C14" s="1167">
        <v>1248.30449976919</v>
      </c>
      <c r="D14" s="1167">
        <v>815.18525614496684</v>
      </c>
      <c r="E14" s="1167">
        <v>3256.2851820000001</v>
      </c>
      <c r="F14" s="1920"/>
      <c r="G14" s="1920"/>
    </row>
    <row r="15" spans="1:7" ht="11.25" customHeight="1">
      <c r="A15" s="868" t="s">
        <v>688</v>
      </c>
      <c r="B15" s="1167">
        <v>460.60928474596994</v>
      </c>
      <c r="C15" s="1167">
        <v>551.42180076918999</v>
      </c>
      <c r="D15" s="1167">
        <v>254.06550514496689</v>
      </c>
      <c r="E15" s="1167">
        <v>1036.2851820000001</v>
      </c>
      <c r="F15" s="1920"/>
      <c r="G15" s="1920"/>
    </row>
    <row r="16" spans="1:7" ht="11.25" customHeight="1">
      <c r="A16" s="868" t="s">
        <v>687</v>
      </c>
      <c r="B16" s="1169" t="s">
        <v>1581</v>
      </c>
      <c r="C16" s="1169" t="s">
        <v>1580</v>
      </c>
      <c r="D16" s="1169" t="s">
        <v>1579</v>
      </c>
      <c r="E16" s="1169" t="s">
        <v>1578</v>
      </c>
      <c r="F16" s="1920"/>
      <c r="G16" s="1920"/>
    </row>
    <row r="17" spans="1:7" ht="9" customHeight="1">
      <c r="A17" s="1919"/>
      <c r="B17" s="1919"/>
      <c r="C17" s="1919"/>
      <c r="D17" s="1919"/>
      <c r="E17" s="1919"/>
      <c r="F17" s="1919"/>
      <c r="G17" s="1919"/>
    </row>
    <row r="18" spans="1:7" ht="9" customHeight="1">
      <c r="A18" s="1919"/>
      <c r="B18" s="1919"/>
      <c r="C18" s="1919"/>
      <c r="D18" s="1919"/>
      <c r="E18" s="1919"/>
      <c r="F18" s="1919"/>
      <c r="G18" s="1919"/>
    </row>
    <row r="19" spans="1:7" ht="15" customHeight="1">
      <c r="A19" s="2129" t="s">
        <v>1583</v>
      </c>
      <c r="B19" s="2129" t="s">
        <v>53</v>
      </c>
      <c r="C19" s="2129" t="s">
        <v>53</v>
      </c>
      <c r="D19" s="2129" t="s">
        <v>53</v>
      </c>
      <c r="E19" s="1928"/>
      <c r="F19" s="1928"/>
      <c r="G19" s="1919"/>
    </row>
    <row r="20" spans="1:7" ht="10.5" customHeight="1" thickBot="1">
      <c r="A20" s="1927"/>
      <c r="B20" s="870"/>
      <c r="C20" s="870"/>
      <c r="D20" s="870"/>
      <c r="E20" s="870"/>
      <c r="F20" s="870"/>
      <c r="G20" s="1919"/>
    </row>
    <row r="21" spans="1:7" ht="10.5" customHeight="1" thickBot="1">
      <c r="A21" s="1926" t="s">
        <v>645</v>
      </c>
      <c r="B21" s="1925" t="s">
        <v>664</v>
      </c>
      <c r="C21" s="1924" t="s">
        <v>663</v>
      </c>
      <c r="D21" s="1923" t="s">
        <v>662</v>
      </c>
      <c r="E21" s="2131" t="s">
        <v>1582</v>
      </c>
      <c r="F21" s="2132" t="s">
        <v>53</v>
      </c>
      <c r="G21" s="1922"/>
    </row>
    <row r="22" spans="1:7" ht="13.2" customHeight="1">
      <c r="A22" s="869" t="s">
        <v>687</v>
      </c>
      <c r="B22" s="1170" t="s">
        <v>1581</v>
      </c>
      <c r="C22" s="1170" t="s">
        <v>1580</v>
      </c>
      <c r="D22" s="1170" t="s">
        <v>1579</v>
      </c>
      <c r="E22" s="1170" t="s">
        <v>1578</v>
      </c>
      <c r="F22" s="1921"/>
      <c r="G22" s="1919"/>
    </row>
    <row r="23" spans="1:7" ht="11.25" customHeight="1">
      <c r="A23" s="868" t="s">
        <v>686</v>
      </c>
      <c r="B23" s="1169" t="s">
        <v>1573</v>
      </c>
      <c r="C23" s="1169" t="s">
        <v>1577</v>
      </c>
      <c r="D23" s="1169" t="s">
        <v>1576</v>
      </c>
      <c r="E23" s="1169" t="s">
        <v>1575</v>
      </c>
      <c r="F23" s="1920"/>
      <c r="G23" s="1919"/>
    </row>
    <row r="24" spans="1:7" ht="11.25" customHeight="1">
      <c r="A24" s="868" t="s">
        <v>685</v>
      </c>
      <c r="B24" s="1169" t="s">
        <v>1572</v>
      </c>
      <c r="C24" s="1169" t="s">
        <v>1574</v>
      </c>
      <c r="D24" s="1169" t="s">
        <v>1573</v>
      </c>
      <c r="E24" s="1169" t="s">
        <v>1569</v>
      </c>
      <c r="F24" s="1920"/>
      <c r="G24" s="1919"/>
    </row>
    <row r="25" spans="1:7" ht="11.25" customHeight="1">
      <c r="A25" s="868" t="s">
        <v>684</v>
      </c>
      <c r="B25" s="1169" t="s">
        <v>1572</v>
      </c>
      <c r="C25" s="1169" t="s">
        <v>1571</v>
      </c>
      <c r="D25" s="1169" t="s">
        <v>1570</v>
      </c>
      <c r="E25" s="1169" t="s">
        <v>1569</v>
      </c>
      <c r="F25" s="1920"/>
      <c r="G25" s="1919"/>
    </row>
  </sheetData>
  <mergeCells count="5">
    <mergeCell ref="A1:D1"/>
    <mergeCell ref="A10:D10"/>
    <mergeCell ref="E12:F12"/>
    <mergeCell ref="A19:D19"/>
    <mergeCell ref="E21:F21"/>
  </mergeCells>
  <pageMargins left="0.70866141732283505" right="0.70866141732283505" top="0.74803149606299202" bottom="0.74803149606299202" header="0.31496062992126" footer="0.31496062992126"/>
  <pageSetup paperSize="9" scale="95" orientation="portrait" r:id="rId1"/>
  <headerFooter alignWithMargins="0"/>
  <ignoredErrors>
    <ignoredError sqref="B16:E16 B22:E2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E333C-2851-4715-BE83-42326859209E}">
  <dimension ref="A1:K50"/>
  <sheetViews>
    <sheetView view="pageLayout" topLeftCell="A25" zoomScaleNormal="100" workbookViewId="0">
      <selection activeCell="A52" sqref="A52"/>
    </sheetView>
  </sheetViews>
  <sheetFormatPr defaultRowHeight="13.2"/>
  <cols>
    <col min="1" max="1" width="33.88671875" style="1278" customWidth="1"/>
    <col min="2" max="3" width="7.5546875" style="1278" customWidth="1"/>
    <col min="4" max="4" width="8.33203125" style="1278" customWidth="1"/>
    <col min="5" max="11" width="7.5546875" style="1278" customWidth="1"/>
    <col min="12" max="16384" width="8.88671875" style="1278"/>
  </cols>
  <sheetData>
    <row r="1" spans="1:11" ht="12.75" customHeight="1">
      <c r="A1" s="2090" t="s">
        <v>1367</v>
      </c>
      <c r="B1" s="2090" t="s">
        <v>53</v>
      </c>
      <c r="C1" s="2090" t="s">
        <v>53</v>
      </c>
      <c r="D1" s="2090" t="s">
        <v>53</v>
      </c>
      <c r="E1" s="2090" t="s">
        <v>53</v>
      </c>
      <c r="F1" s="2090" t="s">
        <v>53</v>
      </c>
      <c r="G1" s="1288"/>
      <c r="H1" s="1288"/>
      <c r="I1" s="1288"/>
      <c r="J1" s="1288"/>
      <c r="K1" s="1288"/>
    </row>
    <row r="2" spans="1:11" ht="10.5" customHeight="1">
      <c r="A2" s="472"/>
      <c r="B2" s="472"/>
      <c r="C2" s="472"/>
      <c r="D2" s="472"/>
      <c r="E2" s="472"/>
      <c r="F2" s="472"/>
      <c r="G2" s="472"/>
      <c r="H2" s="472"/>
      <c r="I2" s="472"/>
      <c r="J2" s="472"/>
      <c r="K2" s="472"/>
    </row>
    <row r="3" spans="1:11" ht="10.5" customHeight="1" thickBot="1">
      <c r="A3" s="1137" t="s">
        <v>645</v>
      </c>
      <c r="B3" s="1136" t="s">
        <v>1361</v>
      </c>
      <c r="C3" s="1136" t="s">
        <v>1216</v>
      </c>
      <c r="D3" s="1136" t="s">
        <v>1144</v>
      </c>
      <c r="E3" s="1136" t="s">
        <v>1035</v>
      </c>
      <c r="F3" s="1136" t="s">
        <v>989</v>
      </c>
      <c r="G3" s="1136" t="s">
        <v>898</v>
      </c>
      <c r="H3" s="1136" t="s">
        <v>849</v>
      </c>
      <c r="I3" s="1136" t="s">
        <v>767</v>
      </c>
      <c r="J3" s="1136" t="s">
        <v>766</v>
      </c>
      <c r="K3" s="1136" t="s">
        <v>802</v>
      </c>
    </row>
    <row r="4" spans="1:11" ht="10.5" customHeight="1">
      <c r="A4" s="468" t="s">
        <v>774</v>
      </c>
      <c r="B4" s="850">
        <v>371.73414643080804</v>
      </c>
      <c r="C4" s="850">
        <v>353.75141851845098</v>
      </c>
      <c r="D4" s="850">
        <v>326.15206882298105</v>
      </c>
      <c r="E4" s="850">
        <v>311.39999999999998</v>
      </c>
      <c r="F4" s="850">
        <v>280.39999999999998</v>
      </c>
      <c r="G4" s="850">
        <v>324.7</v>
      </c>
      <c r="H4" s="850">
        <v>314.3</v>
      </c>
      <c r="I4" s="850">
        <v>306.5</v>
      </c>
      <c r="J4" s="850">
        <v>300.2</v>
      </c>
      <c r="K4" s="850">
        <v>280.10000000000002</v>
      </c>
    </row>
    <row r="5" spans="1:11" ht="10.5" customHeight="1">
      <c r="A5" s="1622" t="s">
        <v>1366</v>
      </c>
      <c r="B5" s="845">
        <v>3.274</v>
      </c>
      <c r="C5" s="845">
        <v>8.2070000000000007</v>
      </c>
      <c r="D5" s="845">
        <v>4.6449999999999996</v>
      </c>
      <c r="E5" s="845">
        <v>3.8</v>
      </c>
      <c r="F5" s="845">
        <v>-3</v>
      </c>
      <c r="G5" s="845">
        <v>0.5</v>
      </c>
      <c r="H5" s="845">
        <v>3.7</v>
      </c>
      <c r="I5" s="845">
        <v>3.8</v>
      </c>
      <c r="J5" s="845">
        <v>1</v>
      </c>
      <c r="K5" s="845">
        <v>-2.8</v>
      </c>
    </row>
    <row r="6" spans="1:11" ht="10.5" customHeight="1">
      <c r="A6" s="467"/>
      <c r="B6" s="836"/>
      <c r="C6" s="836"/>
      <c r="D6" s="836"/>
      <c r="E6" s="836"/>
      <c r="F6" s="836"/>
      <c r="G6" s="836"/>
      <c r="H6" s="836"/>
      <c r="I6" s="836"/>
      <c r="J6" s="836"/>
      <c r="K6" s="836"/>
    </row>
    <row r="7" spans="1:11" ht="10.5" customHeight="1" thickBot="1">
      <c r="A7" s="1137" t="s">
        <v>645</v>
      </c>
      <c r="B7" s="1136" t="s">
        <v>764</v>
      </c>
      <c r="C7" s="1136" t="s">
        <v>801</v>
      </c>
      <c r="D7" s="1136" t="s">
        <v>762</v>
      </c>
      <c r="E7" s="1136" t="s">
        <v>761</v>
      </c>
      <c r="F7" s="1136" t="s">
        <v>760</v>
      </c>
      <c r="G7" s="1136" t="s">
        <v>759</v>
      </c>
      <c r="H7" s="1136" t="s">
        <v>758</v>
      </c>
      <c r="I7" s="1136" t="s">
        <v>800</v>
      </c>
      <c r="J7" s="1136" t="s">
        <v>799</v>
      </c>
      <c r="K7" s="1136" t="s">
        <v>798</v>
      </c>
    </row>
    <row r="8" spans="1:11" ht="10.5" customHeight="1">
      <c r="A8" s="468" t="s">
        <v>774</v>
      </c>
      <c r="B8" s="850">
        <v>309</v>
      </c>
      <c r="C8" s="850">
        <v>304.39999999999998</v>
      </c>
      <c r="D8" s="850">
        <v>317</v>
      </c>
      <c r="E8" s="850">
        <v>328.3</v>
      </c>
      <c r="F8" s="850">
        <v>328.8</v>
      </c>
      <c r="G8" s="850">
        <v>330</v>
      </c>
      <c r="H8" s="850">
        <v>329.2</v>
      </c>
      <c r="I8" s="850">
        <v>321.8</v>
      </c>
      <c r="J8" s="850">
        <v>316.5</v>
      </c>
      <c r="K8" s="850">
        <v>299.3</v>
      </c>
    </row>
    <row r="9" spans="1:11" ht="10.5" customHeight="1">
      <c r="A9" s="1622" t="s">
        <v>1366</v>
      </c>
      <c r="B9" s="845">
        <v>-0.6</v>
      </c>
      <c r="C9" s="845">
        <v>-5.3</v>
      </c>
      <c r="D9" s="845">
        <v>-3.8</v>
      </c>
      <c r="E9" s="845">
        <v>-1</v>
      </c>
      <c r="F9" s="845">
        <v>0.3</v>
      </c>
      <c r="G9" s="845">
        <v>1.9</v>
      </c>
      <c r="H9" s="845">
        <v>1.3</v>
      </c>
      <c r="I9" s="845">
        <v>-0.2</v>
      </c>
      <c r="J9" s="845">
        <v>9.6999999999999993</v>
      </c>
      <c r="K9" s="845">
        <v>5.8</v>
      </c>
    </row>
    <row r="10" spans="1:11" ht="10.5" customHeight="1">
      <c r="A10" s="834"/>
      <c r="B10" s="839"/>
      <c r="C10" s="839"/>
      <c r="D10" s="839"/>
      <c r="E10" s="839"/>
      <c r="F10" s="839"/>
      <c r="G10" s="839"/>
      <c r="H10" s="839"/>
      <c r="I10" s="839"/>
      <c r="J10" s="839"/>
      <c r="K10" s="839"/>
    </row>
    <row r="11" spans="1:11" ht="10.5" customHeight="1" thickBot="1">
      <c r="A11" s="1137" t="s">
        <v>645</v>
      </c>
      <c r="B11" s="1136" t="s">
        <v>797</v>
      </c>
      <c r="C11" s="1136" t="s">
        <v>796</v>
      </c>
      <c r="D11" s="1136" t="s">
        <v>795</v>
      </c>
      <c r="E11" s="1136" t="s">
        <v>794</v>
      </c>
      <c r="F11" s="1136" t="s">
        <v>793</v>
      </c>
      <c r="G11" s="1136" t="s">
        <v>792</v>
      </c>
      <c r="H11" s="1136" t="s">
        <v>791</v>
      </c>
      <c r="I11" s="1136" t="s">
        <v>790</v>
      </c>
      <c r="J11" s="1136" t="s">
        <v>789</v>
      </c>
      <c r="K11" s="1136" t="s">
        <v>788</v>
      </c>
    </row>
    <row r="12" spans="1:11" ht="10.5" customHeight="1">
      <c r="A12" s="468" t="s">
        <v>774</v>
      </c>
      <c r="B12" s="850">
        <v>290</v>
      </c>
      <c r="C12" s="850">
        <v>288.39999999999998</v>
      </c>
      <c r="D12" s="850">
        <v>273.89999999999998</v>
      </c>
      <c r="E12" s="850">
        <v>285.89999999999998</v>
      </c>
      <c r="F12" s="850">
        <v>290.3</v>
      </c>
      <c r="G12" s="850">
        <v>262.3</v>
      </c>
      <c r="H12" s="850">
        <v>253.7</v>
      </c>
      <c r="I12" s="850">
        <v>247.8</v>
      </c>
      <c r="J12" s="850">
        <v>237.9</v>
      </c>
      <c r="K12" s="850">
        <v>231.5</v>
      </c>
    </row>
    <row r="13" spans="1:11" ht="10.5" customHeight="1">
      <c r="A13" s="1622" t="s">
        <v>1366</v>
      </c>
      <c r="B13" s="845">
        <v>4.0999999999999996</v>
      </c>
      <c r="C13" s="845">
        <v>1.8</v>
      </c>
      <c r="D13" s="845">
        <v>2.8</v>
      </c>
      <c r="E13" s="845">
        <v>3.1</v>
      </c>
      <c r="F13" s="845">
        <v>7.1</v>
      </c>
      <c r="G13" s="845">
        <v>6.6</v>
      </c>
      <c r="H13" s="845">
        <v>3.2</v>
      </c>
      <c r="I13" s="845">
        <v>4.9000000000000004</v>
      </c>
      <c r="J13" s="845">
        <v>3.9</v>
      </c>
      <c r="K13" s="845">
        <v>2.1</v>
      </c>
    </row>
    <row r="14" spans="1:11" ht="10.5" customHeight="1">
      <c r="A14" s="834"/>
      <c r="B14" s="839"/>
      <c r="C14" s="839"/>
      <c r="D14" s="839"/>
      <c r="E14" s="839"/>
      <c r="F14" s="839"/>
      <c r="G14" s="839"/>
      <c r="H14" s="839"/>
      <c r="I14" s="839"/>
      <c r="J14" s="839"/>
      <c r="K14" s="839"/>
    </row>
    <row r="15" spans="1:11" ht="10.5" customHeight="1" thickBot="1">
      <c r="A15" s="1137" t="s">
        <v>645</v>
      </c>
      <c r="B15" s="1136" t="s">
        <v>787</v>
      </c>
      <c r="C15" s="1136" t="s">
        <v>786</v>
      </c>
      <c r="D15" s="1136" t="s">
        <v>785</v>
      </c>
      <c r="E15" s="1136" t="s">
        <v>784</v>
      </c>
      <c r="F15" s="1136" t="s">
        <v>783</v>
      </c>
      <c r="G15" s="1136" t="s">
        <v>782</v>
      </c>
      <c r="H15" s="1136" t="s">
        <v>781</v>
      </c>
      <c r="I15" s="1136" t="s">
        <v>780</v>
      </c>
      <c r="J15" s="1136" t="s">
        <v>779</v>
      </c>
      <c r="K15" s="1136" t="s">
        <v>778</v>
      </c>
    </row>
    <row r="16" spans="1:11" ht="10.5" customHeight="1">
      <c r="A16" s="468" t="s">
        <v>774</v>
      </c>
      <c r="B16" s="850">
        <v>225.6</v>
      </c>
      <c r="C16" s="850">
        <v>216.8</v>
      </c>
      <c r="D16" s="850">
        <v>220.4</v>
      </c>
      <c r="E16" s="850">
        <v>217.3</v>
      </c>
      <c r="F16" s="850">
        <v>209.8</v>
      </c>
      <c r="G16" s="850">
        <v>199.2</v>
      </c>
      <c r="H16" s="850">
        <v>196.7</v>
      </c>
      <c r="I16" s="850">
        <v>187.2</v>
      </c>
      <c r="J16" s="850">
        <v>178.2</v>
      </c>
      <c r="K16" s="850">
        <v>190</v>
      </c>
    </row>
    <row r="17" spans="1:11" ht="10.5" customHeight="1">
      <c r="A17" s="1622" t="s">
        <v>1366</v>
      </c>
      <c r="B17" s="845">
        <v>2.2999999999999998</v>
      </c>
      <c r="C17" s="845">
        <v>2.6</v>
      </c>
      <c r="D17" s="845">
        <v>-0.4</v>
      </c>
      <c r="E17" s="845">
        <v>3.1</v>
      </c>
      <c r="F17" s="845">
        <v>2.6</v>
      </c>
      <c r="G17" s="845">
        <v>2.2000000000000002</v>
      </c>
      <c r="H17" s="845">
        <v>1.2</v>
      </c>
      <c r="I17" s="845">
        <v>1.7</v>
      </c>
      <c r="J17" s="845">
        <v>-0.7</v>
      </c>
      <c r="K17" s="845">
        <v>1.7</v>
      </c>
    </row>
    <row r="18" spans="1:11" ht="10.5" customHeight="1">
      <c r="A18" s="834"/>
      <c r="B18" s="839"/>
      <c r="C18" s="839"/>
      <c r="D18" s="839"/>
      <c r="E18" s="839"/>
      <c r="F18" s="839"/>
      <c r="G18" s="839"/>
      <c r="H18" s="839"/>
      <c r="I18" s="839"/>
      <c r="J18" s="839"/>
      <c r="K18" s="839"/>
    </row>
    <row r="19" spans="1:11" ht="10.5" customHeight="1" thickBot="1">
      <c r="A19" s="1137" t="s">
        <v>645</v>
      </c>
      <c r="B19" s="1136" t="s">
        <v>777</v>
      </c>
      <c r="C19" s="1136" t="s">
        <v>776</v>
      </c>
      <c r="D19" s="1136" t="s">
        <v>775</v>
      </c>
      <c r="E19" s="863"/>
      <c r="F19" s="863"/>
      <c r="G19" s="863"/>
      <c r="H19" s="863"/>
      <c r="I19" s="863"/>
      <c r="J19" s="863"/>
      <c r="K19" s="863"/>
    </row>
    <row r="20" spans="1:11" ht="10.5" customHeight="1">
      <c r="A20" s="468" t="s">
        <v>774</v>
      </c>
      <c r="B20" s="850">
        <v>189.8</v>
      </c>
      <c r="C20" s="850">
        <v>189.3</v>
      </c>
      <c r="D20" s="850">
        <v>180.4</v>
      </c>
      <c r="E20" s="836"/>
      <c r="F20" s="836"/>
      <c r="G20" s="836"/>
      <c r="H20" s="836"/>
      <c r="I20" s="836"/>
      <c r="J20" s="836"/>
      <c r="K20" s="836"/>
    </row>
    <row r="21" spans="1:11" ht="10.5" customHeight="1">
      <c r="A21" s="1622" t="s">
        <v>1366</v>
      </c>
      <c r="B21" s="845">
        <v>2.2999999999999998</v>
      </c>
      <c r="C21" s="845">
        <v>0.8</v>
      </c>
      <c r="D21" s="845">
        <v>3.2</v>
      </c>
      <c r="E21" s="836"/>
      <c r="F21" s="836"/>
      <c r="G21" s="836"/>
      <c r="H21" s="836"/>
      <c r="I21" s="836"/>
      <c r="J21" s="836"/>
      <c r="K21" s="836"/>
    </row>
    <row r="22" spans="1:11" ht="10.5" customHeight="1">
      <c r="A22" s="467"/>
      <c r="B22" s="467"/>
      <c r="C22" s="836"/>
      <c r="D22" s="836"/>
      <c r="E22" s="836"/>
      <c r="F22" s="836"/>
      <c r="G22" s="836"/>
      <c r="H22" s="836"/>
      <c r="I22" s="836"/>
      <c r="J22" s="836"/>
      <c r="K22" s="836"/>
    </row>
    <row r="23" spans="1:11" ht="10.5" customHeight="1">
      <c r="A23" s="2133" t="s">
        <v>900</v>
      </c>
      <c r="B23" s="2133" t="s">
        <v>53</v>
      </c>
      <c r="C23" s="2133" t="s">
        <v>53</v>
      </c>
      <c r="D23" s="2133" t="s">
        <v>53</v>
      </c>
      <c r="E23" s="2133" t="s">
        <v>53</v>
      </c>
      <c r="F23" s="2133" t="s">
        <v>53</v>
      </c>
      <c r="G23" s="2133" t="s">
        <v>53</v>
      </c>
      <c r="H23" s="2133" t="s">
        <v>53</v>
      </c>
      <c r="I23" s="2133" t="s">
        <v>53</v>
      </c>
      <c r="J23" s="2133" t="s">
        <v>53</v>
      </c>
      <c r="K23" s="2133" t="s">
        <v>53</v>
      </c>
    </row>
    <row r="24" spans="1:11" ht="10.5" customHeight="1">
      <c r="A24" s="2133" t="s">
        <v>899</v>
      </c>
      <c r="B24" s="2133" t="s">
        <v>53</v>
      </c>
      <c r="C24" s="2133" t="s">
        <v>53</v>
      </c>
      <c r="D24" s="2133" t="s">
        <v>53</v>
      </c>
      <c r="E24" s="2133" t="s">
        <v>53</v>
      </c>
      <c r="F24" s="2133" t="s">
        <v>53</v>
      </c>
      <c r="G24" s="2133" t="s">
        <v>53</v>
      </c>
      <c r="H24" s="2133" t="s">
        <v>53</v>
      </c>
      <c r="I24" s="2133" t="s">
        <v>53</v>
      </c>
      <c r="J24" s="2133" t="s">
        <v>53</v>
      </c>
      <c r="K24" s="2133" t="s">
        <v>53</v>
      </c>
    </row>
    <row r="25" spans="1:11" ht="10.5" customHeight="1">
      <c r="A25" s="1621"/>
      <c r="B25" s="1621"/>
      <c r="C25" s="1621"/>
      <c r="D25" s="1621"/>
      <c r="E25" s="1621"/>
      <c r="F25" s="1621"/>
      <c r="G25" s="1621"/>
      <c r="H25" s="1621"/>
      <c r="I25" s="1621"/>
      <c r="J25" s="1621"/>
      <c r="K25" s="1621"/>
    </row>
    <row r="26" spans="1:11" ht="10.5" customHeight="1">
      <c r="A26" s="467"/>
      <c r="B26" s="467"/>
      <c r="C26" s="836"/>
      <c r="D26" s="836"/>
      <c r="E26" s="836"/>
      <c r="F26" s="836"/>
      <c r="G26" s="836"/>
      <c r="H26" s="836"/>
      <c r="I26" s="836"/>
      <c r="J26" s="836"/>
      <c r="K26" s="836"/>
    </row>
    <row r="27" spans="1:11" ht="15" customHeight="1">
      <c r="A27" s="2090" t="s">
        <v>850</v>
      </c>
      <c r="B27" s="2090" t="s">
        <v>53</v>
      </c>
      <c r="C27" s="2090" t="s">
        <v>53</v>
      </c>
      <c r="D27" s="2090" t="s">
        <v>53</v>
      </c>
      <c r="E27" s="1288"/>
      <c r="F27" s="1288"/>
      <c r="G27" s="1288"/>
      <c r="H27" s="1288"/>
      <c r="I27" s="1288"/>
      <c r="J27" s="1288"/>
      <c r="K27" s="1288"/>
    </row>
    <row r="28" spans="1:11" ht="35.4" customHeight="1" thickBot="1">
      <c r="A28" s="1620" t="s">
        <v>1361</v>
      </c>
      <c r="B28" s="1619" t="s">
        <v>1362</v>
      </c>
      <c r="C28" s="1619" t="s">
        <v>1365</v>
      </c>
      <c r="D28" s="1619" t="s">
        <v>1364</v>
      </c>
      <c r="E28" s="1619" t="s">
        <v>1363</v>
      </c>
      <c r="F28" s="1619" t="s">
        <v>237</v>
      </c>
      <c r="G28" s="863"/>
      <c r="H28" s="863"/>
      <c r="I28" s="863"/>
      <c r="J28" s="863"/>
      <c r="K28" s="863"/>
    </row>
    <row r="29" spans="1:11" ht="10.5" customHeight="1">
      <c r="A29" s="861" t="s">
        <v>671</v>
      </c>
      <c r="B29" s="860">
        <v>22.193999999999999</v>
      </c>
      <c r="C29" s="860">
        <v>32.381010258547668</v>
      </c>
      <c r="D29" s="860">
        <v>33.548999999999999</v>
      </c>
      <c r="E29" s="860">
        <v>4.5279999999999996</v>
      </c>
      <c r="F29" s="860">
        <v>92.652010258547676</v>
      </c>
      <c r="G29" s="863"/>
      <c r="H29" s="863"/>
      <c r="I29" s="863"/>
      <c r="J29" s="863"/>
      <c r="K29" s="863"/>
    </row>
    <row r="30" spans="1:11" ht="10.5" customHeight="1">
      <c r="A30" s="858" t="s">
        <v>668</v>
      </c>
      <c r="B30" s="857">
        <v>11.773999999999999</v>
      </c>
      <c r="C30" s="857">
        <v>35.963000000000001</v>
      </c>
      <c r="D30" s="857">
        <v>5.4720000000000004</v>
      </c>
      <c r="E30" s="857">
        <v>19.805</v>
      </c>
      <c r="F30" s="857">
        <v>73.013999999999996</v>
      </c>
      <c r="G30" s="857"/>
      <c r="H30" s="857"/>
      <c r="I30" s="857"/>
      <c r="J30" s="857"/>
      <c r="K30" s="857"/>
    </row>
    <row r="31" spans="1:11" ht="10.5" customHeight="1">
      <c r="A31" s="1295" t="s">
        <v>667</v>
      </c>
      <c r="B31" s="1099">
        <v>5.2789999999999999</v>
      </c>
      <c r="C31" s="1099">
        <v>9.3332960726583174</v>
      </c>
      <c r="D31" s="1099">
        <v>6.2619999999999996</v>
      </c>
      <c r="E31" s="1099">
        <v>17.253</v>
      </c>
      <c r="F31" s="1099">
        <v>38.127296072658318</v>
      </c>
      <c r="G31" s="1099"/>
      <c r="H31" s="1099"/>
      <c r="I31" s="1099"/>
      <c r="J31" s="1099"/>
      <c r="K31" s="1099"/>
    </row>
    <row r="32" spans="1:11" ht="10.5" customHeight="1">
      <c r="A32" s="1295" t="s">
        <v>666</v>
      </c>
      <c r="B32" s="1099">
        <v>39.110999999999997</v>
      </c>
      <c r="C32" s="1161">
        <v>29.48984009960208</v>
      </c>
      <c r="D32" s="1100">
        <v>9.7899999999999991</v>
      </c>
      <c r="E32" s="1100">
        <v>20.04</v>
      </c>
      <c r="F32" s="1100">
        <v>98.430840099602079</v>
      </c>
      <c r="G32" s="1100"/>
      <c r="H32" s="1100"/>
      <c r="I32" s="1100"/>
      <c r="J32" s="1100"/>
      <c r="K32" s="1100"/>
    </row>
    <row r="33" spans="1:11" ht="10.5" customHeight="1">
      <c r="A33" s="858" t="s">
        <v>773</v>
      </c>
      <c r="B33" s="857">
        <v>0.17100000000000001</v>
      </c>
      <c r="C33" s="857">
        <v>0</v>
      </c>
      <c r="D33" s="857">
        <v>69.396000000000001</v>
      </c>
      <c r="E33" s="857">
        <v>-5.7000000000000002E-2</v>
      </c>
      <c r="F33" s="857">
        <v>69.510000000000005</v>
      </c>
      <c r="G33" s="1100"/>
      <c r="H33" s="1100"/>
      <c r="I33" s="1100"/>
      <c r="J33" s="1100"/>
      <c r="K33" s="1100"/>
    </row>
    <row r="34" spans="1:11" ht="10.5" customHeight="1">
      <c r="A34" s="833" t="s">
        <v>772</v>
      </c>
      <c r="B34" s="1171">
        <v>78.528999999999996</v>
      </c>
      <c r="C34" s="1171">
        <v>107.16714643080806</v>
      </c>
      <c r="D34" s="1171">
        <v>124.46899999999999</v>
      </c>
      <c r="E34" s="1171">
        <v>61.569000000000003</v>
      </c>
      <c r="F34" s="1171">
        <v>371.73414643080804</v>
      </c>
      <c r="G34" s="1100"/>
      <c r="H34" s="1100"/>
      <c r="I34" s="1100"/>
      <c r="J34" s="1100"/>
      <c r="K34" s="1100"/>
    </row>
    <row r="35" spans="1:11" ht="10.5" customHeight="1">
      <c r="A35" s="2088"/>
      <c r="B35" s="2088" t="s">
        <v>53</v>
      </c>
      <c r="C35" s="2088" t="s">
        <v>53</v>
      </c>
      <c r="D35" s="2088" t="s">
        <v>53</v>
      </c>
      <c r="E35" s="2088" t="s">
        <v>53</v>
      </c>
      <c r="F35" s="2088" t="s">
        <v>53</v>
      </c>
      <c r="G35" s="2088" t="s">
        <v>53</v>
      </c>
      <c r="H35" s="2088" t="s">
        <v>53</v>
      </c>
      <c r="I35" s="2088" t="s">
        <v>53</v>
      </c>
      <c r="J35" s="2088" t="s">
        <v>53</v>
      </c>
      <c r="K35" s="2088" t="s">
        <v>53</v>
      </c>
    </row>
    <row r="36" spans="1:11" ht="10.5" customHeight="1">
      <c r="A36" s="1301"/>
      <c r="B36" s="1301"/>
      <c r="C36" s="1301"/>
      <c r="D36" s="1301"/>
      <c r="E36" s="1301"/>
      <c r="F36" s="1301"/>
      <c r="G36" s="1301"/>
      <c r="H36" s="1301"/>
      <c r="I36" s="1301"/>
      <c r="J36" s="1301"/>
      <c r="K36" s="1301"/>
    </row>
    <row r="37" spans="1:11" ht="15" customHeight="1">
      <c r="A37" s="2090" t="s">
        <v>1217</v>
      </c>
      <c r="B37" s="2090" t="s">
        <v>53</v>
      </c>
      <c r="C37" s="2090" t="s">
        <v>53</v>
      </c>
      <c r="D37" s="2090" t="s">
        <v>53</v>
      </c>
      <c r="E37" s="1301"/>
      <c r="F37" s="1301"/>
      <c r="G37" s="1301"/>
      <c r="H37" s="1301"/>
      <c r="I37" s="1301"/>
      <c r="J37" s="1301"/>
      <c r="K37" s="1301"/>
    </row>
    <row r="38" spans="1:11" ht="10.5" customHeight="1" thickBot="1">
      <c r="A38" s="1137" t="s">
        <v>665</v>
      </c>
      <c r="B38" s="1136" t="s">
        <v>1361</v>
      </c>
      <c r="C38" s="1136" t="s">
        <v>1216</v>
      </c>
      <c r="D38" s="1136" t="s">
        <v>1144</v>
      </c>
      <c r="E38" s="1136" t="s">
        <v>1035</v>
      </c>
      <c r="F38" s="1136" t="s">
        <v>989</v>
      </c>
      <c r="G38" s="1136" t="s">
        <v>898</v>
      </c>
      <c r="H38" s="1136" t="s">
        <v>849</v>
      </c>
      <c r="I38" s="1136" t="s">
        <v>767</v>
      </c>
      <c r="J38" s="1136" t="s">
        <v>766</v>
      </c>
      <c r="K38" s="1136" t="s">
        <v>765</v>
      </c>
    </row>
    <row r="39" spans="1:11" ht="10.5" customHeight="1">
      <c r="A39" s="1618" t="s">
        <v>1362</v>
      </c>
      <c r="B39" s="847">
        <v>1.655</v>
      </c>
      <c r="C39" s="847">
        <v>2.2050000000000001</v>
      </c>
      <c r="D39" s="847">
        <v>1.0580000000000001</v>
      </c>
      <c r="E39" s="847">
        <v>-0.1</v>
      </c>
      <c r="F39" s="847">
        <v>-1.3</v>
      </c>
      <c r="G39" s="847">
        <v>0.4</v>
      </c>
      <c r="H39" s="847">
        <v>0.2</v>
      </c>
      <c r="I39" s="847">
        <v>0.1</v>
      </c>
      <c r="J39" s="847">
        <v>-0.2</v>
      </c>
      <c r="K39" s="847">
        <v>-0.6</v>
      </c>
    </row>
    <row r="40" spans="1:11" ht="10.5" customHeight="1">
      <c r="A40" s="467" t="s">
        <v>771</v>
      </c>
      <c r="B40" s="845">
        <v>1.6259999999999999</v>
      </c>
      <c r="C40" s="845">
        <v>0.45800000000000002</v>
      </c>
      <c r="D40" s="845">
        <v>0.83099999999999996</v>
      </c>
      <c r="E40" s="845">
        <v>1.4</v>
      </c>
      <c r="F40" s="845">
        <v>0.6</v>
      </c>
      <c r="G40" s="845">
        <v>0.3</v>
      </c>
      <c r="H40" s="845">
        <v>0.2</v>
      </c>
      <c r="I40" s="845">
        <v>1.4</v>
      </c>
      <c r="J40" s="845">
        <v>0.7</v>
      </c>
      <c r="K40" s="845">
        <v>-0.9</v>
      </c>
    </row>
    <row r="41" spans="1:11" ht="10.5" customHeight="1">
      <c r="A41" s="467" t="s">
        <v>770</v>
      </c>
      <c r="B41" s="845">
        <v>-1.0329999999999999</v>
      </c>
      <c r="C41" s="845">
        <v>4.4850000000000003</v>
      </c>
      <c r="D41" s="845">
        <v>2.246</v>
      </c>
      <c r="E41" s="845">
        <v>2</v>
      </c>
      <c r="F41" s="845">
        <v>-2.8</v>
      </c>
      <c r="G41" s="845">
        <v>-0.3</v>
      </c>
      <c r="H41" s="845">
        <v>3.1</v>
      </c>
      <c r="I41" s="845">
        <v>2</v>
      </c>
      <c r="J41" s="845">
        <v>0.4</v>
      </c>
      <c r="K41" s="845">
        <v>-1.2</v>
      </c>
    </row>
    <row r="42" spans="1:11" ht="10.5" customHeight="1">
      <c r="A42" s="1622" t="s">
        <v>1556</v>
      </c>
      <c r="B42" s="845">
        <v>1.026</v>
      </c>
      <c r="C42" s="845">
        <v>1.0589999999999999</v>
      </c>
      <c r="D42" s="845">
        <v>0.51</v>
      </c>
      <c r="E42" s="845">
        <v>0.5</v>
      </c>
      <c r="F42" s="845">
        <v>0.5</v>
      </c>
      <c r="G42" s="845">
        <v>0.1</v>
      </c>
      <c r="H42" s="845">
        <v>0.2</v>
      </c>
      <c r="I42" s="845">
        <v>0.3</v>
      </c>
      <c r="J42" s="845">
        <v>0.1</v>
      </c>
      <c r="K42" s="845">
        <v>-0.1</v>
      </c>
    </row>
    <row r="43" spans="1:11" ht="10.5" customHeight="1">
      <c r="A43" s="833" t="s">
        <v>228</v>
      </c>
      <c r="B43" s="832">
        <v>3.274</v>
      </c>
      <c r="C43" s="832">
        <v>8.2070000000000007</v>
      </c>
      <c r="D43" s="832">
        <v>4.6449999999999996</v>
      </c>
      <c r="E43" s="832">
        <v>3.8</v>
      </c>
      <c r="F43" s="832">
        <v>-3</v>
      </c>
      <c r="G43" s="832">
        <v>0.5</v>
      </c>
      <c r="H43" s="832">
        <v>3.7</v>
      </c>
      <c r="I43" s="832">
        <v>3.8</v>
      </c>
      <c r="J43" s="832">
        <v>1</v>
      </c>
      <c r="K43" s="832">
        <v>-2.8</v>
      </c>
    </row>
    <row r="44" spans="1:11" ht="10.5" customHeight="1">
      <c r="A44" s="834"/>
      <c r="B44" s="834"/>
      <c r="C44" s="839"/>
      <c r="D44" s="839"/>
      <c r="E44" s="839"/>
      <c r="F44" s="839"/>
      <c r="G44" s="839"/>
      <c r="H44" s="839"/>
      <c r="I44" s="839"/>
      <c r="J44" s="839"/>
      <c r="K44" s="839"/>
    </row>
    <row r="45" spans="1:11" ht="10.5" customHeight="1">
      <c r="A45" s="834"/>
      <c r="B45" s="834"/>
      <c r="C45" s="839"/>
      <c r="D45" s="839"/>
      <c r="E45" s="839"/>
      <c r="F45" s="839"/>
      <c r="G45" s="839"/>
      <c r="H45" s="839"/>
      <c r="I45" s="839"/>
      <c r="J45" s="839"/>
      <c r="K45" s="839"/>
    </row>
    <row r="46" spans="1:11" ht="15" customHeight="1">
      <c r="A46" s="2090" t="s">
        <v>769</v>
      </c>
      <c r="B46" s="2090" t="s">
        <v>53</v>
      </c>
      <c r="C46" s="2090" t="s">
        <v>53</v>
      </c>
      <c r="D46" s="2090" t="s">
        <v>53</v>
      </c>
      <c r="E46" s="1301"/>
      <c r="F46" s="1301"/>
      <c r="G46" s="1301"/>
      <c r="H46" s="1301"/>
      <c r="I46" s="1301"/>
      <c r="J46" s="1301"/>
      <c r="K46" s="1301"/>
    </row>
    <row r="47" spans="1:11" ht="10.5" customHeight="1" thickBot="1">
      <c r="A47" s="1137" t="s">
        <v>768</v>
      </c>
      <c r="B47" s="1136" t="s">
        <v>1361</v>
      </c>
      <c r="C47" s="1136" t="s">
        <v>1035</v>
      </c>
      <c r="D47" s="1136" t="s">
        <v>989</v>
      </c>
      <c r="E47" s="1136" t="s">
        <v>898</v>
      </c>
      <c r="F47" s="1136" t="s">
        <v>849</v>
      </c>
      <c r="G47" s="1136" t="s">
        <v>767</v>
      </c>
      <c r="H47" s="1136" t="s">
        <v>766</v>
      </c>
      <c r="I47" s="1136" t="s">
        <v>765</v>
      </c>
      <c r="J47" s="1136" t="s">
        <v>764</v>
      </c>
      <c r="K47" s="1136" t="s">
        <v>763</v>
      </c>
    </row>
    <row r="48" spans="1:11" ht="10.5" customHeight="1">
      <c r="A48" s="468" t="s">
        <v>757</v>
      </c>
      <c r="B48" s="850">
        <v>47.154269462006972</v>
      </c>
      <c r="C48" s="850">
        <v>44.424393536566889</v>
      </c>
      <c r="D48" s="850">
        <v>42.827238605898124</v>
      </c>
      <c r="E48" s="850">
        <v>42.154423135031372</v>
      </c>
      <c r="F48" s="850">
        <v>41</v>
      </c>
      <c r="G48" s="850">
        <v>44</v>
      </c>
      <c r="H48" s="850">
        <v>42</v>
      </c>
      <c r="I48" s="850">
        <v>42</v>
      </c>
      <c r="J48" s="850">
        <v>43</v>
      </c>
      <c r="K48" s="850">
        <v>40</v>
      </c>
    </row>
    <row r="49" spans="1:11" ht="10.5" customHeight="1">
      <c r="A49" s="467" t="s">
        <v>756</v>
      </c>
      <c r="B49" s="836">
        <v>52.845730537993028</v>
      </c>
      <c r="C49" s="836">
        <v>55.575606463433111</v>
      </c>
      <c r="D49" s="836">
        <v>57.172761394101876</v>
      </c>
      <c r="E49" s="836">
        <v>57.845576864968628</v>
      </c>
      <c r="F49" s="836">
        <v>59</v>
      </c>
      <c r="G49" s="836">
        <v>56</v>
      </c>
      <c r="H49" s="836">
        <v>58</v>
      </c>
      <c r="I49" s="836">
        <v>58</v>
      </c>
      <c r="J49" s="836">
        <v>57</v>
      </c>
      <c r="K49" s="836">
        <v>58</v>
      </c>
    </row>
    <row r="50" spans="1:11" ht="10.5" customHeight="1">
      <c r="A50" s="467" t="s">
        <v>234</v>
      </c>
      <c r="B50" s="836" t="s">
        <v>225</v>
      </c>
      <c r="C50" s="836" t="s">
        <v>225</v>
      </c>
      <c r="D50" s="836" t="s">
        <v>225</v>
      </c>
      <c r="E50" s="836" t="s">
        <v>225</v>
      </c>
      <c r="F50" s="836" t="s">
        <v>225</v>
      </c>
      <c r="G50" s="836" t="s">
        <v>225</v>
      </c>
      <c r="H50" s="836" t="s">
        <v>225</v>
      </c>
      <c r="I50" s="836" t="s">
        <v>225</v>
      </c>
      <c r="J50" s="836" t="s">
        <v>225</v>
      </c>
      <c r="K50" s="836">
        <v>2</v>
      </c>
    </row>
  </sheetData>
  <mergeCells count="7">
    <mergeCell ref="A37:D37"/>
    <mergeCell ref="A46:D46"/>
    <mergeCell ref="A1:F1"/>
    <mergeCell ref="A23:K23"/>
    <mergeCell ref="A24:K24"/>
    <mergeCell ref="A27:D27"/>
    <mergeCell ref="A35:K35"/>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50:K5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tabColor theme="5" tint="0.39997558519241921"/>
  </sheetPr>
  <dimension ref="B4:E4"/>
  <sheetViews>
    <sheetView view="pageLayout" topLeftCell="A4" zoomScaleNormal="100" workbookViewId="0">
      <selection activeCell="B51" sqref="B51"/>
    </sheetView>
  </sheetViews>
  <sheetFormatPr defaultRowHeight="14.4"/>
  <sheetData>
    <row r="4" spans="2:5" ht="31.2">
      <c r="B4" s="1091"/>
      <c r="C4" s="1089"/>
      <c r="D4" s="1089"/>
      <c r="E4" s="1090"/>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62219-C8B9-4F93-B229-10F4BA88017C}">
  <dimension ref="A1:F16"/>
  <sheetViews>
    <sheetView view="pageLayout" zoomScaleNormal="100" workbookViewId="0">
      <selection activeCell="B21" sqref="B21"/>
    </sheetView>
  </sheetViews>
  <sheetFormatPr defaultRowHeight="13.2"/>
  <cols>
    <col min="1" max="1" width="29" style="1278" customWidth="1"/>
    <col min="2" max="6" width="7" style="1278" customWidth="1"/>
    <col min="7" max="16384" width="8.88671875" style="1278"/>
  </cols>
  <sheetData>
    <row r="1" spans="1:6" ht="12.75" customHeight="1">
      <c r="A1" s="2090" t="s">
        <v>1368</v>
      </c>
      <c r="B1" s="2090" t="s">
        <v>53</v>
      </c>
      <c r="C1" s="2090" t="s">
        <v>53</v>
      </c>
      <c r="D1" s="2090" t="s">
        <v>53</v>
      </c>
      <c r="E1" s="2090" t="s">
        <v>53</v>
      </c>
      <c r="F1" s="2090" t="s">
        <v>53</v>
      </c>
    </row>
    <row r="2" spans="1:6" ht="10.5" customHeight="1">
      <c r="A2" s="472"/>
      <c r="B2" s="472"/>
      <c r="C2" s="472"/>
      <c r="D2" s="472"/>
      <c r="E2" s="472"/>
      <c r="F2" s="472"/>
    </row>
    <row r="3" spans="1:6" ht="10.5" customHeight="1" thickBot="1">
      <c r="A3" s="1627" t="s">
        <v>645</v>
      </c>
      <c r="B3" s="1626" t="s">
        <v>1342</v>
      </c>
      <c r="C3" s="1626" t="s">
        <v>1200</v>
      </c>
      <c r="D3" s="1626" t="s">
        <v>1130</v>
      </c>
      <c r="E3" s="1626" t="s">
        <v>1028</v>
      </c>
      <c r="F3" s="1625" t="s">
        <v>973</v>
      </c>
    </row>
    <row r="4" spans="1:6" ht="10.5" customHeight="1">
      <c r="A4" s="468" t="s">
        <v>683</v>
      </c>
      <c r="B4" s="850">
        <v>-4</v>
      </c>
      <c r="C4" s="850">
        <v>7</v>
      </c>
      <c r="D4" s="850">
        <v>10</v>
      </c>
      <c r="E4" s="850">
        <v>20</v>
      </c>
      <c r="F4" s="850">
        <v>8</v>
      </c>
    </row>
    <row r="5" spans="1:6" ht="10.5" customHeight="1">
      <c r="A5" s="467" t="s">
        <v>682</v>
      </c>
      <c r="B5" s="836">
        <v>-7</v>
      </c>
      <c r="C5" s="836">
        <v>-1</v>
      </c>
      <c r="D5" s="836">
        <v>-7</v>
      </c>
      <c r="E5" s="836">
        <v>-6</v>
      </c>
      <c r="F5" s="836">
        <v>-4</v>
      </c>
    </row>
    <row r="6" spans="1:6" ht="10.5" customHeight="1">
      <c r="A6" s="467" t="s">
        <v>681</v>
      </c>
      <c r="B6" s="836">
        <v>1</v>
      </c>
      <c r="C6" s="836">
        <v>13</v>
      </c>
      <c r="D6" s="836">
        <v>35</v>
      </c>
      <c r="E6" s="836">
        <v>19</v>
      </c>
      <c r="F6" s="836">
        <v>-75</v>
      </c>
    </row>
    <row r="7" spans="1:6" ht="10.5" customHeight="1">
      <c r="A7" s="467" t="s">
        <v>680</v>
      </c>
      <c r="B7" s="836">
        <v>-2</v>
      </c>
      <c r="C7" s="836">
        <v>28</v>
      </c>
      <c r="D7" s="836">
        <v>13</v>
      </c>
      <c r="E7" s="836">
        <v>4</v>
      </c>
      <c r="F7" s="836">
        <v>5</v>
      </c>
    </row>
    <row r="8" spans="1:6" ht="10.5" customHeight="1">
      <c r="A8" s="1624" t="s">
        <v>1218</v>
      </c>
      <c r="B8" s="1623">
        <v>-12</v>
      </c>
      <c r="C8" s="1623">
        <v>47</v>
      </c>
      <c r="D8" s="1623">
        <v>51</v>
      </c>
      <c r="E8" s="1623">
        <v>37</v>
      </c>
      <c r="F8" s="1623">
        <v>-66</v>
      </c>
    </row>
    <row r="9" spans="1:6" ht="10.5" customHeight="1">
      <c r="A9" s="1624" t="s">
        <v>679</v>
      </c>
      <c r="B9" s="1623">
        <v>-73</v>
      </c>
      <c r="C9" s="1623">
        <v>-154</v>
      </c>
      <c r="D9" s="1623">
        <v>-85</v>
      </c>
      <c r="E9" s="1623">
        <v>-46</v>
      </c>
      <c r="F9" s="1623">
        <v>-75</v>
      </c>
    </row>
    <row r="10" spans="1:6" ht="10.5" customHeight="1">
      <c r="A10" s="1624" t="s">
        <v>678</v>
      </c>
      <c r="B10" s="1623">
        <v>-85</v>
      </c>
      <c r="C10" s="1623">
        <v>-107</v>
      </c>
      <c r="D10" s="1623">
        <v>-34</v>
      </c>
      <c r="E10" s="1623">
        <v>-9</v>
      </c>
      <c r="F10" s="1623">
        <v>-141</v>
      </c>
    </row>
    <row r="11" spans="1:6" ht="10.5" customHeight="1">
      <c r="A11" s="467" t="s">
        <v>1203</v>
      </c>
      <c r="B11" s="836">
        <v>1</v>
      </c>
      <c r="C11" s="836">
        <v>6</v>
      </c>
      <c r="D11" s="836">
        <v>-1</v>
      </c>
      <c r="E11" s="836">
        <v>-4</v>
      </c>
      <c r="F11" s="836">
        <v>-2</v>
      </c>
    </row>
    <row r="12" spans="1:6" ht="10.5" customHeight="1">
      <c r="A12" s="1624" t="s">
        <v>676</v>
      </c>
      <c r="B12" s="1623">
        <v>-84</v>
      </c>
      <c r="C12" s="1623">
        <v>-101</v>
      </c>
      <c r="D12" s="1623">
        <v>-35</v>
      </c>
      <c r="E12" s="1623">
        <v>-13</v>
      </c>
      <c r="F12" s="1623">
        <v>-143</v>
      </c>
    </row>
    <row r="13" spans="1:6" ht="10.5" customHeight="1">
      <c r="A13" s="467"/>
      <c r="B13" s="836"/>
      <c r="C13" s="836"/>
      <c r="D13" s="836"/>
      <c r="E13" s="836"/>
      <c r="F13" s="836"/>
    </row>
    <row r="14" spans="1:6" ht="10.5" customHeight="1">
      <c r="A14" s="467" t="s">
        <v>711</v>
      </c>
      <c r="B14" s="1982">
        <v>1289</v>
      </c>
      <c r="C14" s="836">
        <v>1710</v>
      </c>
      <c r="D14" s="836">
        <v>1686</v>
      </c>
      <c r="E14" s="836">
        <v>1711</v>
      </c>
      <c r="F14" s="836">
        <v>1813</v>
      </c>
    </row>
    <row r="15" spans="1:6" ht="10.5" customHeight="1">
      <c r="A15" s="467" t="s">
        <v>803</v>
      </c>
      <c r="B15" s="836">
        <v>13486</v>
      </c>
      <c r="C15" s="836">
        <v>15434</v>
      </c>
      <c r="D15" s="836">
        <v>13789.726254689216</v>
      </c>
      <c r="E15" s="836">
        <v>14080.00583705536</v>
      </c>
      <c r="F15" s="836">
        <v>14719</v>
      </c>
    </row>
    <row r="16" spans="1:6" ht="10.5" customHeight="1">
      <c r="A16" s="467" t="s">
        <v>672</v>
      </c>
      <c r="B16" s="836">
        <v>12136</v>
      </c>
      <c r="C16" s="836">
        <v>12165</v>
      </c>
      <c r="D16" s="836">
        <v>12159</v>
      </c>
      <c r="E16" s="836">
        <v>12019</v>
      </c>
      <c r="F16" s="836">
        <v>12172</v>
      </c>
    </row>
  </sheetData>
  <mergeCells count="1">
    <mergeCell ref="A1:F1"/>
  </mergeCells>
  <pageMargins left="0.70866141732283505" right="0.70866141732283505" top="0.74803149606299202" bottom="0.74803149606299202" header="0.31496062992126" footer="0.31496062992126"/>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A1:J69"/>
  <sheetViews>
    <sheetView showGridLines="0" view="pageLayout" topLeftCell="A47" zoomScaleNormal="80" zoomScaleSheetLayoutView="80" workbookViewId="0">
      <selection activeCell="D17" sqref="D17"/>
    </sheetView>
  </sheetViews>
  <sheetFormatPr defaultColWidth="9.109375" defaultRowHeight="10.199999999999999"/>
  <cols>
    <col min="1" max="1" width="33.6640625" style="2" customWidth="1"/>
    <col min="2" max="2" width="18.88671875" style="2" bestFit="1" customWidth="1"/>
    <col min="3" max="3" width="6.6640625" style="2" customWidth="1"/>
    <col min="4" max="4" width="10.5546875" style="2" customWidth="1"/>
    <col min="5" max="7" width="6.6640625" style="2" customWidth="1"/>
    <col min="8" max="8" width="9" style="2" customWidth="1"/>
    <col min="9" max="9" width="8" style="2" customWidth="1"/>
    <col min="10" max="16384" width="9.109375" style="2"/>
  </cols>
  <sheetData>
    <row r="1" spans="1:9" ht="22.5" customHeight="1">
      <c r="A1" s="10" t="s">
        <v>905</v>
      </c>
      <c r="B1" s="29"/>
      <c r="C1" s="29"/>
      <c r="D1" s="29"/>
      <c r="E1" s="29"/>
      <c r="F1" s="29"/>
      <c r="G1" s="29"/>
      <c r="H1" s="29"/>
      <c r="I1" s="29"/>
    </row>
    <row r="2" spans="1:9" ht="13.5" customHeight="1">
      <c r="A2" s="239" t="s">
        <v>1304</v>
      </c>
      <c r="B2" s="27" t="s">
        <v>31</v>
      </c>
      <c r="C2" s="26"/>
      <c r="D2" s="26" t="s">
        <v>30</v>
      </c>
      <c r="E2" s="26"/>
      <c r="F2" s="26" t="s">
        <v>29</v>
      </c>
      <c r="G2" s="26"/>
      <c r="H2" s="26" t="s">
        <v>1314</v>
      </c>
      <c r="I2" s="26"/>
    </row>
    <row r="3" spans="1:9" ht="12.75" customHeight="1" thickBot="1">
      <c r="A3" s="25"/>
      <c r="B3" s="24" t="s">
        <v>28</v>
      </c>
      <c r="C3" s="23" t="s">
        <v>27</v>
      </c>
      <c r="D3" s="23" t="s">
        <v>28</v>
      </c>
      <c r="E3" s="23" t="s">
        <v>27</v>
      </c>
      <c r="F3" s="23" t="s">
        <v>28</v>
      </c>
      <c r="G3" s="23" t="s">
        <v>27</v>
      </c>
      <c r="H3" s="23" t="s">
        <v>28</v>
      </c>
      <c r="I3" s="23" t="s">
        <v>27</v>
      </c>
    </row>
    <row r="4" spans="1:9" ht="16.5" customHeight="1">
      <c r="A4" s="890" t="s">
        <v>543</v>
      </c>
      <c r="B4" s="17" t="s">
        <v>26</v>
      </c>
      <c r="C4" s="16" t="s">
        <v>25</v>
      </c>
      <c r="D4" s="16" t="s">
        <v>24</v>
      </c>
      <c r="E4" s="454" t="s">
        <v>1309</v>
      </c>
      <c r="F4" s="454" t="s">
        <v>23</v>
      </c>
      <c r="G4" s="454" t="s">
        <v>965</v>
      </c>
      <c r="H4" s="16" t="s">
        <v>22</v>
      </c>
      <c r="I4" s="454" t="s">
        <v>1152</v>
      </c>
    </row>
    <row r="5" spans="1:9" ht="20.100000000000001" customHeight="1">
      <c r="A5" s="320" t="s">
        <v>1062</v>
      </c>
      <c r="C5" s="16" t="s">
        <v>25</v>
      </c>
      <c r="D5" s="16"/>
      <c r="E5" s="454" t="s">
        <v>1309</v>
      </c>
      <c r="F5" s="16"/>
      <c r="G5" s="454" t="s">
        <v>1150</v>
      </c>
      <c r="H5" s="16"/>
      <c r="I5" s="16"/>
    </row>
    <row r="6" spans="1:9" ht="20.100000000000001" customHeight="1">
      <c r="A6" s="320" t="s">
        <v>1063</v>
      </c>
      <c r="B6" s="321"/>
      <c r="C6" s="229" t="s">
        <v>528</v>
      </c>
      <c r="E6" s="454" t="s">
        <v>1310</v>
      </c>
      <c r="G6" s="454" t="s">
        <v>965</v>
      </c>
      <c r="H6" s="19"/>
      <c r="I6" s="18"/>
    </row>
    <row r="7" spans="1:9" s="410" customFormat="1" ht="20.100000000000001" customHeight="1">
      <c r="A7" s="320" t="s">
        <v>1064</v>
      </c>
      <c r="B7" s="17" t="s">
        <v>26</v>
      </c>
      <c r="C7" s="16"/>
      <c r="D7" s="16" t="s">
        <v>24</v>
      </c>
      <c r="E7" s="454"/>
      <c r="F7" s="16" t="s">
        <v>23</v>
      </c>
      <c r="G7" s="454"/>
      <c r="H7" s="16" t="s">
        <v>22</v>
      </c>
      <c r="I7" s="16"/>
    </row>
    <row r="8" spans="1:9" ht="20.100000000000001" customHeight="1">
      <c r="A8" s="395" t="s">
        <v>966</v>
      </c>
      <c r="C8" s="229" t="s">
        <v>528</v>
      </c>
      <c r="E8" s="454" t="s">
        <v>1311</v>
      </c>
      <c r="G8" s="454" t="s">
        <v>967</v>
      </c>
      <c r="H8" s="19"/>
    </row>
    <row r="9" spans="1:9" s="410" customFormat="1" ht="20.100000000000001" customHeight="1">
      <c r="A9" s="395" t="s">
        <v>1266</v>
      </c>
      <c r="C9" s="229"/>
      <c r="E9" s="454" t="s">
        <v>1312</v>
      </c>
      <c r="F9" s="16"/>
      <c r="G9" s="454" t="s">
        <v>1151</v>
      </c>
      <c r="H9" s="19"/>
    </row>
    <row r="10" spans="1:9" ht="20.100000000000001" customHeight="1">
      <c r="A10" s="22" t="s">
        <v>16</v>
      </c>
      <c r="B10" s="21"/>
      <c r="C10" s="16"/>
      <c r="D10" s="21"/>
      <c r="E10" s="454" t="s">
        <v>1312</v>
      </c>
      <c r="F10" s="16"/>
      <c r="G10" s="454" t="s">
        <v>1151</v>
      </c>
    </row>
    <row r="11" spans="1:9" ht="20.100000000000001" customHeight="1">
      <c r="A11" s="22" t="s">
        <v>484</v>
      </c>
      <c r="B11" s="20"/>
      <c r="C11" s="20"/>
      <c r="D11" s="20"/>
      <c r="E11" s="454" t="s">
        <v>1312</v>
      </c>
      <c r="F11" s="16"/>
      <c r="G11" s="454" t="s">
        <v>1151</v>
      </c>
    </row>
    <row r="12" spans="1:9" ht="20.100000000000001" customHeight="1">
      <c r="A12" s="395" t="s">
        <v>643</v>
      </c>
      <c r="B12" s="183"/>
      <c r="C12" s="183"/>
      <c r="D12" s="183"/>
      <c r="E12" s="454" t="s">
        <v>1312</v>
      </c>
      <c r="F12" s="16"/>
      <c r="G12" s="454" t="s">
        <v>1151</v>
      </c>
    </row>
    <row r="13" spans="1:9" ht="16.5" customHeight="1">
      <c r="A13" s="21" t="s">
        <v>21</v>
      </c>
      <c r="B13" s="16"/>
      <c r="C13" s="454" t="s">
        <v>17</v>
      </c>
      <c r="D13" s="16"/>
      <c r="E13" s="16"/>
      <c r="F13" s="16"/>
      <c r="G13" s="16"/>
      <c r="H13" s="16"/>
      <c r="I13" s="16"/>
    </row>
    <row r="14" spans="1:9" ht="20.100000000000001" customHeight="1">
      <c r="A14" s="21" t="s">
        <v>20</v>
      </c>
      <c r="B14" s="16"/>
      <c r="C14" s="454"/>
      <c r="D14" s="16"/>
      <c r="E14" s="454" t="s">
        <v>19</v>
      </c>
      <c r="F14" s="16"/>
      <c r="G14" s="16"/>
      <c r="H14" s="16"/>
      <c r="I14" s="16"/>
    </row>
    <row r="15" spans="1:9" ht="20.100000000000001" customHeight="1">
      <c r="A15" s="890" t="s">
        <v>395</v>
      </c>
      <c r="B15" s="16"/>
      <c r="C15" s="16" t="s">
        <v>17</v>
      </c>
      <c r="D15" s="16"/>
      <c r="E15" s="16"/>
      <c r="F15" s="16"/>
      <c r="G15" s="16"/>
      <c r="H15" s="16"/>
      <c r="I15" s="16"/>
    </row>
    <row r="16" spans="1:9" ht="20.100000000000001" customHeight="1">
      <c r="A16" s="21" t="s">
        <v>18</v>
      </c>
      <c r="B16" s="16"/>
      <c r="C16" s="16" t="s">
        <v>17</v>
      </c>
      <c r="D16" s="16"/>
      <c r="E16" s="16"/>
      <c r="F16" s="16"/>
      <c r="G16" s="16"/>
      <c r="H16" s="16"/>
      <c r="I16" s="16"/>
    </row>
    <row r="17" spans="1:10" ht="20.100000000000001" customHeight="1">
      <c r="A17" s="891" t="s">
        <v>1267</v>
      </c>
      <c r="D17" s="322" t="s">
        <v>24</v>
      </c>
      <c r="E17" s="321" t="s">
        <v>1309</v>
      </c>
    </row>
    <row r="18" spans="1:10" ht="20.100000000000001" customHeight="1">
      <c r="A18" s="891" t="s">
        <v>990</v>
      </c>
      <c r="E18" s="321" t="s">
        <v>19</v>
      </c>
    </row>
    <row r="19" spans="1:10" s="410" customFormat="1" ht="20.100000000000001" customHeight="1">
      <c r="A19" s="411" t="s">
        <v>468</v>
      </c>
      <c r="B19" s="411" t="s">
        <v>1088</v>
      </c>
      <c r="D19" s="411" t="s">
        <v>1313</v>
      </c>
      <c r="E19" s="16"/>
      <c r="F19" s="16"/>
      <c r="G19" s="16"/>
    </row>
    <row r="20" spans="1:10" ht="20.100000000000001" customHeight="1">
      <c r="D20" s="14"/>
      <c r="E20" s="14"/>
      <c r="F20" s="7"/>
      <c r="H20" s="9"/>
      <c r="I20" s="7"/>
    </row>
    <row r="21" spans="1:10" ht="19.2" customHeight="1">
      <c r="A21" s="15" t="s">
        <v>15</v>
      </c>
      <c r="B21" s="14"/>
      <c r="C21" s="14"/>
      <c r="D21" s="14"/>
      <c r="E21" s="14"/>
      <c r="F21" s="7"/>
      <c r="G21" s="7"/>
      <c r="H21" s="9"/>
      <c r="I21" s="7"/>
      <c r="J21" s="7"/>
    </row>
    <row r="22" spans="1:10" ht="30.6" customHeight="1" thickBot="1">
      <c r="A22" s="744" t="s">
        <v>1304</v>
      </c>
      <c r="B22" s="13" t="s">
        <v>14</v>
      </c>
      <c r="C22" s="13"/>
      <c r="D22" s="12" t="s">
        <v>1306</v>
      </c>
      <c r="E22" s="12"/>
      <c r="F22" s="7"/>
      <c r="G22" s="7"/>
      <c r="H22" s="9"/>
      <c r="I22" s="7"/>
      <c r="J22" s="7"/>
    </row>
    <row r="23" spans="1:10" ht="20.100000000000001" customHeight="1">
      <c r="A23" s="398" t="s">
        <v>13</v>
      </c>
      <c r="B23" s="240">
        <v>642.92478200000005</v>
      </c>
      <c r="C23" s="237"/>
      <c r="D23" s="292">
        <v>15.907021033192587</v>
      </c>
      <c r="E23" s="11"/>
      <c r="F23" s="7"/>
      <c r="G23" s="7"/>
      <c r="H23" s="9"/>
      <c r="I23" s="7"/>
      <c r="J23" s="7"/>
    </row>
    <row r="24" spans="1:10" ht="20.100000000000001" customHeight="1">
      <c r="A24" s="398" t="s">
        <v>9</v>
      </c>
      <c r="B24" s="240">
        <v>203.85431800000001</v>
      </c>
      <c r="C24" s="237"/>
      <c r="D24" s="293">
        <v>5.0436925359227018</v>
      </c>
      <c r="E24" s="8"/>
      <c r="F24" s="7"/>
      <c r="G24" s="7"/>
      <c r="H24" s="9"/>
      <c r="I24" s="7"/>
      <c r="J24" s="7"/>
    </row>
    <row r="25" spans="1:10" ht="20.100000000000001" customHeight="1">
      <c r="A25" s="398" t="s">
        <v>566</v>
      </c>
      <c r="B25" s="240">
        <v>178.42528899999999</v>
      </c>
      <c r="C25" s="237"/>
      <c r="D25" s="293">
        <v>4.4145363570329232</v>
      </c>
      <c r="E25" s="8"/>
      <c r="F25" s="7"/>
      <c r="G25" s="7"/>
      <c r="H25" s="9"/>
      <c r="I25" s="7"/>
      <c r="J25" s="7"/>
    </row>
    <row r="26" spans="1:10" ht="20.100000000000001" customHeight="1">
      <c r="A26" s="398" t="s">
        <v>12</v>
      </c>
      <c r="B26" s="240">
        <v>158.21744699999999</v>
      </c>
      <c r="C26" s="237"/>
      <c r="D26" s="293">
        <v>3.9145609684198384</v>
      </c>
      <c r="E26" s="8"/>
      <c r="F26" s="7"/>
      <c r="G26" s="7"/>
      <c r="H26" s="9"/>
      <c r="I26" s="7"/>
      <c r="J26" s="7"/>
    </row>
    <row r="27" spans="1:10" ht="20.100000000000001" customHeight="1">
      <c r="A27" s="398" t="s">
        <v>11</v>
      </c>
      <c r="B27" s="240">
        <v>94.198999999999998</v>
      </c>
      <c r="C27" s="237"/>
      <c r="D27" s="293">
        <v>2.3306388496091732</v>
      </c>
      <c r="E27" s="8"/>
      <c r="F27" s="7"/>
      <c r="G27" s="7"/>
      <c r="H27" s="9"/>
      <c r="I27" s="7"/>
      <c r="J27" s="7"/>
    </row>
    <row r="28" spans="1:10" ht="20.100000000000001" customHeight="1">
      <c r="A28" s="398" t="s">
        <v>8</v>
      </c>
      <c r="B28" s="240">
        <v>88.300498000000005</v>
      </c>
      <c r="C28" s="237"/>
      <c r="D28" s="293">
        <v>2.1847001675032338</v>
      </c>
      <c r="E28" s="8"/>
      <c r="F28" s="7"/>
      <c r="G28" s="7"/>
      <c r="H28" s="9"/>
      <c r="I28" s="7"/>
      <c r="J28" s="7"/>
    </row>
    <row r="29" spans="1:10" ht="20.100000000000001" customHeight="1">
      <c r="A29" s="398" t="s">
        <v>10</v>
      </c>
      <c r="B29" s="240">
        <v>62.742342000000001</v>
      </c>
      <c r="C29" s="237"/>
      <c r="D29" s="293">
        <v>1.5523491733528521</v>
      </c>
      <c r="E29" s="8"/>
      <c r="F29" s="7"/>
      <c r="G29" s="7"/>
      <c r="H29" s="9"/>
      <c r="I29" s="7"/>
      <c r="J29" s="7"/>
    </row>
    <row r="30" spans="1:10" ht="20.100000000000001" customHeight="1">
      <c r="A30" s="398" t="s">
        <v>7</v>
      </c>
      <c r="B30" s="240">
        <v>57.948433999999999</v>
      </c>
      <c r="C30" s="237"/>
      <c r="D30" s="293">
        <v>1.4337399712779657</v>
      </c>
      <c r="E30" s="8"/>
      <c r="F30" s="7"/>
      <c r="G30" s="7"/>
      <c r="H30" s="9"/>
      <c r="I30" s="7"/>
      <c r="J30" s="7"/>
    </row>
    <row r="31" spans="1:10" ht="20.100000000000001" customHeight="1">
      <c r="A31" s="398" t="s">
        <v>4</v>
      </c>
      <c r="B31" s="240">
        <v>46.339644999999997</v>
      </c>
      <c r="C31" s="237"/>
      <c r="D31" s="293">
        <v>1.1465193570430416</v>
      </c>
      <c r="E31" s="8"/>
      <c r="F31" s="7"/>
      <c r="G31" s="7"/>
      <c r="H31" s="9"/>
      <c r="I31" s="7"/>
      <c r="J31" s="7"/>
    </row>
    <row r="32" spans="1:10" ht="20.100000000000001" customHeight="1">
      <c r="A32" s="398" t="s">
        <v>3</v>
      </c>
      <c r="B32" s="240">
        <v>42.364910000000002</v>
      </c>
      <c r="C32" s="237"/>
      <c r="D32" s="293">
        <v>1.0481778480259467</v>
      </c>
      <c r="E32" s="8"/>
      <c r="F32" s="7"/>
      <c r="G32" s="7"/>
      <c r="H32" s="9"/>
      <c r="I32" s="7"/>
      <c r="J32" s="7"/>
    </row>
    <row r="33" spans="1:10" ht="20.25" customHeight="1">
      <c r="A33" s="398" t="s">
        <v>624</v>
      </c>
      <c r="B33" s="240">
        <v>41.926130000000001</v>
      </c>
      <c r="C33" s="237"/>
      <c r="D33" s="293">
        <v>1.0373217060877997</v>
      </c>
      <c r="E33" s="8"/>
      <c r="F33" s="7"/>
      <c r="G33" s="7"/>
      <c r="H33" s="9"/>
      <c r="I33" s="7"/>
      <c r="J33" s="7"/>
    </row>
    <row r="34" spans="1:10" ht="21.75" customHeight="1">
      <c r="A34" s="398" t="s">
        <v>5</v>
      </c>
      <c r="B34" s="240">
        <v>41.408344</v>
      </c>
      <c r="C34" s="237"/>
      <c r="D34" s="293">
        <v>1.0245108252145025</v>
      </c>
      <c r="E34" s="8"/>
      <c r="F34" s="7"/>
      <c r="G34" s="7"/>
      <c r="H34" s="9"/>
      <c r="I34" s="7"/>
      <c r="J34" s="7"/>
    </row>
    <row r="35" spans="1:10" ht="20.100000000000001" customHeight="1">
      <c r="A35" s="399" t="s">
        <v>6</v>
      </c>
      <c r="B35" s="240">
        <v>37.901349000000003</v>
      </c>
      <c r="C35" s="237"/>
      <c r="D35" s="293">
        <v>0.93774197636913115</v>
      </c>
      <c r="E35" s="8"/>
      <c r="F35" s="7"/>
      <c r="G35" s="7"/>
      <c r="H35" s="9"/>
      <c r="I35" s="7"/>
      <c r="J35" s="7"/>
    </row>
    <row r="36" spans="1:10" ht="20.100000000000001" customHeight="1">
      <c r="A36" s="398" t="s">
        <v>1173</v>
      </c>
      <c r="B36" s="240">
        <v>34.092205999999997</v>
      </c>
      <c r="C36" s="237"/>
      <c r="D36" s="293">
        <v>0.84349748694231308</v>
      </c>
      <c r="E36" s="8"/>
      <c r="F36" s="7"/>
      <c r="G36" s="7"/>
      <c r="H36" s="9"/>
      <c r="I36" s="7"/>
      <c r="J36" s="7"/>
    </row>
    <row r="37" spans="1:10" ht="20.100000000000001" customHeight="1">
      <c r="A37" s="398" t="s">
        <v>466</v>
      </c>
      <c r="B37" s="240">
        <v>25.032627999999999</v>
      </c>
      <c r="C37" s="237"/>
      <c r="D37" s="293">
        <v>0.61934856340953071</v>
      </c>
      <c r="E37" s="8"/>
      <c r="F37" s="7"/>
      <c r="G37" s="7"/>
      <c r="H37" s="9"/>
      <c r="I37" s="7"/>
      <c r="J37" s="7"/>
    </row>
    <row r="38" spans="1:10" ht="20.100000000000001" customHeight="1">
      <c r="A38" s="398" t="s">
        <v>814</v>
      </c>
      <c r="B38" s="240">
        <v>24.925165</v>
      </c>
      <c r="C38" s="237"/>
      <c r="D38" s="293">
        <v>0.61668975129161485</v>
      </c>
      <c r="E38" s="8"/>
      <c r="F38" s="7"/>
      <c r="G38" s="7"/>
      <c r="H38" s="9"/>
      <c r="I38" s="7"/>
      <c r="J38" s="7"/>
    </row>
    <row r="39" spans="1:10" ht="20.100000000000001" customHeight="1">
      <c r="A39" s="398" t="s">
        <v>625</v>
      </c>
      <c r="B39" s="240">
        <v>24.892728999999999</v>
      </c>
      <c r="C39" s="237"/>
      <c r="D39" s="293">
        <v>0.61588723107668764</v>
      </c>
      <c r="E39" s="8"/>
      <c r="F39" s="7"/>
      <c r="G39" s="1"/>
      <c r="H39" s="9"/>
      <c r="I39" s="7"/>
      <c r="J39" s="7"/>
    </row>
    <row r="40" spans="1:10" ht="20.100000000000001" customHeight="1">
      <c r="A40" s="398" t="s">
        <v>917</v>
      </c>
      <c r="B40" s="240">
        <v>23.45</v>
      </c>
      <c r="C40" s="237"/>
      <c r="D40" s="293">
        <v>0.58019173264403145</v>
      </c>
      <c r="E40" s="8"/>
      <c r="F40" s="7"/>
      <c r="G40" s="7"/>
      <c r="H40" s="9"/>
      <c r="I40" s="7"/>
      <c r="J40" s="7"/>
    </row>
    <row r="41" spans="1:10" ht="20.100000000000001" customHeight="1">
      <c r="A41" s="398" t="s">
        <v>1307</v>
      </c>
      <c r="B41" s="240">
        <v>22.673950999999999</v>
      </c>
      <c r="C41" s="237"/>
      <c r="D41" s="293">
        <v>0.56099099857466384</v>
      </c>
      <c r="E41" s="8"/>
      <c r="F41" s="7"/>
      <c r="H41" s="7"/>
      <c r="I41" s="7"/>
      <c r="J41" s="7"/>
    </row>
    <row r="42" spans="1:10" ht="20.100000000000001" customHeight="1">
      <c r="A42" s="398" t="s">
        <v>1174</v>
      </c>
      <c r="B42" s="240">
        <v>22.658134</v>
      </c>
      <c r="C42" s="237"/>
      <c r="D42" s="293">
        <v>0.56059965986953675</v>
      </c>
      <c r="E42" s="8"/>
      <c r="J42" s="7"/>
    </row>
    <row r="43" spans="1:10" ht="20.100000000000001" customHeight="1" thickBot="1">
      <c r="A43" s="397" t="s">
        <v>2</v>
      </c>
      <c r="B43" s="403">
        <v>2175.6999999999998</v>
      </c>
      <c r="C43" s="237"/>
      <c r="D43" s="294">
        <v>53.6</v>
      </c>
      <c r="E43" s="6"/>
    </row>
    <row r="44" spans="1:10" ht="20.100000000000001" customHeight="1">
      <c r="A44" s="1302" t="s">
        <v>551</v>
      </c>
      <c r="B44" s="5">
        <v>4050</v>
      </c>
      <c r="C44" s="4"/>
      <c r="D44" s="3" t="s">
        <v>1</v>
      </c>
      <c r="E44" s="3"/>
    </row>
    <row r="45" spans="1:10" ht="20.100000000000001" customHeight="1">
      <c r="A45" s="1"/>
    </row>
    <row r="46" spans="1:10" ht="20.100000000000001" customHeight="1"/>
    <row r="47" spans="1:10" ht="20.100000000000001" customHeight="1"/>
    <row r="48" spans="1: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ignoredErrors>
    <ignoredError sqref="D4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9" tint="0.39997558519241921"/>
  </sheetPr>
  <dimension ref="F3"/>
  <sheetViews>
    <sheetView view="pageLayout" topLeftCell="A31" zoomScale="80" zoomScaleNormal="100" zoomScaleSheetLayoutView="100" zoomScalePageLayoutView="80" workbookViewId="0">
      <selection activeCell="Q84" sqref="Q84"/>
    </sheetView>
  </sheetViews>
  <sheetFormatPr defaultColWidth="9.109375" defaultRowHeight="14.4"/>
  <cols>
    <col min="1" max="4" width="9.109375" style="1"/>
    <col min="5" max="5" width="3.5546875" style="1" customWidth="1"/>
    <col min="6" max="16384" width="9.109375" style="1"/>
  </cols>
  <sheetData>
    <row r="3" spans="6:6" ht="35.4">
      <c r="F3" s="32"/>
    </row>
  </sheetData>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14" max="62" man="1"/>
  </colBreaks>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505BC-122C-49F6-9F0E-04E3FB31FE82}">
  <dimension ref="A1:S37"/>
  <sheetViews>
    <sheetView view="pageLayout" topLeftCell="A34" zoomScaleNormal="100" zoomScaleSheetLayoutView="85" workbookViewId="0">
      <selection activeCell="G55" sqref="G55"/>
    </sheetView>
  </sheetViews>
  <sheetFormatPr defaultRowHeight="14.4"/>
  <cols>
    <col min="1" max="1" width="8.109375" style="1048" customWidth="1"/>
    <col min="2" max="2" width="14.44140625" style="1048" customWidth="1"/>
    <col min="3" max="4" width="11.44140625" style="1048" bestFit="1" customWidth="1"/>
    <col min="5" max="5" width="12.5546875" style="1048" bestFit="1" customWidth="1"/>
    <col min="6" max="6" width="12.44140625" style="1048" customWidth="1"/>
    <col min="7" max="7" width="11.88671875" style="1048" customWidth="1"/>
    <col min="8" max="8" width="19.44140625" style="1048" bestFit="1" customWidth="1"/>
    <col min="9" max="9" width="18.88671875" style="1048" customWidth="1"/>
    <col min="10" max="10" width="8.88671875" style="1048"/>
    <col min="11" max="11" width="10.44140625" style="1048" customWidth="1"/>
    <col min="12" max="14" width="8.88671875" style="1048"/>
    <col min="15" max="15" width="12" style="1048" customWidth="1"/>
    <col min="16" max="16" width="10" style="1048" customWidth="1"/>
    <col min="17" max="16384" width="8.88671875" style="1048"/>
  </cols>
  <sheetData>
    <row r="1" spans="1:19" ht="14.25" customHeight="1">
      <c r="A1" s="1642" t="s">
        <v>1369</v>
      </c>
      <c r="B1" s="422"/>
      <c r="C1" s="422"/>
      <c r="D1" s="422"/>
      <c r="E1" s="422"/>
      <c r="F1" s="422"/>
      <c r="G1" s="1186"/>
    </row>
    <row r="2" spans="1:19" ht="14.25" customHeight="1">
      <c r="A2" s="2134" t="s">
        <v>544</v>
      </c>
      <c r="B2" s="2135"/>
      <c r="C2" s="2135"/>
      <c r="D2" s="2135"/>
      <c r="E2" s="2135"/>
      <c r="F2" s="2136"/>
      <c r="G2" s="1641"/>
      <c r="I2" s="919"/>
    </row>
    <row r="3" spans="1:19">
      <c r="A3" s="1640" t="s">
        <v>238</v>
      </c>
      <c r="B3" s="1639" t="s">
        <v>264</v>
      </c>
      <c r="C3" s="1639" t="s">
        <v>263</v>
      </c>
      <c r="D3" s="1639" t="s">
        <v>262</v>
      </c>
      <c r="E3" s="1639" t="s">
        <v>261</v>
      </c>
      <c r="F3" s="1638" t="s">
        <v>260</v>
      </c>
      <c r="G3" s="1637" t="s">
        <v>237</v>
      </c>
      <c r="I3" s="1185"/>
      <c r="J3" s="451"/>
      <c r="K3" s="451"/>
      <c r="L3" s="1185"/>
      <c r="M3" s="1185"/>
      <c r="N3" s="1185"/>
      <c r="O3" s="1185"/>
      <c r="P3" s="1185"/>
      <c r="Q3" s="1185"/>
    </row>
    <row r="4" spans="1:19" ht="13.5" customHeight="1">
      <c r="A4" s="1270" t="s">
        <v>239</v>
      </c>
      <c r="B4" s="1636">
        <v>145.8449991209188</v>
      </c>
      <c r="C4" s="1636">
        <v>126.24797089955871</v>
      </c>
      <c r="D4" s="1636">
        <v>27.723349685720713</v>
      </c>
      <c r="E4" s="1636">
        <v>40.809472</v>
      </c>
      <c r="F4" s="1635">
        <v>5.7585031195677034</v>
      </c>
      <c r="G4" s="1632">
        <v>346.38429482576595</v>
      </c>
      <c r="H4" s="1183"/>
      <c r="I4" s="450"/>
      <c r="J4" s="450"/>
      <c r="K4" s="450"/>
      <c r="L4" s="450"/>
      <c r="M4" s="450"/>
      <c r="N4" s="450"/>
      <c r="O4" s="450"/>
      <c r="P4" s="450"/>
      <c r="Q4" s="164"/>
      <c r="R4" s="164"/>
      <c r="S4" s="164"/>
    </row>
    <row r="5" spans="1:19" ht="13.5" customHeight="1">
      <c r="A5" s="1270" t="s">
        <v>248</v>
      </c>
      <c r="B5" s="1636">
        <v>144.47634833432065</v>
      </c>
      <c r="C5" s="1636">
        <v>126.55514614383659</v>
      </c>
      <c r="D5" s="1636">
        <v>28.298320649334574</v>
      </c>
      <c r="E5" s="1636">
        <v>42.563318000000002</v>
      </c>
      <c r="F5" s="1635">
        <v>5.1830472331914477</v>
      </c>
      <c r="G5" s="1632">
        <v>347.07618036068328</v>
      </c>
      <c r="H5" s="1183"/>
      <c r="I5" s="450"/>
      <c r="J5" s="450"/>
      <c r="K5" s="450"/>
      <c r="L5" s="450"/>
      <c r="M5" s="450"/>
      <c r="N5" s="450"/>
      <c r="O5" s="450"/>
      <c r="P5" s="450"/>
      <c r="Q5" s="164"/>
      <c r="R5" s="164"/>
      <c r="S5" s="164"/>
    </row>
    <row r="6" spans="1:19" ht="13.5" customHeight="1">
      <c r="A6" s="1270" t="s">
        <v>249</v>
      </c>
      <c r="B6" s="1636">
        <v>147.57353661104349</v>
      </c>
      <c r="C6" s="1636">
        <v>128.83688928318716</v>
      </c>
      <c r="D6" s="1636">
        <v>28.479810828424014</v>
      </c>
      <c r="E6" s="1636">
        <v>49.320723000000001</v>
      </c>
      <c r="F6" s="1635">
        <v>5.6045786241039321</v>
      </c>
      <c r="G6" s="1632">
        <v>359.81553834675861</v>
      </c>
      <c r="H6" s="1183"/>
      <c r="I6" s="450"/>
      <c r="J6" s="450"/>
      <c r="K6" s="1184"/>
      <c r="L6" s="450"/>
      <c r="M6" s="450"/>
      <c r="N6" s="450"/>
      <c r="O6" s="450"/>
      <c r="P6" s="450"/>
      <c r="Q6" s="164"/>
      <c r="R6" s="164"/>
      <c r="S6" s="164"/>
    </row>
    <row r="7" spans="1:19" ht="13.5" customHeight="1">
      <c r="A7" s="1270" t="s">
        <v>246</v>
      </c>
      <c r="B7" s="1636">
        <v>143.78151748039048</v>
      </c>
      <c r="C7" s="1636">
        <v>125.93057882087889</v>
      </c>
      <c r="D7" s="1636">
        <v>28.054300524751163</v>
      </c>
      <c r="E7" s="1636">
        <v>44.508420000000001</v>
      </c>
      <c r="F7" s="1635">
        <v>5.8102083389784189</v>
      </c>
      <c r="G7" s="1632">
        <v>348.08502516499897</v>
      </c>
      <c r="H7" s="1183"/>
      <c r="I7" s="450"/>
      <c r="J7" s="450"/>
      <c r="K7" s="450"/>
      <c r="L7" s="450"/>
      <c r="M7" s="450"/>
      <c r="N7" s="450"/>
      <c r="O7" s="450"/>
      <c r="P7" s="450"/>
      <c r="Q7" s="164"/>
      <c r="R7" s="164"/>
      <c r="S7" s="164"/>
    </row>
    <row r="8" spans="1:19" ht="13.5" customHeight="1">
      <c r="A8" s="1270" t="s">
        <v>162</v>
      </c>
      <c r="B8" s="1636">
        <v>149.96778900026283</v>
      </c>
      <c r="C8" s="1636">
        <v>128.65738900530326</v>
      </c>
      <c r="D8" s="1636">
        <v>27.858975156928746</v>
      </c>
      <c r="E8" s="1636">
        <v>46.231977000000001</v>
      </c>
      <c r="F8" s="1635">
        <v>5.0043545969021421</v>
      </c>
      <c r="G8" s="1632">
        <v>357.72048475939704</v>
      </c>
      <c r="H8" s="1183"/>
      <c r="I8" s="450"/>
      <c r="J8" s="450"/>
      <c r="K8" s="450"/>
      <c r="L8" s="450"/>
      <c r="M8" s="450"/>
      <c r="N8" s="450"/>
      <c r="O8" s="450"/>
      <c r="P8" s="450"/>
      <c r="Q8" s="164"/>
      <c r="R8" s="164"/>
      <c r="S8" s="164"/>
    </row>
    <row r="9" spans="1:19" ht="13.5" customHeight="1">
      <c r="A9" s="1270" t="s">
        <v>163</v>
      </c>
      <c r="B9" s="1636">
        <v>147.4377713990113</v>
      </c>
      <c r="C9" s="1636">
        <v>130.47011111911166</v>
      </c>
      <c r="D9" s="1636">
        <v>28.114068988630052</v>
      </c>
      <c r="E9" s="1636">
        <v>46.945017</v>
      </c>
      <c r="F9" s="1635">
        <v>4.6131314929684928</v>
      </c>
      <c r="G9" s="1632">
        <v>357.58009999972148</v>
      </c>
      <c r="H9" s="1183"/>
      <c r="I9" s="450"/>
      <c r="J9" s="450"/>
      <c r="K9" s="450"/>
      <c r="L9" s="450"/>
      <c r="M9" s="450"/>
      <c r="N9" s="450"/>
      <c r="O9" s="450"/>
      <c r="P9" s="450"/>
      <c r="Q9" s="164"/>
      <c r="R9" s="164"/>
      <c r="S9" s="164"/>
    </row>
    <row r="10" spans="1:19" ht="13.5" customHeight="1">
      <c r="A10" s="1270" t="s">
        <v>164</v>
      </c>
      <c r="B10" s="1636">
        <v>146.06525389121373</v>
      </c>
      <c r="C10" s="1636">
        <v>126.9985850881984</v>
      </c>
      <c r="D10" s="1636">
        <v>27.996236766816811</v>
      </c>
      <c r="E10" s="1636">
        <v>43.784286000000002</v>
      </c>
      <c r="F10" s="1635">
        <v>4.4923882541233704</v>
      </c>
      <c r="G10" s="1632">
        <v>349.33675000035237</v>
      </c>
      <c r="H10" s="1183"/>
      <c r="I10" s="450"/>
      <c r="J10" s="450"/>
      <c r="K10" s="450"/>
      <c r="L10" s="450"/>
      <c r="M10" s="450"/>
      <c r="N10" s="450"/>
      <c r="O10" s="450"/>
      <c r="P10" s="450"/>
      <c r="Q10" s="164"/>
      <c r="R10" s="164"/>
      <c r="S10" s="164"/>
    </row>
    <row r="11" spans="1:19" ht="13.5" customHeight="1">
      <c r="A11" s="1270" t="s">
        <v>165</v>
      </c>
      <c r="B11" s="1636">
        <v>145.26866887731182</v>
      </c>
      <c r="C11" s="1636">
        <v>130.23153946655165</v>
      </c>
      <c r="D11" s="1636">
        <v>27.918527235066406</v>
      </c>
      <c r="E11" s="1636">
        <v>32.27364</v>
      </c>
      <c r="F11" s="1635">
        <v>5.2279537354331422</v>
      </c>
      <c r="G11" s="1632">
        <v>340.92032931436302</v>
      </c>
      <c r="H11" s="1183"/>
      <c r="I11" s="450"/>
      <c r="J11" s="450"/>
      <c r="K11" s="450"/>
      <c r="L11" s="450"/>
      <c r="M11" s="450"/>
      <c r="N11" s="450"/>
      <c r="O11" s="450"/>
      <c r="P11" s="450"/>
      <c r="Q11" s="164"/>
      <c r="R11" s="164"/>
      <c r="S11" s="164"/>
    </row>
    <row r="12" spans="1:19" ht="13.5" customHeight="1">
      <c r="A12" s="1270" t="s">
        <v>166</v>
      </c>
      <c r="B12" s="1636">
        <v>143.54878025743486</v>
      </c>
      <c r="C12" s="1636">
        <v>132.96892137290143</v>
      </c>
      <c r="D12" s="1636">
        <v>27.623518554289621</v>
      </c>
      <c r="E12" s="1636">
        <v>33.897911000000001</v>
      </c>
      <c r="F12" s="1635">
        <v>4.6919572459078207</v>
      </c>
      <c r="G12" s="1632">
        <v>342.73108843053376</v>
      </c>
      <c r="H12" s="1183"/>
      <c r="I12" s="450"/>
      <c r="J12" s="450"/>
      <c r="K12" s="450"/>
      <c r="L12" s="450"/>
      <c r="M12" s="450"/>
      <c r="N12" s="450"/>
      <c r="O12" s="450"/>
      <c r="P12" s="450"/>
      <c r="Q12" s="164"/>
      <c r="R12" s="164"/>
      <c r="S12" s="164"/>
    </row>
    <row r="13" spans="1:19" ht="13.5" customHeight="1">
      <c r="A13" s="1270" t="s">
        <v>167</v>
      </c>
      <c r="B13" s="1634">
        <v>143.11938331443403</v>
      </c>
      <c r="C13" s="1634">
        <v>134.01874400475666</v>
      </c>
      <c r="D13" s="1634">
        <v>27.698421928278758</v>
      </c>
      <c r="E13" s="1634">
        <v>35.677188999999998</v>
      </c>
      <c r="F13" s="1633">
        <v>4.0664614572116209</v>
      </c>
      <c r="G13" s="1632">
        <v>344.58019970468109</v>
      </c>
      <c r="H13" s="1183"/>
      <c r="I13" s="450"/>
      <c r="J13" s="450"/>
      <c r="K13" s="450"/>
      <c r="L13" s="450"/>
      <c r="M13" s="450"/>
      <c r="N13" s="450"/>
      <c r="O13" s="450"/>
      <c r="P13" s="450"/>
      <c r="Q13" s="164"/>
      <c r="R13" s="164"/>
      <c r="S13" s="164"/>
    </row>
    <row r="14" spans="1:19" ht="13.5" customHeight="1">
      <c r="A14" s="1270" t="s">
        <v>168</v>
      </c>
      <c r="B14" s="1634">
        <v>135.61674948061395</v>
      </c>
      <c r="C14" s="1634">
        <v>132.48569096348319</v>
      </c>
      <c r="D14" s="1634">
        <v>27.486039897345165</v>
      </c>
      <c r="E14" s="1634">
        <v>26.457393</v>
      </c>
      <c r="F14" s="1633">
        <v>3.6180076210775991</v>
      </c>
      <c r="G14" s="1632">
        <v>325.66388096251995</v>
      </c>
      <c r="H14" s="1183"/>
      <c r="I14" s="450"/>
      <c r="J14" s="450"/>
      <c r="K14" s="450"/>
      <c r="L14" s="450"/>
      <c r="M14" s="450"/>
      <c r="N14" s="450"/>
      <c r="O14" s="450"/>
      <c r="P14" s="450"/>
      <c r="Q14" s="164"/>
      <c r="R14" s="164"/>
      <c r="S14" s="164"/>
    </row>
    <row r="15" spans="1:19" ht="13.5" customHeight="1">
      <c r="A15" s="1270" t="s">
        <v>169</v>
      </c>
      <c r="B15" s="1634">
        <v>133.78792034895963</v>
      </c>
      <c r="C15" s="1634">
        <v>133.34060692153113</v>
      </c>
      <c r="D15" s="1634">
        <v>27.758609970098743</v>
      </c>
      <c r="E15" s="1634">
        <v>19.175809999999998</v>
      </c>
      <c r="F15" s="1633">
        <v>3.6259217990662438</v>
      </c>
      <c r="G15" s="1632">
        <v>317.68886903965574</v>
      </c>
      <c r="H15" s="1183"/>
      <c r="I15" s="450"/>
      <c r="J15" s="450"/>
      <c r="K15" s="450"/>
      <c r="L15" s="450"/>
      <c r="M15" s="450"/>
      <c r="N15" s="450"/>
      <c r="O15" s="450"/>
      <c r="P15" s="450"/>
      <c r="Q15" s="164"/>
      <c r="R15" s="164"/>
      <c r="S15" s="164"/>
    </row>
    <row r="16" spans="1:19" ht="13.5" customHeight="1">
      <c r="A16" s="1270" t="s">
        <v>170</v>
      </c>
      <c r="B16" s="1634">
        <v>135.07618043344465</v>
      </c>
      <c r="C16" s="1634">
        <v>134.11164067245306</v>
      </c>
      <c r="D16" s="1634">
        <v>26.83039318024306</v>
      </c>
      <c r="E16" s="1634">
        <v>20.850673</v>
      </c>
      <c r="F16" s="1633">
        <v>3.1832180624085882</v>
      </c>
      <c r="G16" s="1632">
        <v>320.05210534854933</v>
      </c>
      <c r="H16" s="1182"/>
      <c r="I16" s="450"/>
      <c r="J16" s="450"/>
      <c r="K16" s="450"/>
      <c r="L16" s="450"/>
      <c r="M16" s="450"/>
      <c r="N16" s="450"/>
      <c r="O16" s="450"/>
      <c r="P16" s="450"/>
      <c r="Q16" s="164"/>
      <c r="R16" s="164"/>
      <c r="S16" s="164"/>
    </row>
    <row r="17" spans="1:19" ht="13.5" customHeight="1">
      <c r="A17" s="1270" t="s">
        <v>171</v>
      </c>
      <c r="B17" s="1634">
        <v>133.25030835000001</v>
      </c>
      <c r="C17" s="1634">
        <v>133.68191683000001</v>
      </c>
      <c r="D17" s="1634">
        <v>27.125147330000004</v>
      </c>
      <c r="E17" s="1634">
        <v>16.772660999999999</v>
      </c>
      <c r="F17" s="1633">
        <v>3.8497697500000005</v>
      </c>
      <c r="G17" s="1632">
        <v>314.67980326000003</v>
      </c>
      <c r="H17" s="1086"/>
      <c r="I17" s="450"/>
      <c r="J17" s="450"/>
      <c r="K17" s="450"/>
      <c r="L17" s="450"/>
      <c r="M17" s="450"/>
      <c r="N17" s="450"/>
      <c r="O17" s="450"/>
      <c r="P17" s="450"/>
      <c r="Q17" s="164"/>
      <c r="R17" s="164"/>
      <c r="S17" s="164"/>
    </row>
    <row r="18" spans="1:19" ht="14.25" customHeight="1">
      <c r="A18" s="1270" t="s">
        <v>467</v>
      </c>
      <c r="B18" s="1634">
        <v>132.10629931</v>
      </c>
      <c r="C18" s="1634">
        <v>134.73789069999998</v>
      </c>
      <c r="D18" s="1634">
        <v>26.504089159999999</v>
      </c>
      <c r="E18" s="1634">
        <v>17.125460539999999</v>
      </c>
      <c r="F18" s="1633">
        <v>3.2340501000000001</v>
      </c>
      <c r="G18" s="1632">
        <v>313.70778980999995</v>
      </c>
      <c r="H18" s="1181"/>
      <c r="I18" s="450"/>
      <c r="J18" s="450"/>
      <c r="K18" s="450"/>
      <c r="L18" s="450"/>
      <c r="M18" s="450"/>
      <c r="N18" s="450"/>
      <c r="O18" s="450"/>
      <c r="P18" s="450"/>
      <c r="Q18" s="164"/>
      <c r="R18" s="164"/>
      <c r="S18" s="164"/>
    </row>
    <row r="19" spans="1:19" ht="14.25" customHeight="1">
      <c r="A19" s="1270" t="s">
        <v>483</v>
      </c>
      <c r="B19" s="1634">
        <v>130.71611482</v>
      </c>
      <c r="C19" s="1634">
        <v>132.47711695999999</v>
      </c>
      <c r="D19" s="1634">
        <v>26.107472380000001</v>
      </c>
      <c r="E19" s="1634">
        <v>16.291809659999998</v>
      </c>
      <c r="F19" s="1633">
        <v>4.5654386300000001</v>
      </c>
      <c r="G19" s="1632">
        <v>310.15795245000004</v>
      </c>
      <c r="I19" s="450"/>
      <c r="J19" s="450"/>
      <c r="K19" s="450"/>
      <c r="L19" s="450"/>
      <c r="M19" s="450"/>
      <c r="N19" s="450"/>
      <c r="O19" s="450"/>
      <c r="P19" s="450"/>
      <c r="Q19" s="164"/>
      <c r="R19" s="164"/>
      <c r="S19" s="164"/>
    </row>
    <row r="20" spans="1:19" ht="14.25" customHeight="1">
      <c r="A20" s="1270" t="s">
        <v>1154</v>
      </c>
      <c r="B20" s="1634">
        <v>128.66556386532065</v>
      </c>
      <c r="C20" s="1634">
        <v>130.53787481307941</v>
      </c>
      <c r="D20" s="1634">
        <v>25.460851736530003</v>
      </c>
      <c r="E20" s="1634">
        <v>23.404632350189999</v>
      </c>
      <c r="F20" s="1633">
        <v>2.8566860193800001</v>
      </c>
      <c r="G20" s="1632">
        <v>310.92623693376049</v>
      </c>
      <c r="I20" s="450"/>
      <c r="J20" s="450"/>
      <c r="K20" s="450"/>
      <c r="L20" s="450"/>
      <c r="M20" s="450"/>
      <c r="N20" s="450"/>
      <c r="O20" s="450"/>
      <c r="P20" s="450"/>
      <c r="Q20" s="164"/>
      <c r="R20" s="164"/>
      <c r="S20" s="164"/>
    </row>
    <row r="21" spans="1:19" ht="14.25" customHeight="1">
      <c r="A21" s="1270" t="s">
        <v>527</v>
      </c>
      <c r="B21" s="1634">
        <v>131.41827084452999</v>
      </c>
      <c r="C21" s="1634">
        <v>131.35802387119</v>
      </c>
      <c r="D21" s="1634">
        <v>24.950549271480003</v>
      </c>
      <c r="E21" s="1634">
        <v>22.461380844260002</v>
      </c>
      <c r="F21" s="1633">
        <v>4.4071998853100007</v>
      </c>
      <c r="G21" s="1632">
        <v>314.81289700000002</v>
      </c>
      <c r="I21" s="450"/>
      <c r="J21" s="450"/>
      <c r="K21" s="450"/>
      <c r="L21" s="450"/>
      <c r="M21" s="450"/>
      <c r="N21" s="450"/>
      <c r="O21" s="450"/>
      <c r="P21" s="450"/>
      <c r="Q21" s="164"/>
      <c r="R21" s="164"/>
      <c r="S21" s="164"/>
    </row>
    <row r="22" spans="1:19" ht="14.25" customHeight="1">
      <c r="A22" s="1270" t="s">
        <v>542</v>
      </c>
      <c r="B22" s="1634">
        <v>131.27306471083998</v>
      </c>
      <c r="C22" s="1634">
        <v>132.44742941606</v>
      </c>
      <c r="D22" s="1634">
        <v>24.950549271480003</v>
      </c>
      <c r="E22" s="1634">
        <v>24.833017554239994</v>
      </c>
      <c r="F22" s="1633">
        <v>2.9903571472699997</v>
      </c>
      <c r="G22" s="1632">
        <v>316.49443200000002</v>
      </c>
      <c r="I22" s="450"/>
      <c r="J22" s="450"/>
      <c r="K22" s="450"/>
      <c r="L22" s="450"/>
      <c r="M22" s="450"/>
      <c r="N22" s="450"/>
      <c r="O22" s="450"/>
      <c r="P22" s="450"/>
      <c r="Q22" s="164"/>
      <c r="R22" s="164"/>
      <c r="S22" s="164"/>
    </row>
    <row r="23" spans="1:19" ht="14.25" customHeight="1">
      <c r="A23" s="1270" t="s">
        <v>565</v>
      </c>
      <c r="B23" s="1634">
        <v>130.71686340611998</v>
      </c>
      <c r="C23" s="1634">
        <v>132.22709210359002</v>
      </c>
      <c r="D23" s="1634">
        <v>24.802066212379998</v>
      </c>
      <c r="E23" s="1634">
        <v>16.71068194191</v>
      </c>
      <c r="F23" s="1633">
        <v>3.8477111596099998</v>
      </c>
      <c r="G23" s="1632">
        <v>308.30425600000001</v>
      </c>
      <c r="I23" s="450"/>
      <c r="J23" s="450"/>
      <c r="K23" s="450"/>
      <c r="L23" s="450"/>
      <c r="M23" s="450"/>
      <c r="N23" s="450"/>
      <c r="O23" s="450"/>
      <c r="P23" s="450"/>
      <c r="Q23" s="164"/>
      <c r="R23" s="164"/>
      <c r="S23" s="164"/>
    </row>
    <row r="24" spans="1:19" ht="14.25" customHeight="1">
      <c r="A24" s="1270" t="s">
        <v>623</v>
      </c>
      <c r="B24" s="1634">
        <v>133.02087509371998</v>
      </c>
      <c r="C24" s="1634">
        <v>136.75894464826001</v>
      </c>
      <c r="D24" s="1634">
        <v>25.804378080700001</v>
      </c>
      <c r="E24" s="1634">
        <v>24.970094079229998</v>
      </c>
      <c r="F24" s="1633">
        <v>5.0225599682499995</v>
      </c>
      <c r="G24" s="1632">
        <v>325.57685187016</v>
      </c>
      <c r="H24" s="164"/>
      <c r="I24" s="450"/>
      <c r="J24" s="450"/>
      <c r="K24" s="450"/>
      <c r="L24" s="450"/>
      <c r="M24" s="450"/>
      <c r="N24" s="450"/>
      <c r="O24" s="450"/>
      <c r="P24" s="450"/>
      <c r="Q24" s="164"/>
      <c r="R24" s="164"/>
      <c r="S24" s="164"/>
    </row>
    <row r="25" spans="1:19" ht="14.25" customHeight="1">
      <c r="A25" s="1270" t="s">
        <v>649</v>
      </c>
      <c r="B25" s="1634">
        <v>132.29207485412002</v>
      </c>
      <c r="C25" s="1634">
        <v>138.62279978706002</v>
      </c>
      <c r="D25" s="1634">
        <v>25.858794211409997</v>
      </c>
      <c r="E25" s="1634">
        <v>23.55544340989</v>
      </c>
      <c r="F25" s="1633">
        <v>3.4543747490999999</v>
      </c>
      <c r="G25" s="1632">
        <v>323.78348701158006</v>
      </c>
      <c r="H25" s="164"/>
      <c r="I25" s="450"/>
      <c r="J25" s="450"/>
      <c r="K25" s="450"/>
      <c r="L25" s="450"/>
      <c r="M25" s="450"/>
      <c r="N25" s="450"/>
      <c r="O25" s="450"/>
      <c r="P25" s="450"/>
      <c r="Q25" s="164"/>
      <c r="R25" s="164"/>
      <c r="S25" s="164"/>
    </row>
    <row r="26" spans="1:19" ht="14.25" customHeight="1">
      <c r="A26" s="1270" t="s">
        <v>813</v>
      </c>
      <c r="B26" s="1634">
        <v>131.46601130350001</v>
      </c>
      <c r="C26" s="1634">
        <v>139.02455834269</v>
      </c>
      <c r="D26" s="1634">
        <v>25.683108422520018</v>
      </c>
      <c r="E26" s="1634">
        <v>28.73909558495</v>
      </c>
      <c r="F26" s="1633">
        <v>3.35556679901</v>
      </c>
      <c r="G26" s="1632">
        <v>328.26834045267003</v>
      </c>
      <c r="H26" s="164"/>
      <c r="I26" s="450"/>
      <c r="J26" s="450"/>
      <c r="K26" s="450"/>
      <c r="L26" s="450"/>
      <c r="M26" s="450"/>
      <c r="N26" s="450"/>
      <c r="O26" s="450"/>
      <c r="P26" s="450"/>
      <c r="Q26" s="164"/>
      <c r="R26" s="164"/>
      <c r="S26" s="164"/>
    </row>
    <row r="27" spans="1:19" ht="14.25" customHeight="1">
      <c r="A27" s="1270" t="s">
        <v>861</v>
      </c>
      <c r="B27" s="1634">
        <v>132.62464494895002</v>
      </c>
      <c r="C27" s="1634">
        <v>141.78881655292</v>
      </c>
      <c r="D27" s="1634">
        <v>25.375314416909998</v>
      </c>
      <c r="E27" s="1634">
        <v>18.888836786039999</v>
      </c>
      <c r="F27" s="1633">
        <v>4.0620585063200005</v>
      </c>
      <c r="G27" s="1632">
        <v>322.73967121113998</v>
      </c>
      <c r="H27" s="1174"/>
      <c r="I27" s="450"/>
      <c r="J27" s="450"/>
      <c r="K27" s="450"/>
      <c r="L27" s="450"/>
      <c r="M27" s="450"/>
      <c r="N27" s="450"/>
      <c r="O27" s="450"/>
      <c r="P27" s="450"/>
      <c r="Q27" s="450"/>
      <c r="R27" s="450"/>
      <c r="S27" s="164"/>
    </row>
    <row r="28" spans="1:19" ht="14.25" customHeight="1">
      <c r="A28" s="1270" t="s">
        <v>916</v>
      </c>
      <c r="B28" s="1634">
        <v>131.43112524751999</v>
      </c>
      <c r="C28" s="1634">
        <v>136.20837576982001</v>
      </c>
      <c r="D28" s="1634">
        <v>24.113216551810002</v>
      </c>
      <c r="E28" s="1634">
        <v>28.925086519689994</v>
      </c>
      <c r="F28" s="1633">
        <v>3.3505103244000001</v>
      </c>
      <c r="G28" s="1632">
        <v>324.02831441323997</v>
      </c>
      <c r="H28" s="1174"/>
      <c r="I28" s="450"/>
      <c r="J28" s="450"/>
      <c r="K28" s="450"/>
      <c r="L28" s="450"/>
      <c r="M28" s="450"/>
      <c r="N28" s="450"/>
      <c r="O28" s="450"/>
      <c r="P28" s="450"/>
      <c r="Q28" s="164"/>
      <c r="R28" s="164"/>
      <c r="S28" s="164"/>
    </row>
    <row r="29" spans="1:19" ht="14.25" customHeight="1">
      <c r="A29" s="1270" t="s">
        <v>1000</v>
      </c>
      <c r="B29" s="1634">
        <v>133.89288135496997</v>
      </c>
      <c r="C29" s="1634">
        <v>143.01398375163998</v>
      </c>
      <c r="D29" s="1634">
        <v>24.212250619450003</v>
      </c>
      <c r="E29" s="1634">
        <v>23.511333428689998</v>
      </c>
      <c r="F29" s="1633">
        <v>3.1012127122000002</v>
      </c>
      <c r="G29" s="1632">
        <v>327.73166186694999</v>
      </c>
      <c r="H29" s="1174"/>
      <c r="I29" s="450"/>
      <c r="J29" s="450"/>
      <c r="K29" s="450"/>
      <c r="L29" s="450"/>
      <c r="M29" s="450"/>
      <c r="N29" s="450"/>
      <c r="O29" s="450"/>
      <c r="P29" s="450"/>
      <c r="Q29" s="164"/>
      <c r="R29" s="164"/>
      <c r="S29" s="164"/>
    </row>
    <row r="30" spans="1:19" ht="14.25" customHeight="1">
      <c r="A30" s="1270" t="s">
        <v>1106</v>
      </c>
      <c r="B30" s="1634">
        <v>131.22805975544</v>
      </c>
      <c r="C30" s="1634">
        <v>144.40581713284999</v>
      </c>
      <c r="D30" s="1634">
        <v>24.265599098120003</v>
      </c>
      <c r="E30" s="1634">
        <v>18.046136026560003</v>
      </c>
      <c r="F30" s="1633">
        <v>2.2406829322699999</v>
      </c>
      <c r="G30" s="1632">
        <v>320.18629494523998</v>
      </c>
      <c r="H30" s="1180"/>
      <c r="I30" s="450"/>
      <c r="J30" s="450"/>
      <c r="K30" s="450"/>
      <c r="L30" s="450"/>
      <c r="M30" s="450"/>
      <c r="N30" s="450"/>
      <c r="O30" s="450"/>
      <c r="P30" s="450"/>
      <c r="Q30" s="164"/>
      <c r="R30" s="164"/>
      <c r="S30" s="164"/>
    </row>
    <row r="31" spans="1:19" ht="14.25" customHeight="1">
      <c r="A31" s="1270" t="s">
        <v>1175</v>
      </c>
      <c r="B31" s="1634">
        <v>136.52809866868</v>
      </c>
      <c r="C31" s="1634">
        <v>150.97513262233002</v>
      </c>
      <c r="D31" s="1634">
        <v>24.581001794340004</v>
      </c>
      <c r="E31" s="1634">
        <v>12.154365238189998</v>
      </c>
      <c r="F31" s="1633">
        <v>5.5263919996499995</v>
      </c>
      <c r="G31" s="1632">
        <v>329.76499032319003</v>
      </c>
      <c r="H31" s="1180"/>
      <c r="I31" s="450"/>
      <c r="J31" s="450"/>
      <c r="K31" s="450"/>
      <c r="L31" s="450"/>
      <c r="M31" s="450"/>
      <c r="N31" s="450"/>
      <c r="O31" s="450"/>
      <c r="P31" s="450"/>
      <c r="Q31" s="164"/>
      <c r="R31" s="164"/>
      <c r="S31" s="164"/>
    </row>
    <row r="32" spans="1:19" ht="14.25" customHeight="1">
      <c r="A32" s="1631" t="s">
        <v>1288</v>
      </c>
      <c r="B32" s="1630">
        <v>138.59423479704449</v>
      </c>
      <c r="C32" s="1630">
        <v>153.37057275136999</v>
      </c>
      <c r="D32" s="1630">
        <v>24.866256710529999</v>
      </c>
      <c r="E32" s="1630">
        <v>13.304320000000001</v>
      </c>
      <c r="F32" s="1629">
        <v>3.4862792783599996</v>
      </c>
      <c r="G32" s="1628">
        <v>333.62166353730447</v>
      </c>
      <c r="H32" s="1180"/>
      <c r="I32" s="1179"/>
      <c r="J32" s="450"/>
      <c r="K32" s="450"/>
      <c r="L32" s="450"/>
      <c r="M32" s="450"/>
      <c r="N32" s="450"/>
      <c r="O32" s="450"/>
      <c r="P32" s="450"/>
      <c r="Q32" s="164"/>
      <c r="R32" s="164"/>
      <c r="S32" s="164"/>
    </row>
    <row r="33" spans="1:8" ht="14.25" customHeight="1">
      <c r="A33" s="1178" t="s">
        <v>1248</v>
      </c>
      <c r="B33" s="1176"/>
      <c r="C33" s="1176"/>
      <c r="D33" s="1176"/>
      <c r="E33" s="1177"/>
      <c r="F33" s="1176"/>
      <c r="G33" s="1175"/>
      <c r="H33" s="1174"/>
    </row>
    <row r="34" spans="1:8">
      <c r="A34" s="422"/>
      <c r="B34" s="422"/>
      <c r="C34" s="424"/>
      <c r="D34" s="422"/>
      <c r="E34" s="422"/>
      <c r="F34" s="422"/>
      <c r="G34" s="1173"/>
    </row>
    <row r="35" spans="1:8">
      <c r="A35" s="422"/>
      <c r="B35" s="422"/>
      <c r="C35" s="422"/>
      <c r="D35" s="422"/>
      <c r="E35" s="422"/>
      <c r="F35" s="422"/>
    </row>
    <row r="37" spans="1:8">
      <c r="H37" s="165"/>
    </row>
  </sheetData>
  <mergeCells count="1">
    <mergeCell ref="A2:F2"/>
  </mergeCells>
  <pageMargins left="0.7" right="0.7" top="0.75" bottom="0.75" header="0.3" footer="0.3"/>
  <pageSetup paperSize="9" scale="94" fitToWidth="0" fitToHeight="0"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99490-B87A-4B77-9E2E-5C754B4A3207}">
  <dimension ref="A1:W115"/>
  <sheetViews>
    <sheetView view="pageLayout" topLeftCell="A28" zoomScaleNormal="100" zoomScaleSheetLayoutView="85" workbookViewId="0">
      <selection activeCell="C42" sqref="C42"/>
    </sheetView>
  </sheetViews>
  <sheetFormatPr defaultColWidth="9.109375" defaultRowHeight="12.6" customHeight="1"/>
  <cols>
    <col min="1" max="1" width="57.44140625" style="422" customWidth="1"/>
    <col min="2" max="2" width="10" style="422" customWidth="1"/>
    <col min="3" max="3" width="9.33203125" style="422" customWidth="1"/>
    <col min="4" max="8" width="10" style="422" customWidth="1"/>
    <col min="9" max="9" width="9.109375" style="1048"/>
    <col min="10" max="10" width="6.44140625" style="1048" customWidth="1"/>
    <col min="11" max="16384" width="9.109375" style="1048"/>
  </cols>
  <sheetData>
    <row r="1" spans="1:23" ht="12.6" customHeight="1">
      <c r="A1" s="1642" t="s">
        <v>1372</v>
      </c>
      <c r="B1" s="1187"/>
      <c r="C1" s="1187"/>
      <c r="D1" s="424"/>
      <c r="E1" s="424"/>
      <c r="F1" s="1188"/>
      <c r="G1" s="1205"/>
      <c r="H1" s="424"/>
    </row>
    <row r="2" spans="1:23" ht="12.6" customHeight="1">
      <c r="A2" s="1204"/>
      <c r="B2" s="1203"/>
      <c r="C2" s="1202"/>
      <c r="D2" s="1202"/>
      <c r="E2" s="1202"/>
      <c r="F2" s="1202"/>
      <c r="G2" s="1202"/>
      <c r="H2" s="1202"/>
    </row>
    <row r="3" spans="1:23" ht="38.4" customHeight="1" thickBot="1">
      <c r="A3" s="1201" t="s">
        <v>112</v>
      </c>
      <c r="B3" s="1200" t="s">
        <v>237</v>
      </c>
      <c r="C3" s="1200" t="s">
        <v>244</v>
      </c>
      <c r="D3" s="1200" t="s">
        <v>243</v>
      </c>
      <c r="E3" s="1200" t="s">
        <v>242</v>
      </c>
      <c r="F3" s="1200" t="s">
        <v>241</v>
      </c>
      <c r="G3" s="1200" t="s">
        <v>240</v>
      </c>
      <c r="H3" s="1199" t="s">
        <v>1038</v>
      </c>
    </row>
    <row r="4" spans="1:23" ht="12.6" customHeight="1">
      <c r="A4" s="1065" t="s">
        <v>834</v>
      </c>
      <c r="B4" s="1198">
        <v>15830.779981540001</v>
      </c>
      <c r="C4" s="1198">
        <v>2923.9386394799999</v>
      </c>
      <c r="D4" s="1198">
        <v>1999.2875161100001</v>
      </c>
      <c r="E4" s="1198">
        <v>2101.1088478200004</v>
      </c>
      <c r="F4" s="1198">
        <v>7964.5028808400002</v>
      </c>
      <c r="G4" s="1198">
        <v>0</v>
      </c>
      <c r="H4" s="1198">
        <v>841.94209728999988</v>
      </c>
      <c r="I4" s="164"/>
      <c r="J4" s="393"/>
      <c r="K4" s="1207"/>
      <c r="L4" s="1184"/>
      <c r="M4" s="393"/>
      <c r="N4" s="393"/>
      <c r="O4" s="393"/>
      <c r="P4" s="393"/>
      <c r="Q4" s="393"/>
      <c r="R4" s="393"/>
      <c r="S4" s="393"/>
      <c r="T4" s="1184"/>
      <c r="U4" s="1184"/>
      <c r="V4" s="1184"/>
      <c r="W4" s="1184"/>
    </row>
    <row r="5" spans="1:23" ht="12.6" customHeight="1">
      <c r="A5" s="1065" t="s">
        <v>964</v>
      </c>
      <c r="B5" s="1198">
        <v>8228.6927427199989</v>
      </c>
      <c r="C5" s="1198">
        <v>5910.2937005100002</v>
      </c>
      <c r="D5" s="1198">
        <v>317.31692444999999</v>
      </c>
      <c r="E5" s="1198">
        <v>1795.1482076999998</v>
      </c>
      <c r="F5" s="1198">
        <v>202.49883181999999</v>
      </c>
      <c r="G5" s="1198">
        <v>0</v>
      </c>
      <c r="H5" s="1198">
        <v>3.4350782399999997</v>
      </c>
      <c r="I5" s="164"/>
      <c r="J5" s="393"/>
      <c r="K5" s="1207"/>
      <c r="L5" s="1184"/>
      <c r="M5" s="393"/>
      <c r="N5" s="393"/>
      <c r="O5" s="393"/>
      <c r="P5" s="393"/>
      <c r="Q5" s="393"/>
      <c r="R5" s="393"/>
      <c r="S5" s="393"/>
      <c r="T5" s="1184"/>
      <c r="U5" s="1184"/>
      <c r="V5" s="1184"/>
      <c r="W5" s="1184"/>
    </row>
    <row r="6" spans="1:23" ht="12.6" customHeight="1">
      <c r="A6" s="1064" t="s">
        <v>963</v>
      </c>
      <c r="B6" s="1190">
        <v>3927.1271260900007</v>
      </c>
      <c r="C6" s="1190">
        <v>3518.9883223700003</v>
      </c>
      <c r="D6" s="1190">
        <v>195.03169364999999</v>
      </c>
      <c r="E6" s="1190">
        <v>97.470071599999997</v>
      </c>
      <c r="F6" s="1190">
        <v>112.20196027</v>
      </c>
      <c r="G6" s="1190">
        <v>0</v>
      </c>
      <c r="H6" s="1190">
        <v>3.4350782</v>
      </c>
      <c r="I6" s="164"/>
      <c r="J6" s="393"/>
      <c r="K6" s="1207"/>
      <c r="L6" s="1184"/>
      <c r="M6" s="393"/>
      <c r="N6" s="393"/>
      <c r="O6" s="393"/>
      <c r="P6" s="393"/>
      <c r="Q6" s="393"/>
      <c r="R6" s="393"/>
      <c r="S6" s="393"/>
      <c r="T6" s="1184"/>
      <c r="U6" s="1184"/>
      <c r="V6" s="1184"/>
      <c r="W6" s="1184"/>
    </row>
    <row r="7" spans="1:23" ht="12.6" customHeight="1">
      <c r="A7" s="1064" t="s">
        <v>962</v>
      </c>
      <c r="B7" s="1190">
        <v>2663.5566063500005</v>
      </c>
      <c r="C7" s="1190">
        <v>2349.6026935600003</v>
      </c>
      <c r="D7" s="1190">
        <v>115.54224366</v>
      </c>
      <c r="E7" s="1190">
        <v>109.42396832</v>
      </c>
      <c r="F7" s="1190">
        <v>88.987700809999993</v>
      </c>
      <c r="G7" s="1190">
        <v>0</v>
      </c>
      <c r="H7" s="1190">
        <v>0</v>
      </c>
      <c r="I7" s="164"/>
      <c r="J7" s="393"/>
      <c r="K7" s="1207"/>
      <c r="L7" s="1184"/>
      <c r="M7" s="393"/>
      <c r="N7" s="393"/>
      <c r="O7" s="393"/>
      <c r="P7" s="393"/>
      <c r="Q7" s="393"/>
      <c r="R7" s="393"/>
      <c r="S7" s="393"/>
      <c r="T7" s="1184"/>
      <c r="U7" s="1184"/>
      <c r="V7" s="1184"/>
      <c r="W7" s="1184"/>
    </row>
    <row r="8" spans="1:23" ht="12.6" customHeight="1">
      <c r="A8" s="430" t="s">
        <v>961</v>
      </c>
      <c r="B8" s="1190">
        <v>1638.00901028</v>
      </c>
      <c r="C8" s="1190">
        <v>41.702684580000003</v>
      </c>
      <c r="D8" s="1190">
        <v>6.7429871400000003</v>
      </c>
      <c r="E8" s="1190">
        <v>1588.25416778</v>
      </c>
      <c r="F8" s="1190">
        <v>1.3091707400000001</v>
      </c>
      <c r="G8" s="1190">
        <v>0</v>
      </c>
      <c r="H8" s="1190">
        <v>4.0000000000000001E-8</v>
      </c>
      <c r="I8" s="164"/>
      <c r="J8" s="393"/>
      <c r="K8" s="1207"/>
      <c r="L8" s="1184"/>
      <c r="M8" s="393"/>
      <c r="N8" s="393"/>
      <c r="O8" s="393"/>
      <c r="P8" s="393"/>
      <c r="Q8" s="393"/>
      <c r="R8" s="393"/>
      <c r="S8" s="393"/>
      <c r="T8" s="1184"/>
      <c r="U8" s="1184"/>
      <c r="V8" s="1184"/>
      <c r="W8" s="1184"/>
    </row>
    <row r="9" spans="1:23" ht="12.6" customHeight="1">
      <c r="A9" s="691" t="s">
        <v>960</v>
      </c>
      <c r="B9" s="1198">
        <v>3226.1155287300003</v>
      </c>
      <c r="C9" s="1198">
        <v>258.84379615</v>
      </c>
      <c r="D9" s="1198">
        <v>1056.1662030499999</v>
      </c>
      <c r="E9" s="1198">
        <v>1089.7625965899999</v>
      </c>
      <c r="F9" s="1198">
        <v>558.34506331</v>
      </c>
      <c r="G9" s="1198">
        <v>116.75784591</v>
      </c>
      <c r="H9" s="1198">
        <v>146.24002372000001</v>
      </c>
      <c r="I9" s="164"/>
      <c r="J9" s="393"/>
      <c r="K9" s="1207"/>
      <c r="L9" s="1184"/>
      <c r="M9" s="393"/>
      <c r="N9" s="393"/>
      <c r="O9" s="393"/>
      <c r="P9" s="393"/>
      <c r="Q9" s="393"/>
      <c r="R9" s="393"/>
      <c r="S9" s="393"/>
      <c r="T9" s="1184"/>
      <c r="U9" s="1184"/>
      <c r="V9" s="1184"/>
      <c r="W9" s="1184"/>
    </row>
    <row r="10" spans="1:23" ht="12.6" customHeight="1">
      <c r="A10" s="1064" t="s">
        <v>959</v>
      </c>
      <c r="B10" s="1190">
        <v>1734.34975031</v>
      </c>
      <c r="C10" s="1190">
        <v>232.63526210000001</v>
      </c>
      <c r="D10" s="1190">
        <v>799.06337746999998</v>
      </c>
      <c r="E10" s="1190">
        <v>168.33221366000001</v>
      </c>
      <c r="F10" s="1190">
        <v>460.33152430000001</v>
      </c>
      <c r="G10" s="1190">
        <v>0</v>
      </c>
      <c r="H10" s="1190">
        <v>73.987372780000001</v>
      </c>
      <c r="I10" s="164"/>
      <c r="J10" s="393"/>
      <c r="K10" s="1207"/>
      <c r="L10" s="1184"/>
      <c r="M10" s="393"/>
      <c r="N10" s="393"/>
      <c r="O10" s="393"/>
      <c r="P10" s="393"/>
      <c r="Q10" s="393"/>
      <c r="R10" s="393"/>
      <c r="S10" s="393"/>
      <c r="T10" s="1184"/>
      <c r="U10" s="1184"/>
      <c r="V10" s="1184"/>
      <c r="W10" s="1184"/>
    </row>
    <row r="11" spans="1:23" ht="12.6" customHeight="1">
      <c r="A11" s="1064" t="s">
        <v>958</v>
      </c>
      <c r="B11" s="1190">
        <v>362.60639490000005</v>
      </c>
      <c r="C11" s="1190">
        <v>14.730911560000001</v>
      </c>
      <c r="D11" s="1190">
        <v>158.42933631000002</v>
      </c>
      <c r="E11" s="1190">
        <v>140.13408227000002</v>
      </c>
      <c r="F11" s="1190">
        <v>49.312064759999998</v>
      </c>
      <c r="G11" s="1190">
        <v>0</v>
      </c>
      <c r="H11" s="1190">
        <v>0</v>
      </c>
      <c r="I11" s="164"/>
      <c r="J11" s="393"/>
      <c r="K11" s="1207"/>
      <c r="L11" s="1184"/>
      <c r="M11" s="393"/>
      <c r="N11" s="393"/>
      <c r="O11" s="393"/>
      <c r="P11" s="393"/>
      <c r="Q11" s="393"/>
      <c r="R11" s="393"/>
      <c r="S11" s="393"/>
      <c r="T11" s="1184"/>
      <c r="U11" s="1184"/>
      <c r="V11" s="1184"/>
      <c r="W11" s="1184"/>
    </row>
    <row r="12" spans="1:23" ht="12.6" customHeight="1">
      <c r="A12" s="422" t="s">
        <v>957</v>
      </c>
      <c r="B12" s="1190">
        <v>1129.1593835199999</v>
      </c>
      <c r="C12" s="1190">
        <v>11.47762249</v>
      </c>
      <c r="D12" s="1190">
        <v>98.673489270000005</v>
      </c>
      <c r="E12" s="1190">
        <v>781.29630065999993</v>
      </c>
      <c r="F12" s="1190">
        <v>48.701474250000004</v>
      </c>
      <c r="G12" s="1190">
        <v>116.75784591</v>
      </c>
      <c r="H12" s="1190">
        <v>72.252650940000009</v>
      </c>
      <c r="I12" s="164"/>
      <c r="J12" s="393"/>
      <c r="K12" s="1207"/>
      <c r="L12" s="1184"/>
      <c r="M12" s="393"/>
      <c r="N12" s="393"/>
      <c r="O12" s="393"/>
      <c r="P12" s="393"/>
      <c r="Q12" s="393"/>
      <c r="R12" s="393"/>
      <c r="S12" s="393"/>
      <c r="T12" s="1184"/>
      <c r="U12" s="1184"/>
      <c r="V12" s="1184"/>
      <c r="W12" s="1184"/>
    </row>
    <row r="13" spans="1:23" ht="12.6" customHeight="1">
      <c r="A13" s="1066" t="s">
        <v>956</v>
      </c>
      <c r="B13" s="1198">
        <v>3974.1609234099997</v>
      </c>
      <c r="C13" s="1198">
        <v>1803.4431559599998</v>
      </c>
      <c r="D13" s="1198">
        <v>773.86518747999992</v>
      </c>
      <c r="E13" s="1198">
        <v>482.07652149999996</v>
      </c>
      <c r="F13" s="1198">
        <v>858.60154541999998</v>
      </c>
      <c r="G13" s="1198">
        <v>0</v>
      </c>
      <c r="H13" s="1198">
        <v>56.174513049999995</v>
      </c>
      <c r="I13" s="164"/>
      <c r="J13" s="393"/>
      <c r="K13" s="1207"/>
      <c r="L13" s="1184"/>
      <c r="M13" s="393"/>
      <c r="N13" s="393"/>
      <c r="O13" s="393"/>
      <c r="P13" s="393"/>
      <c r="Q13" s="393"/>
      <c r="R13" s="393"/>
      <c r="S13" s="393"/>
      <c r="T13" s="1184"/>
      <c r="U13" s="1184"/>
      <c r="V13" s="1184"/>
      <c r="W13" s="1184"/>
    </row>
    <row r="14" spans="1:23" ht="12.6" customHeight="1">
      <c r="A14" s="1064" t="s">
        <v>955</v>
      </c>
      <c r="B14" s="1190">
        <v>1251.19097631</v>
      </c>
      <c r="C14" s="1190">
        <v>345.88954798999998</v>
      </c>
      <c r="D14" s="1190">
        <v>302.40397460999998</v>
      </c>
      <c r="E14" s="1190">
        <v>255.64867688000001</v>
      </c>
      <c r="F14" s="1190">
        <v>328.15989263999995</v>
      </c>
      <c r="G14" s="1190">
        <v>0</v>
      </c>
      <c r="H14" s="1190">
        <v>19.088884190000002</v>
      </c>
      <c r="I14" s="164"/>
      <c r="J14" s="393"/>
      <c r="K14" s="1207"/>
      <c r="L14" s="1184"/>
      <c r="M14" s="393"/>
      <c r="N14" s="393"/>
      <c r="O14" s="393"/>
      <c r="P14" s="393"/>
      <c r="Q14" s="393"/>
      <c r="R14" s="393"/>
      <c r="S14" s="393"/>
      <c r="T14" s="1184"/>
      <c r="U14" s="1184"/>
      <c r="V14" s="1184"/>
      <c r="W14" s="1184"/>
    </row>
    <row r="15" spans="1:23" ht="12.6" customHeight="1">
      <c r="A15" s="1064" t="s">
        <v>954</v>
      </c>
      <c r="B15" s="1190">
        <v>429.91146329999998</v>
      </c>
      <c r="C15" s="1190">
        <v>210.03859593999999</v>
      </c>
      <c r="D15" s="1190">
        <v>63.62222027</v>
      </c>
      <c r="E15" s="1190">
        <v>132.79823915</v>
      </c>
      <c r="F15" s="1190">
        <v>21.166972849999997</v>
      </c>
      <c r="G15" s="1190">
        <v>0</v>
      </c>
      <c r="H15" s="1190">
        <v>2.28543509</v>
      </c>
      <c r="I15" s="164"/>
      <c r="J15" s="393"/>
      <c r="K15" s="1207"/>
      <c r="L15" s="1184"/>
      <c r="M15" s="393"/>
      <c r="N15" s="393"/>
      <c r="O15" s="393"/>
      <c r="P15" s="393"/>
      <c r="Q15" s="393"/>
      <c r="R15" s="393"/>
      <c r="S15" s="393"/>
      <c r="T15" s="1184"/>
      <c r="U15" s="1184"/>
      <c r="V15" s="1184"/>
      <c r="W15" s="1184"/>
    </row>
    <row r="16" spans="1:23" ht="12.6" customHeight="1">
      <c r="A16" s="1064" t="s">
        <v>953</v>
      </c>
      <c r="B16" s="1190">
        <v>2293.0584838</v>
      </c>
      <c r="C16" s="1190">
        <v>1247.5150120300002</v>
      </c>
      <c r="D16" s="1190">
        <v>407.83899259999998</v>
      </c>
      <c r="E16" s="1190">
        <v>93.629605470000001</v>
      </c>
      <c r="F16" s="1190">
        <v>509.27467992999999</v>
      </c>
      <c r="G16" s="1190">
        <v>0</v>
      </c>
      <c r="H16" s="1190">
        <v>34.80019377</v>
      </c>
      <c r="I16" s="164"/>
      <c r="J16" s="393"/>
      <c r="K16" s="1207"/>
      <c r="L16" s="1184"/>
      <c r="M16" s="393"/>
      <c r="N16" s="393"/>
      <c r="O16" s="393"/>
      <c r="P16" s="393"/>
      <c r="Q16" s="393"/>
      <c r="R16" s="393"/>
      <c r="S16" s="393"/>
      <c r="T16" s="1184"/>
      <c r="U16" s="1184"/>
      <c r="V16" s="1184"/>
      <c r="W16" s="1184"/>
    </row>
    <row r="17" spans="1:23" ht="12.6" customHeight="1">
      <c r="A17" s="1065" t="s">
        <v>952</v>
      </c>
      <c r="B17" s="1198">
        <v>9494.9319082300008</v>
      </c>
      <c r="C17" s="1198">
        <v>2296.5999400800001</v>
      </c>
      <c r="D17" s="1198">
        <v>2172.3180751200002</v>
      </c>
      <c r="E17" s="1198">
        <v>1194.9642990999998</v>
      </c>
      <c r="F17" s="1198">
        <v>3705.8662530000001</v>
      </c>
      <c r="G17" s="1198">
        <v>-3.4860000000000002E-5</v>
      </c>
      <c r="H17" s="1198">
        <v>125.18337578999999</v>
      </c>
      <c r="I17" s="164"/>
      <c r="J17" s="393"/>
      <c r="K17" s="1207"/>
      <c r="L17" s="1184"/>
      <c r="M17" s="393"/>
      <c r="N17" s="393"/>
      <c r="O17" s="393"/>
      <c r="P17" s="393"/>
      <c r="Q17" s="393"/>
      <c r="R17" s="393"/>
      <c r="S17" s="393"/>
      <c r="T17" s="1184"/>
      <c r="U17" s="1184"/>
      <c r="V17" s="1184"/>
      <c r="W17" s="1184"/>
    </row>
    <row r="18" spans="1:23" ht="12.6" customHeight="1">
      <c r="A18" s="1064" t="s">
        <v>951</v>
      </c>
      <c r="B18" s="1190">
        <v>1743.8412757600001</v>
      </c>
      <c r="C18" s="1190">
        <v>154.23277361000001</v>
      </c>
      <c r="D18" s="1190">
        <v>257.99760608000003</v>
      </c>
      <c r="E18" s="1190">
        <v>94.217173840000001</v>
      </c>
      <c r="F18" s="1190">
        <v>1120.6698031800001</v>
      </c>
      <c r="G18" s="1190">
        <v>0</v>
      </c>
      <c r="H18" s="1190">
        <v>116.72391904999999</v>
      </c>
      <c r="I18" s="164"/>
      <c r="J18" s="393"/>
      <c r="K18" s="1207"/>
      <c r="L18" s="1184"/>
      <c r="M18" s="393"/>
      <c r="N18" s="393"/>
      <c r="O18" s="393"/>
      <c r="P18" s="393"/>
      <c r="Q18" s="393"/>
      <c r="R18" s="393"/>
      <c r="S18" s="393"/>
      <c r="T18" s="1184"/>
      <c r="U18" s="1184"/>
      <c r="V18" s="1184"/>
      <c r="W18" s="1184"/>
    </row>
    <row r="19" spans="1:23" ht="12.6" customHeight="1">
      <c r="A19" s="422" t="s">
        <v>950</v>
      </c>
      <c r="B19" s="1190">
        <v>1805.7937187100001</v>
      </c>
      <c r="C19" s="1190">
        <v>616.76756354999998</v>
      </c>
      <c r="D19" s="1190">
        <v>395.04990623000003</v>
      </c>
      <c r="E19" s="1190">
        <v>131.11016807000001</v>
      </c>
      <c r="F19" s="1190">
        <v>662.58554778000007</v>
      </c>
      <c r="G19" s="1190">
        <v>0</v>
      </c>
      <c r="H19" s="1190">
        <v>0.28053307999999999</v>
      </c>
      <c r="I19" s="164"/>
      <c r="J19" s="393"/>
      <c r="K19" s="1207"/>
      <c r="L19" s="1184"/>
      <c r="M19" s="393"/>
      <c r="N19" s="393"/>
      <c r="O19" s="393"/>
      <c r="P19" s="393"/>
      <c r="Q19" s="393"/>
      <c r="R19" s="393"/>
      <c r="S19" s="393"/>
      <c r="T19" s="1184"/>
      <c r="U19" s="1184"/>
      <c r="V19" s="1184"/>
      <c r="W19" s="1184"/>
    </row>
    <row r="20" spans="1:23" s="687" customFormat="1" ht="12.6" customHeight="1">
      <c r="A20" s="1064" t="s">
        <v>949</v>
      </c>
      <c r="B20" s="1190">
        <v>3317.0861735799999</v>
      </c>
      <c r="C20" s="1190">
        <v>805.03841102999991</v>
      </c>
      <c r="D20" s="1190">
        <v>1038.3083170499999</v>
      </c>
      <c r="E20" s="1190">
        <v>411.25597321999999</v>
      </c>
      <c r="F20" s="1190">
        <v>1054.3045486200001</v>
      </c>
      <c r="G20" s="1190">
        <v>0</v>
      </c>
      <c r="H20" s="1190">
        <v>8.1789236600000006</v>
      </c>
      <c r="I20" s="164"/>
      <c r="J20" s="393"/>
      <c r="K20" s="1207"/>
      <c r="L20" s="1184"/>
      <c r="M20" s="393"/>
      <c r="N20" s="393"/>
      <c r="O20" s="393"/>
      <c r="P20" s="393"/>
      <c r="Q20" s="393"/>
      <c r="R20" s="393"/>
      <c r="S20" s="393"/>
      <c r="T20" s="1184"/>
      <c r="U20" s="1184"/>
      <c r="V20" s="1184"/>
      <c r="W20" s="1184"/>
    </row>
    <row r="21" spans="1:23" s="687" customFormat="1" ht="12.6" customHeight="1">
      <c r="A21" s="1064" t="s">
        <v>948</v>
      </c>
      <c r="B21" s="1190">
        <v>302.43917838000004</v>
      </c>
      <c r="C21" s="1190">
        <v>59.986822260000004</v>
      </c>
      <c r="D21" s="1190">
        <v>46.860289279999996</v>
      </c>
      <c r="E21" s="1190">
        <v>62.739767979999996</v>
      </c>
      <c r="F21" s="1190">
        <v>132.85229886000002</v>
      </c>
      <c r="G21" s="1190">
        <v>0</v>
      </c>
      <c r="H21" s="1190">
        <v>0</v>
      </c>
      <c r="I21" s="164"/>
      <c r="J21" s="393"/>
      <c r="K21" s="1207"/>
      <c r="L21" s="1184"/>
      <c r="M21" s="393"/>
      <c r="N21" s="393"/>
      <c r="O21" s="393"/>
      <c r="P21" s="393"/>
      <c r="Q21" s="393"/>
      <c r="R21" s="393"/>
      <c r="S21" s="393"/>
      <c r="T21" s="1184"/>
      <c r="U21" s="1184"/>
      <c r="V21" s="1184"/>
      <c r="W21" s="1184"/>
    </row>
    <row r="22" spans="1:23" ht="12.6" customHeight="1">
      <c r="A22" s="1064" t="s">
        <v>947</v>
      </c>
      <c r="B22" s="1190">
        <v>1598.60449092</v>
      </c>
      <c r="C22" s="1190">
        <v>570.52482067999995</v>
      </c>
      <c r="D22" s="1190">
        <v>382.87979458000001</v>
      </c>
      <c r="E22" s="1190">
        <v>108.07187260000001</v>
      </c>
      <c r="F22" s="1190">
        <v>537.12800305999997</v>
      </c>
      <c r="G22" s="1190">
        <v>0</v>
      </c>
      <c r="H22" s="1190">
        <v>0</v>
      </c>
      <c r="I22" s="164"/>
      <c r="J22" s="393"/>
      <c r="K22" s="1207"/>
      <c r="L22" s="1184"/>
      <c r="M22" s="393"/>
      <c r="N22" s="393"/>
      <c r="O22" s="393"/>
      <c r="P22" s="393"/>
      <c r="Q22" s="393"/>
      <c r="R22" s="393"/>
      <c r="S22" s="393"/>
      <c r="T22" s="1184"/>
      <c r="U22" s="1184"/>
      <c r="V22" s="1184"/>
      <c r="W22" s="1184"/>
    </row>
    <row r="23" spans="1:23" ht="12.6" customHeight="1">
      <c r="A23" s="1064" t="s">
        <v>946</v>
      </c>
      <c r="B23" s="1190">
        <v>727.16707087999987</v>
      </c>
      <c r="C23" s="1190">
        <v>90.049548950000002</v>
      </c>
      <c r="D23" s="1190">
        <v>51.222161899999996</v>
      </c>
      <c r="E23" s="1190">
        <v>387.56934338999997</v>
      </c>
      <c r="F23" s="1190">
        <v>198.32605150000001</v>
      </c>
      <c r="G23" s="1190">
        <v>-3.4860000000000002E-5</v>
      </c>
      <c r="H23" s="1190">
        <v>0</v>
      </c>
      <c r="I23" s="164"/>
      <c r="J23" s="393"/>
      <c r="K23" s="1207"/>
      <c r="L23" s="1184"/>
      <c r="M23" s="393"/>
      <c r="N23" s="393"/>
      <c r="O23" s="393"/>
      <c r="P23" s="393"/>
      <c r="Q23" s="393"/>
      <c r="R23" s="393"/>
      <c r="S23" s="393"/>
      <c r="T23" s="1184"/>
      <c r="U23" s="1184"/>
      <c r="V23" s="1184"/>
      <c r="W23" s="1184"/>
    </row>
    <row r="24" spans="1:23" ht="12.6" customHeight="1">
      <c r="A24" s="1065" t="s">
        <v>945</v>
      </c>
      <c r="B24" s="1198">
        <v>33646.379408339999</v>
      </c>
      <c r="C24" s="1198">
        <v>7518.9982468800008</v>
      </c>
      <c r="D24" s="1198">
        <v>7356.3281801599996</v>
      </c>
      <c r="E24" s="1198">
        <v>10080.228509590001</v>
      </c>
      <c r="F24" s="1198">
        <v>8245.6306085300021</v>
      </c>
      <c r="G24" s="1198">
        <v>123.87970362000002</v>
      </c>
      <c r="H24" s="1198">
        <v>321.31415956000001</v>
      </c>
      <c r="I24" s="164"/>
      <c r="J24" s="393"/>
      <c r="K24" s="1207"/>
      <c r="L24" s="1184"/>
      <c r="M24" s="393"/>
      <c r="N24" s="393"/>
      <c r="O24" s="393"/>
      <c r="P24" s="393"/>
      <c r="Q24" s="393"/>
      <c r="R24" s="393"/>
      <c r="S24" s="393"/>
      <c r="T24" s="1184"/>
      <c r="U24" s="1184"/>
      <c r="V24" s="1184"/>
      <c r="W24" s="1184"/>
    </row>
    <row r="25" spans="1:23" ht="12.6" customHeight="1">
      <c r="A25" s="1064" t="s">
        <v>944</v>
      </c>
      <c r="B25" s="1190">
        <v>1338.6861658000003</v>
      </c>
      <c r="C25" s="1190">
        <v>269.18372061000002</v>
      </c>
      <c r="D25" s="1190">
        <v>422.31476211</v>
      </c>
      <c r="E25" s="1190">
        <v>205.98948386000001</v>
      </c>
      <c r="F25" s="1190">
        <v>366.07998627000001</v>
      </c>
      <c r="G25" s="1190">
        <v>62.885944369999997</v>
      </c>
      <c r="H25" s="1190">
        <v>12.23226858</v>
      </c>
      <c r="I25" s="164"/>
      <c r="J25" s="393"/>
      <c r="K25" s="1207"/>
      <c r="L25" s="1184"/>
      <c r="M25" s="393"/>
      <c r="N25" s="393"/>
      <c r="O25" s="393"/>
      <c r="P25" s="393"/>
      <c r="Q25" s="393"/>
      <c r="R25" s="393"/>
      <c r="S25" s="393"/>
      <c r="T25" s="1184"/>
      <c r="U25" s="1184"/>
      <c r="V25" s="1184"/>
      <c r="W25" s="1184"/>
    </row>
    <row r="26" spans="1:23" ht="12.6" customHeight="1">
      <c r="A26" s="1064" t="s">
        <v>943</v>
      </c>
      <c r="B26" s="1190">
        <v>3215.5122870299997</v>
      </c>
      <c r="C26" s="1190">
        <v>516.13390302999994</v>
      </c>
      <c r="D26" s="1190">
        <v>1660.2232864800001</v>
      </c>
      <c r="E26" s="1190">
        <v>161.08007995000003</v>
      </c>
      <c r="F26" s="1190">
        <v>792.81318969000006</v>
      </c>
      <c r="G26" s="1190">
        <v>0</v>
      </c>
      <c r="H26" s="1190">
        <v>85.261827879999998</v>
      </c>
      <c r="I26" s="164"/>
      <c r="J26" s="393"/>
      <c r="K26" s="1207"/>
      <c r="L26" s="1184"/>
      <c r="M26" s="393"/>
      <c r="N26" s="393"/>
      <c r="O26" s="393"/>
      <c r="P26" s="393"/>
      <c r="Q26" s="393"/>
      <c r="R26" s="393"/>
      <c r="S26" s="393"/>
      <c r="T26" s="1184"/>
      <c r="U26" s="1184"/>
      <c r="V26" s="1184"/>
      <c r="W26" s="1184"/>
    </row>
    <row r="27" spans="1:23" ht="12.6" customHeight="1">
      <c r="A27" s="1064" t="s">
        <v>942</v>
      </c>
      <c r="B27" s="1190">
        <v>11718.83541903</v>
      </c>
      <c r="C27" s="1190">
        <v>3262.02532182</v>
      </c>
      <c r="D27" s="1190">
        <v>1277.94050683</v>
      </c>
      <c r="E27" s="1190">
        <v>3952.5190936399999</v>
      </c>
      <c r="F27" s="1190">
        <v>3037.6216151399999</v>
      </c>
      <c r="G27" s="1190">
        <v>-1.251566E-2</v>
      </c>
      <c r="H27" s="1190">
        <v>188.74139725999999</v>
      </c>
      <c r="I27" s="164"/>
      <c r="J27" s="393"/>
      <c r="K27" s="1207"/>
      <c r="L27" s="1184"/>
      <c r="M27" s="393"/>
      <c r="N27" s="393"/>
      <c r="O27" s="393"/>
      <c r="P27" s="393"/>
      <c r="Q27" s="393"/>
      <c r="R27" s="393"/>
      <c r="S27" s="393"/>
      <c r="T27" s="1184"/>
      <c r="U27" s="1184"/>
      <c r="V27" s="1184"/>
      <c r="W27" s="1184"/>
    </row>
    <row r="28" spans="1:23" ht="12.6" customHeight="1">
      <c r="A28" s="1064" t="s">
        <v>941</v>
      </c>
      <c r="B28" s="1190">
        <v>8111.3794605100002</v>
      </c>
      <c r="C28" s="1190">
        <v>1292.0584744800001</v>
      </c>
      <c r="D28" s="1190">
        <v>1430.8865689300001</v>
      </c>
      <c r="E28" s="1190">
        <v>4143.3278267000005</v>
      </c>
      <c r="F28" s="1190">
        <v>1243.5779623599999</v>
      </c>
      <c r="G28" s="1190">
        <v>0</v>
      </c>
      <c r="H28" s="1190">
        <v>1.5286280400000001</v>
      </c>
      <c r="I28" s="164"/>
      <c r="J28" s="393"/>
      <c r="K28" s="1207"/>
      <c r="L28" s="1184"/>
      <c r="M28" s="393"/>
      <c r="N28" s="393"/>
      <c r="O28" s="393"/>
      <c r="P28" s="393"/>
      <c r="Q28" s="393"/>
      <c r="R28" s="393"/>
      <c r="S28" s="393"/>
      <c r="T28" s="1184"/>
      <c r="U28" s="1184"/>
      <c r="V28" s="1184"/>
      <c r="W28" s="1184"/>
    </row>
    <row r="29" spans="1:23" ht="12.6" customHeight="1">
      <c r="A29" s="1064" t="s">
        <v>940</v>
      </c>
      <c r="B29" s="1190">
        <v>4862.4238828300004</v>
      </c>
      <c r="C29" s="1190">
        <v>1359.6736651000001</v>
      </c>
      <c r="D29" s="1190">
        <v>1251.5472396499999</v>
      </c>
      <c r="E29" s="1190">
        <v>547.36639371000001</v>
      </c>
      <c r="F29" s="1190">
        <v>1679.5001095200003</v>
      </c>
      <c r="G29" s="1190">
        <v>-1.879548E-2</v>
      </c>
      <c r="H29" s="1190">
        <v>24.35527033</v>
      </c>
      <c r="J29" s="393"/>
      <c r="K29" s="1207"/>
      <c r="L29" s="1184"/>
      <c r="M29" s="393"/>
      <c r="N29" s="393"/>
      <c r="O29" s="393"/>
      <c r="P29" s="393"/>
      <c r="Q29" s="393"/>
      <c r="R29" s="393"/>
      <c r="S29" s="393"/>
      <c r="T29" s="1184"/>
      <c r="U29" s="1184"/>
      <c r="V29" s="1184"/>
      <c r="W29" s="1184"/>
    </row>
    <row r="30" spans="1:23" ht="12.6" customHeight="1">
      <c r="A30" s="1064" t="s">
        <v>939</v>
      </c>
      <c r="B30" s="1190">
        <v>2778.92421608</v>
      </c>
      <c r="C30" s="1190">
        <v>334.14832416000002</v>
      </c>
      <c r="D30" s="1190">
        <v>934.55409806</v>
      </c>
      <c r="E30" s="1190">
        <v>798.14277978999996</v>
      </c>
      <c r="F30" s="1190">
        <v>643.07768186999999</v>
      </c>
      <c r="G30" s="1190">
        <v>61.025070390000003</v>
      </c>
      <c r="H30" s="1190">
        <v>7.9762618100000005</v>
      </c>
      <c r="J30" s="393"/>
      <c r="K30" s="1207"/>
      <c r="L30" s="1184"/>
      <c r="M30" s="393"/>
      <c r="N30" s="393"/>
      <c r="O30" s="393"/>
      <c r="P30" s="393"/>
      <c r="Q30" s="393"/>
      <c r="R30" s="393"/>
      <c r="S30" s="393"/>
      <c r="T30" s="1184"/>
      <c r="U30" s="1184"/>
      <c r="V30" s="1184"/>
      <c r="W30" s="1184"/>
    </row>
    <row r="31" spans="1:23" ht="12.6" customHeight="1">
      <c r="A31" s="1064" t="s">
        <v>938</v>
      </c>
      <c r="B31" s="1190">
        <v>1620.6179770599999</v>
      </c>
      <c r="C31" s="1190">
        <v>485.77483768000002</v>
      </c>
      <c r="D31" s="1190">
        <v>378.86171810000002</v>
      </c>
      <c r="E31" s="1190">
        <v>271.80285194000004</v>
      </c>
      <c r="F31" s="1190">
        <v>482.96006368000002</v>
      </c>
      <c r="G31" s="1190">
        <v>0</v>
      </c>
      <c r="H31" s="1190">
        <v>1.2185056599999999</v>
      </c>
      <c r="J31" s="393"/>
      <c r="K31" s="1207"/>
      <c r="L31" s="1184"/>
      <c r="M31" s="393"/>
      <c r="N31" s="393"/>
      <c r="O31" s="393"/>
      <c r="P31" s="393"/>
      <c r="Q31" s="393"/>
      <c r="R31" s="393"/>
      <c r="S31" s="393"/>
      <c r="T31" s="1184"/>
      <c r="U31" s="1184"/>
      <c r="V31" s="1184"/>
      <c r="W31" s="1184"/>
    </row>
    <row r="32" spans="1:23" ht="12.6" customHeight="1">
      <c r="A32" s="1065" t="s">
        <v>937</v>
      </c>
      <c r="B32" s="1198">
        <v>6316.7688787899997</v>
      </c>
      <c r="C32" s="1198">
        <v>318.86935662999997</v>
      </c>
      <c r="D32" s="1198">
        <v>233.23652601999999</v>
      </c>
      <c r="E32" s="1198">
        <v>5047.69246329</v>
      </c>
      <c r="F32" s="1198">
        <v>55.559835719999995</v>
      </c>
      <c r="G32" s="1198">
        <v>0</v>
      </c>
      <c r="H32" s="1198">
        <v>661.41069713000002</v>
      </c>
      <c r="J32" s="393"/>
      <c r="K32" s="1207"/>
      <c r="L32" s="1184"/>
      <c r="M32" s="393"/>
      <c r="N32" s="393"/>
      <c r="O32" s="393"/>
      <c r="P32" s="393"/>
      <c r="Q32" s="393"/>
      <c r="R32" s="393"/>
      <c r="S32" s="393"/>
      <c r="T32" s="1184"/>
      <c r="U32" s="1184"/>
      <c r="V32" s="1184"/>
      <c r="W32" s="1184"/>
    </row>
    <row r="33" spans="1:23" ht="12.6" customHeight="1">
      <c r="A33" s="1064" t="s">
        <v>936</v>
      </c>
      <c r="B33" s="1190">
        <v>160.98446635999997</v>
      </c>
      <c r="C33" s="1190">
        <v>6.362247E-2</v>
      </c>
      <c r="D33" s="1190">
        <v>75.75500821</v>
      </c>
      <c r="E33" s="1190">
        <v>84.609369600000008</v>
      </c>
      <c r="F33" s="1190">
        <v>0.14890916000000001</v>
      </c>
      <c r="G33" s="1190">
        <v>0</v>
      </c>
      <c r="H33" s="1190">
        <v>0.40755691999999999</v>
      </c>
      <c r="J33" s="393"/>
      <c r="K33" s="1207"/>
      <c r="L33" s="1184"/>
      <c r="M33" s="393"/>
      <c r="N33" s="393"/>
      <c r="O33" s="393"/>
      <c r="P33" s="393"/>
      <c r="Q33" s="393"/>
      <c r="R33" s="393"/>
      <c r="S33" s="393"/>
      <c r="T33" s="1184"/>
      <c r="U33" s="1184"/>
      <c r="V33" s="1184"/>
      <c r="W33" s="1184"/>
    </row>
    <row r="34" spans="1:23" ht="12.6" customHeight="1">
      <c r="A34" s="1064" t="s">
        <v>935</v>
      </c>
      <c r="B34" s="1190">
        <v>5790.0573174199999</v>
      </c>
      <c r="C34" s="1190">
        <v>174.18550872</v>
      </c>
      <c r="D34" s="1190">
        <v>68.75120235</v>
      </c>
      <c r="E34" s="1190">
        <v>4841.4287520899998</v>
      </c>
      <c r="F34" s="1190">
        <v>44.688753330000004</v>
      </c>
      <c r="G34" s="1190">
        <v>0</v>
      </c>
      <c r="H34" s="1190">
        <v>661.00310092999996</v>
      </c>
      <c r="J34" s="393"/>
      <c r="K34" s="1207"/>
      <c r="L34" s="1184"/>
      <c r="M34" s="393"/>
      <c r="N34" s="393"/>
      <c r="O34" s="393"/>
      <c r="P34" s="393"/>
      <c r="Q34" s="393"/>
      <c r="R34" s="393"/>
      <c r="S34" s="393"/>
      <c r="T34" s="1184"/>
      <c r="U34" s="1184"/>
      <c r="V34" s="1184"/>
      <c r="W34" s="1184"/>
    </row>
    <row r="35" spans="1:23" ht="12.6" customHeight="1">
      <c r="A35" s="1064" t="s">
        <v>934</v>
      </c>
      <c r="B35" s="1190">
        <v>365.72709501000003</v>
      </c>
      <c r="C35" s="1190">
        <v>144.62022544000001</v>
      </c>
      <c r="D35" s="1190">
        <v>88.73031546</v>
      </c>
      <c r="E35" s="1190">
        <v>121.6543416</v>
      </c>
      <c r="F35" s="1190">
        <v>10.722173230000001</v>
      </c>
      <c r="G35" s="1190">
        <v>0</v>
      </c>
      <c r="H35" s="1190">
        <v>3.9280000000000003E-5</v>
      </c>
      <c r="J35" s="393"/>
      <c r="K35" s="1207"/>
      <c r="L35" s="1184"/>
      <c r="M35" s="393"/>
      <c r="N35" s="393"/>
      <c r="O35" s="393"/>
      <c r="P35" s="393"/>
      <c r="Q35" s="393"/>
      <c r="R35" s="393"/>
      <c r="S35" s="393"/>
      <c r="T35" s="1184"/>
      <c r="U35" s="1184"/>
      <c r="V35" s="1184"/>
      <c r="W35" s="1184"/>
    </row>
    <row r="36" spans="1:23" ht="12.6" customHeight="1">
      <c r="A36" s="1065" t="s">
        <v>933</v>
      </c>
      <c r="B36" s="1198">
        <v>9348.1963978500007</v>
      </c>
      <c r="C36" s="1198">
        <v>1333.1418170499999</v>
      </c>
      <c r="D36" s="1198">
        <v>2431.7895310499998</v>
      </c>
      <c r="E36" s="1198">
        <v>1443.9113569000001</v>
      </c>
      <c r="F36" s="1198">
        <v>4137.1965253900007</v>
      </c>
      <c r="G36" s="1198">
        <v>2.615345999999974E-2</v>
      </c>
      <c r="H36" s="1198">
        <v>2.131014</v>
      </c>
      <c r="J36" s="393"/>
      <c r="K36" s="1207"/>
      <c r="L36" s="1184"/>
      <c r="M36" s="393"/>
      <c r="N36" s="393"/>
      <c r="O36" s="393"/>
      <c r="P36" s="393"/>
      <c r="Q36" s="393"/>
      <c r="R36" s="393"/>
      <c r="S36" s="393"/>
      <c r="T36" s="1184"/>
      <c r="U36" s="1184"/>
      <c r="V36" s="1184"/>
      <c r="W36" s="1184"/>
    </row>
    <row r="37" spans="1:23" ht="12.6" customHeight="1">
      <c r="A37" s="430" t="s">
        <v>932</v>
      </c>
      <c r="B37" s="1190">
        <v>3021.9653015600002</v>
      </c>
      <c r="C37" s="1190">
        <v>683.66340087000003</v>
      </c>
      <c r="D37" s="1190">
        <v>1129.96471477</v>
      </c>
      <c r="E37" s="1190">
        <v>669.98924629999999</v>
      </c>
      <c r="F37" s="1190">
        <v>537.6803010399999</v>
      </c>
      <c r="G37" s="1190">
        <v>0</v>
      </c>
      <c r="H37" s="1190">
        <v>0.66763858000000009</v>
      </c>
      <c r="J37" s="393"/>
      <c r="K37" s="1207"/>
      <c r="L37" s="1184"/>
      <c r="M37" s="393"/>
      <c r="N37" s="393"/>
      <c r="O37" s="393"/>
      <c r="P37" s="393"/>
      <c r="Q37" s="393"/>
      <c r="R37" s="393"/>
      <c r="S37" s="393"/>
      <c r="T37" s="1184"/>
      <c r="U37" s="1184"/>
      <c r="V37" s="1184"/>
      <c r="W37" s="1184"/>
    </row>
    <row r="38" spans="1:23" ht="12.6" customHeight="1">
      <c r="A38" s="430" t="s">
        <v>931</v>
      </c>
      <c r="B38" s="1190">
        <v>2064.7001137299999</v>
      </c>
      <c r="C38" s="1190">
        <v>144.65183264999999</v>
      </c>
      <c r="D38" s="1190">
        <v>1197.75401584</v>
      </c>
      <c r="E38" s="1190">
        <v>614.06790946000001</v>
      </c>
      <c r="F38" s="1190">
        <v>106.76298032000001</v>
      </c>
      <c r="G38" s="1190">
        <v>0</v>
      </c>
      <c r="H38" s="1190">
        <v>1.4633754600000002</v>
      </c>
      <c r="J38" s="393"/>
      <c r="K38" s="1207"/>
      <c r="L38" s="1184"/>
      <c r="M38" s="393"/>
      <c r="N38" s="393"/>
      <c r="O38" s="393"/>
      <c r="P38" s="393"/>
      <c r="Q38" s="393"/>
      <c r="R38" s="393"/>
      <c r="S38" s="393"/>
      <c r="T38" s="1184"/>
      <c r="U38" s="1184"/>
      <c r="V38" s="1184"/>
      <c r="W38" s="1184"/>
    </row>
    <row r="39" spans="1:23" ht="12.6" customHeight="1">
      <c r="A39" s="1064" t="s">
        <v>930</v>
      </c>
      <c r="B39" s="1190">
        <v>4262</v>
      </c>
      <c r="C39" s="1190">
        <v>505</v>
      </c>
      <c r="D39" s="1190">
        <v>104.07080044</v>
      </c>
      <c r="E39" s="1190">
        <v>159.85420113999999</v>
      </c>
      <c r="F39" s="1190">
        <v>3492.7532440300001</v>
      </c>
      <c r="G39" s="1190">
        <v>2.615345999999974E-2</v>
      </c>
      <c r="H39" s="1190">
        <v>-4.0000000000000001E-8</v>
      </c>
      <c r="J39" s="393"/>
      <c r="K39" s="1207"/>
      <c r="L39" s="1184"/>
      <c r="M39" s="393"/>
      <c r="N39" s="393"/>
      <c r="O39" s="393"/>
      <c r="P39" s="393"/>
      <c r="Q39" s="393"/>
      <c r="R39" s="393"/>
      <c r="S39" s="393"/>
      <c r="T39" s="1184"/>
      <c r="U39" s="1184"/>
      <c r="V39" s="1184"/>
      <c r="W39" s="1184"/>
    </row>
    <row r="40" spans="1:23" ht="12.6" customHeight="1">
      <c r="A40" s="1065" t="s">
        <v>835</v>
      </c>
      <c r="B40" s="1198">
        <v>47248.103125329995</v>
      </c>
      <c r="C40" s="1198">
        <v>10637.855189409998</v>
      </c>
      <c r="D40" s="1198">
        <v>8255.2311277000008</v>
      </c>
      <c r="E40" s="1198">
        <v>10644.70112279</v>
      </c>
      <c r="F40" s="1198">
        <v>17422.90691034</v>
      </c>
      <c r="G40" s="1198">
        <v>0</v>
      </c>
      <c r="H40" s="1198">
        <v>287.40877509000006</v>
      </c>
      <c r="I40" s="164"/>
      <c r="J40" s="393"/>
      <c r="K40" s="1207"/>
      <c r="L40" s="1184"/>
      <c r="M40" s="393"/>
      <c r="N40" s="393"/>
      <c r="O40" s="393"/>
      <c r="P40" s="393"/>
      <c r="Q40" s="393"/>
      <c r="R40" s="393"/>
      <c r="S40" s="393"/>
      <c r="T40" s="1184"/>
      <c r="U40" s="1184"/>
      <c r="V40" s="1184"/>
      <c r="W40" s="1184"/>
    </row>
    <row r="41" spans="1:23" ht="12.6" customHeight="1">
      <c r="A41" s="1064" t="s">
        <v>929</v>
      </c>
      <c r="B41" s="424">
        <v>28852</v>
      </c>
      <c r="C41" s="1190">
        <v>7050</v>
      </c>
      <c r="D41" s="1190">
        <v>4790.5789202109872</v>
      </c>
      <c r="E41" s="1190">
        <v>8978.0979885126562</v>
      </c>
      <c r="F41" s="1190">
        <v>7745.8822329794639</v>
      </c>
      <c r="G41" s="1190">
        <v>0</v>
      </c>
      <c r="H41" s="1190">
        <v>287.40877509000006</v>
      </c>
      <c r="I41" s="164"/>
      <c r="J41" s="393"/>
      <c r="K41" s="1207"/>
      <c r="L41" s="1184"/>
      <c r="M41" s="393"/>
      <c r="N41" s="393"/>
      <c r="O41" s="393"/>
      <c r="P41" s="393"/>
      <c r="Q41" s="393"/>
      <c r="R41" s="393"/>
      <c r="S41" s="393"/>
      <c r="T41" s="1184"/>
      <c r="U41" s="1184"/>
      <c r="V41" s="1184"/>
      <c r="W41" s="1184"/>
    </row>
    <row r="42" spans="1:23" ht="12.6" customHeight="1">
      <c r="A42" s="1064" t="s">
        <v>928</v>
      </c>
      <c r="B42" s="424">
        <v>18396.482424898146</v>
      </c>
      <c r="C42" s="1190">
        <v>3588.2024057712556</v>
      </c>
      <c r="D42" s="1190">
        <v>3464.6522074890136</v>
      </c>
      <c r="E42" s="1190">
        <v>1666.6031342773438</v>
      </c>
      <c r="F42" s="1190">
        <v>9677.024677360534</v>
      </c>
      <c r="G42" s="1190">
        <v>0</v>
      </c>
      <c r="H42" s="1190">
        <v>0</v>
      </c>
      <c r="I42" s="164"/>
      <c r="J42" s="393"/>
      <c r="K42" s="1207"/>
      <c r="L42" s="1184"/>
      <c r="M42" s="393"/>
      <c r="N42" s="393"/>
      <c r="O42" s="393"/>
      <c r="P42" s="393"/>
      <c r="Q42" s="393"/>
      <c r="R42" s="393"/>
      <c r="S42" s="393"/>
      <c r="T42" s="1184"/>
      <c r="U42" s="1184"/>
      <c r="V42" s="1184"/>
      <c r="W42" s="1184"/>
    </row>
    <row r="43" spans="1:23" ht="12.6" customHeight="1">
      <c r="A43" s="1065" t="s">
        <v>927</v>
      </c>
      <c r="B43" s="1198">
        <v>1280.1059021044957</v>
      </c>
      <c r="C43" s="1198">
        <v>569.53549019091099</v>
      </c>
      <c r="D43" s="1198">
        <v>221.4046136700141</v>
      </c>
      <c r="E43" s="1198">
        <v>140.01892279869912</v>
      </c>
      <c r="F43" s="1198">
        <v>349.3961361409996</v>
      </c>
      <c r="G43" s="1198">
        <v>0</v>
      </c>
      <c r="H43" s="1198">
        <v>-0.249260696128214</v>
      </c>
      <c r="I43" s="164"/>
      <c r="J43" s="393"/>
      <c r="K43" s="1207"/>
      <c r="L43" s="1184"/>
      <c r="M43" s="393"/>
      <c r="N43" s="393"/>
      <c r="O43" s="393"/>
      <c r="P43" s="393"/>
      <c r="Q43" s="393"/>
      <c r="R43" s="393"/>
      <c r="S43" s="393"/>
      <c r="T43" s="1184"/>
      <c r="U43" s="1184"/>
      <c r="V43" s="1184"/>
      <c r="W43" s="1184"/>
    </row>
    <row r="44" spans="1:23" ht="12.6" customHeight="1" thickBot="1">
      <c r="B44" s="1196"/>
      <c r="C44" s="424"/>
      <c r="D44" s="424"/>
      <c r="E44" s="424"/>
      <c r="F44" s="424"/>
      <c r="G44" s="424"/>
      <c r="H44" s="424"/>
      <c r="I44" s="164"/>
      <c r="J44" s="393"/>
      <c r="K44" s="1207"/>
      <c r="L44" s="1184"/>
      <c r="M44" s="393"/>
      <c r="N44" s="393"/>
      <c r="O44" s="393"/>
      <c r="P44" s="393"/>
      <c r="Q44" s="393"/>
      <c r="R44" s="393"/>
      <c r="S44" s="393"/>
      <c r="T44" s="1184"/>
      <c r="U44" s="1184"/>
      <c r="V44" s="1184"/>
      <c r="W44" s="1184"/>
    </row>
    <row r="45" spans="1:23" ht="12.6" customHeight="1" thickBot="1">
      <c r="A45" s="1061" t="s">
        <v>267</v>
      </c>
      <c r="B45" s="1193">
        <v>138594.23479704448</v>
      </c>
      <c r="C45" s="1193">
        <v>33571.519332340911</v>
      </c>
      <c r="D45" s="1193">
        <v>24816.943884810014</v>
      </c>
      <c r="E45" s="1193">
        <v>34019.612848078701</v>
      </c>
      <c r="F45" s="1193">
        <v>43500.504590511002</v>
      </c>
      <c r="G45" s="1193">
        <v>240.66366813000002</v>
      </c>
      <c r="H45" s="1193">
        <v>2444.990473173872</v>
      </c>
      <c r="I45" s="164"/>
      <c r="J45" s="393"/>
      <c r="K45" s="1207"/>
      <c r="L45" s="1184"/>
      <c r="M45" s="393"/>
      <c r="N45" s="393"/>
      <c r="O45" s="393"/>
      <c r="P45" s="393"/>
      <c r="Q45" s="393"/>
      <c r="R45" s="393"/>
      <c r="S45" s="393"/>
      <c r="T45" s="1184"/>
      <c r="U45" s="1184"/>
      <c r="V45" s="1184"/>
      <c r="W45" s="1184"/>
    </row>
    <row r="46" spans="1:23" ht="12.6" customHeight="1">
      <c r="A46" s="1064" t="s">
        <v>487</v>
      </c>
      <c r="B46" s="1190">
        <v>153370.57275137</v>
      </c>
      <c r="C46" s="1190">
        <v>36074.607391159996</v>
      </c>
      <c r="D46" s="1190">
        <v>32006.893682689999</v>
      </c>
      <c r="E46" s="1190">
        <v>35794.181809260001</v>
      </c>
      <c r="F46" s="1190">
        <v>49494.889868260005</v>
      </c>
      <c r="G46" s="1190">
        <v>0</v>
      </c>
      <c r="H46" s="1190">
        <v>0</v>
      </c>
      <c r="I46" s="164"/>
      <c r="J46" s="393"/>
      <c r="K46" s="1207"/>
      <c r="L46" s="1184"/>
      <c r="M46" s="393"/>
      <c r="N46" s="393"/>
      <c r="O46" s="393"/>
      <c r="P46" s="393"/>
      <c r="Q46" s="393"/>
      <c r="R46" s="393"/>
      <c r="S46" s="393"/>
      <c r="T46" s="1184"/>
      <c r="U46" s="1184"/>
      <c r="V46" s="1184"/>
      <c r="W46" s="1184"/>
    </row>
    <row r="47" spans="1:23" ht="12.6" customHeight="1">
      <c r="A47" s="1064" t="s">
        <v>486</v>
      </c>
      <c r="B47" s="1190">
        <v>18264.314717609999</v>
      </c>
      <c r="C47" s="1190">
        <v>7885.0004814399999</v>
      </c>
      <c r="D47" s="1190">
        <v>5532.8988853800001</v>
      </c>
      <c r="E47" s="1190">
        <v>2614.7719054899999</v>
      </c>
      <c r="F47" s="1190">
        <v>2231.6434452999997</v>
      </c>
      <c r="G47" s="1190">
        <v>0</v>
      </c>
      <c r="H47" s="1190">
        <v>0</v>
      </c>
      <c r="I47" s="164"/>
      <c r="J47" s="393"/>
      <c r="K47" s="1207"/>
      <c r="L47" s="1184"/>
      <c r="M47" s="393"/>
      <c r="N47" s="393"/>
      <c r="O47" s="393"/>
      <c r="P47" s="393"/>
      <c r="Q47" s="393"/>
      <c r="R47" s="393"/>
      <c r="S47" s="393"/>
      <c r="T47" s="1184"/>
      <c r="U47" s="1184"/>
      <c r="V47" s="1184"/>
      <c r="W47" s="1184"/>
    </row>
    <row r="48" spans="1:23" ht="12.6" customHeight="1" thickBot="1">
      <c r="A48" s="1063" t="s">
        <v>926</v>
      </c>
      <c r="B48" s="1195">
        <v>6601.9419929200012</v>
      </c>
      <c r="C48" s="1195">
        <v>982.61298497999996</v>
      </c>
      <c r="D48" s="1195">
        <v>2879.1316382100049</v>
      </c>
      <c r="E48" s="1195">
        <v>418.96007842999916</v>
      </c>
      <c r="F48" s="1195">
        <v>2321.2372912999967</v>
      </c>
      <c r="G48" s="1195">
        <v>0</v>
      </c>
      <c r="H48" s="1195">
        <v>0</v>
      </c>
      <c r="I48" s="164"/>
      <c r="J48" s="393"/>
      <c r="K48" s="1207"/>
      <c r="L48" s="1184"/>
      <c r="M48" s="393"/>
      <c r="N48" s="393"/>
      <c r="O48" s="393"/>
      <c r="P48" s="393"/>
      <c r="Q48" s="393"/>
      <c r="R48" s="393"/>
      <c r="S48" s="393"/>
      <c r="T48" s="1184"/>
      <c r="U48" s="1184"/>
      <c r="V48" s="1184"/>
      <c r="W48" s="1184"/>
    </row>
    <row r="49" spans="1:23" ht="12.6" customHeight="1" thickBot="1">
      <c r="A49" s="1062" t="s">
        <v>266</v>
      </c>
      <c r="B49" s="1194">
        <v>178236.82946189999</v>
      </c>
      <c r="C49" s="1194">
        <v>44942.220857579996</v>
      </c>
      <c r="D49" s="1194">
        <v>40418.924206280004</v>
      </c>
      <c r="E49" s="1194">
        <v>38827.91379318</v>
      </c>
      <c r="F49" s="1194">
        <v>54047.770604860001</v>
      </c>
      <c r="G49" s="1194">
        <v>0</v>
      </c>
      <c r="H49" s="1194">
        <v>0</v>
      </c>
      <c r="I49" s="164"/>
      <c r="J49" s="393"/>
      <c r="K49" s="1207"/>
      <c r="L49" s="1184"/>
      <c r="M49" s="393"/>
      <c r="N49" s="393"/>
      <c r="O49" s="393"/>
      <c r="P49" s="393"/>
      <c r="Q49" s="393"/>
      <c r="R49" s="393"/>
      <c r="S49" s="393"/>
      <c r="T49" s="1184"/>
      <c r="U49" s="1184"/>
      <c r="V49" s="1184"/>
      <c r="W49" s="1184"/>
    </row>
    <row r="50" spans="1:23" ht="12.6" customHeight="1" thickBot="1">
      <c r="A50" s="1061" t="s">
        <v>260</v>
      </c>
      <c r="B50" s="1193">
        <v>3486.2792783599998</v>
      </c>
      <c r="C50" s="1193">
        <v>935.74562003999995</v>
      </c>
      <c r="D50" s="1193">
        <v>626.56220171999996</v>
      </c>
      <c r="E50" s="1193">
        <v>21.118653819999999</v>
      </c>
      <c r="F50" s="1193">
        <v>1902.85280278</v>
      </c>
      <c r="G50" s="1193">
        <v>0</v>
      </c>
      <c r="H50" s="1193">
        <v>0</v>
      </c>
      <c r="I50" s="164"/>
      <c r="J50" s="393"/>
      <c r="K50" s="1207"/>
      <c r="L50" s="1184"/>
      <c r="M50" s="393"/>
      <c r="N50" s="393"/>
      <c r="O50" s="393"/>
      <c r="P50" s="393"/>
      <c r="Q50" s="393"/>
      <c r="R50" s="393"/>
      <c r="S50" s="393"/>
      <c r="T50" s="1184"/>
      <c r="U50" s="1184"/>
      <c r="V50" s="1184"/>
      <c r="W50" s="1184"/>
    </row>
    <row r="51" spans="1:23" ht="12.6" customHeight="1" thickBot="1">
      <c r="A51" s="1061" t="s">
        <v>545</v>
      </c>
      <c r="B51" s="1193">
        <v>13304.32</v>
      </c>
      <c r="C51" s="1193">
        <v>0</v>
      </c>
      <c r="D51" s="1193">
        <v>13304.32</v>
      </c>
      <c r="E51" s="1193">
        <v>0</v>
      </c>
      <c r="F51" s="1193">
        <v>0</v>
      </c>
      <c r="G51" s="1193">
        <v>0</v>
      </c>
      <c r="H51" s="1193">
        <v>0</v>
      </c>
      <c r="I51" s="164"/>
      <c r="J51" s="393"/>
      <c r="K51" s="1207"/>
      <c r="L51" s="1184"/>
      <c r="M51" s="393"/>
      <c r="N51" s="393"/>
      <c r="O51" s="393"/>
      <c r="P51" s="393"/>
      <c r="Q51" s="393"/>
      <c r="R51" s="393"/>
      <c r="S51" s="393"/>
      <c r="T51" s="1184"/>
      <c r="U51" s="1184"/>
      <c r="V51" s="1184"/>
      <c r="W51" s="1184"/>
    </row>
    <row r="52" spans="1:23" ht="12.6" customHeight="1" thickBot="1">
      <c r="A52" s="1062" t="s">
        <v>265</v>
      </c>
      <c r="B52" s="1194">
        <v>333621.6635373045</v>
      </c>
      <c r="C52" s="1194">
        <v>79449.485809960912</v>
      </c>
      <c r="D52" s="1194">
        <v>79166.75029281</v>
      </c>
      <c r="E52" s="1194">
        <v>72868.645295078706</v>
      </c>
      <c r="F52" s="1194">
        <v>99451.127998151016</v>
      </c>
      <c r="G52" s="1194">
        <v>240.66366813000002</v>
      </c>
      <c r="H52" s="1194">
        <v>2444.990473173872</v>
      </c>
      <c r="I52" s="164"/>
      <c r="J52" s="393"/>
      <c r="K52" s="1207"/>
      <c r="L52" s="1184"/>
      <c r="M52" s="393"/>
      <c r="N52" s="393"/>
      <c r="O52" s="393"/>
      <c r="P52" s="393"/>
      <c r="Q52" s="393"/>
      <c r="R52" s="393"/>
      <c r="S52" s="393"/>
      <c r="T52" s="1184"/>
      <c r="U52" s="1184"/>
      <c r="V52" s="1184"/>
      <c r="W52" s="1184"/>
    </row>
    <row r="53" spans="1:23" ht="12.6" customHeight="1" thickBot="1">
      <c r="A53" s="1061" t="s">
        <v>1037</v>
      </c>
      <c r="B53" s="1193">
        <v>75814.475012729992</v>
      </c>
      <c r="C53" s="1193">
        <v>56690.793999999994</v>
      </c>
      <c r="D53" s="1193">
        <v>13304.32</v>
      </c>
      <c r="E53" s="1193">
        <v>19.328012730000005</v>
      </c>
      <c r="F53" s="1193">
        <v>5800.0330000000013</v>
      </c>
      <c r="G53" s="1193">
        <v>0</v>
      </c>
      <c r="H53" s="1193">
        <v>0</v>
      </c>
      <c r="J53" s="393"/>
      <c r="K53" s="1207"/>
      <c r="L53" s="1184"/>
      <c r="M53" s="1184"/>
      <c r="N53" s="1184"/>
      <c r="O53" s="1184"/>
      <c r="P53" s="1184"/>
      <c r="Q53" s="1184"/>
      <c r="R53" s="1184"/>
      <c r="S53" s="1184"/>
      <c r="T53" s="1184"/>
      <c r="U53" s="1184"/>
      <c r="V53" s="1184"/>
      <c r="W53" s="1184"/>
    </row>
    <row r="54" spans="1:23" ht="12.6" customHeight="1">
      <c r="A54" s="1056" t="s">
        <v>1371</v>
      </c>
      <c r="B54" s="1192"/>
      <c r="C54" s="1192"/>
      <c r="D54" s="1192"/>
      <c r="E54" s="1192"/>
      <c r="F54" s="1192"/>
      <c r="G54" s="1192"/>
      <c r="H54" s="1192"/>
      <c r="J54" s="393"/>
      <c r="L54" s="1184"/>
      <c r="M54" s="1184"/>
      <c r="N54" s="1184"/>
      <c r="O54" s="1184"/>
      <c r="P54" s="1184"/>
      <c r="Q54" s="1184"/>
      <c r="R54" s="1184"/>
      <c r="S54" s="1184"/>
      <c r="T54" s="1184"/>
      <c r="U54" s="1184"/>
      <c r="V54" s="1184"/>
    </row>
    <row r="55" spans="1:23" ht="12.6" customHeight="1">
      <c r="A55" s="1068"/>
      <c r="B55" s="1206"/>
      <c r="C55" s="1206"/>
      <c r="D55" s="1206"/>
      <c r="E55" s="1206"/>
      <c r="F55" s="1206"/>
      <c r="G55" s="1206"/>
      <c r="H55" s="1206"/>
      <c r="J55" s="393"/>
      <c r="L55" s="1184"/>
      <c r="M55" s="1184"/>
      <c r="N55" s="1184"/>
      <c r="O55" s="1184"/>
      <c r="P55" s="1184"/>
      <c r="Q55" s="1184"/>
      <c r="R55" s="1184"/>
      <c r="S55" s="1184"/>
      <c r="T55" s="1184"/>
      <c r="U55" s="1184"/>
      <c r="V55" s="1184"/>
    </row>
    <row r="56" spans="1:23" ht="12.6" customHeight="1">
      <c r="B56" s="1192"/>
      <c r="C56" s="1191"/>
      <c r="D56" s="1190"/>
      <c r="E56" s="1190"/>
      <c r="F56" s="1189"/>
      <c r="G56" s="424"/>
      <c r="H56" s="424"/>
      <c r="J56" s="393"/>
      <c r="L56" s="1184"/>
      <c r="M56" s="1184"/>
      <c r="N56" s="1184"/>
      <c r="O56" s="1184"/>
      <c r="P56" s="1184"/>
      <c r="Q56" s="1184"/>
      <c r="R56" s="1184"/>
      <c r="S56" s="1184"/>
      <c r="T56" s="1184"/>
      <c r="U56" s="1184"/>
      <c r="V56" s="1184"/>
    </row>
    <row r="57" spans="1:23" ht="12.6" customHeight="1">
      <c r="B57" s="1188"/>
      <c r="C57" s="1188"/>
      <c r="D57" s="1188"/>
      <c r="E57" s="1188"/>
      <c r="F57" s="1188"/>
      <c r="G57" s="1188"/>
      <c r="H57" s="1188"/>
      <c r="J57" s="393"/>
      <c r="L57" s="1184"/>
    </row>
    <row r="58" spans="1:23" ht="12.6" customHeight="1">
      <c r="B58" s="424"/>
      <c r="C58" s="424"/>
      <c r="D58" s="424"/>
      <c r="E58" s="424"/>
      <c r="F58" s="424"/>
      <c r="G58" s="424"/>
      <c r="H58" s="424"/>
      <c r="J58" s="393"/>
      <c r="L58" s="1184"/>
    </row>
    <row r="59" spans="1:23" ht="12.6" customHeight="1">
      <c r="A59" s="1642" t="s">
        <v>1370</v>
      </c>
      <c r="B59" s="1187"/>
      <c r="C59" s="1187"/>
      <c r="D59" s="424"/>
      <c r="E59" s="424"/>
      <c r="F59" s="1188"/>
      <c r="G59" s="1205"/>
      <c r="H59" s="424"/>
      <c r="J59" s="393"/>
      <c r="L59" s="1184"/>
    </row>
    <row r="60" spans="1:23" ht="12.6" customHeight="1">
      <c r="A60" s="1204"/>
      <c r="B60" s="1203"/>
      <c r="C60" s="1202"/>
      <c r="D60" s="1202"/>
      <c r="E60" s="1202"/>
      <c r="F60" s="1202"/>
      <c r="G60" s="1202"/>
      <c r="H60" s="1202"/>
      <c r="J60" s="393"/>
      <c r="L60" s="1184"/>
    </row>
    <row r="61" spans="1:23" ht="38.4" customHeight="1" thickBot="1">
      <c r="A61" s="1201" t="s">
        <v>112</v>
      </c>
      <c r="B61" s="1200" t="s">
        <v>237</v>
      </c>
      <c r="C61" s="1200" t="s">
        <v>244</v>
      </c>
      <c r="D61" s="1200" t="s">
        <v>243</v>
      </c>
      <c r="E61" s="1200" t="s">
        <v>242</v>
      </c>
      <c r="F61" s="1200" t="s">
        <v>241</v>
      </c>
      <c r="G61" s="1200" t="s">
        <v>240</v>
      </c>
      <c r="H61" s="1199" t="s">
        <v>1038</v>
      </c>
      <c r="J61" s="393"/>
      <c r="L61" s="1184"/>
    </row>
    <row r="62" spans="1:23" ht="12.6" customHeight="1">
      <c r="A62" s="1065" t="s">
        <v>834</v>
      </c>
      <c r="B62" s="1198">
        <v>15741.250622039999</v>
      </c>
      <c r="C62" s="1198">
        <v>2607.9653399899998</v>
      </c>
      <c r="D62" s="1198">
        <v>2063.2949296100001</v>
      </c>
      <c r="E62" s="1198">
        <v>1911.6125468299999</v>
      </c>
      <c r="F62" s="1198">
        <v>8433.9578547100009</v>
      </c>
      <c r="G62" s="1198">
        <v>0</v>
      </c>
      <c r="H62" s="1198">
        <v>724.4199509</v>
      </c>
      <c r="J62" s="393"/>
      <c r="L62" s="1184"/>
      <c r="M62" s="164"/>
      <c r="N62" s="164"/>
      <c r="O62" s="164"/>
      <c r="P62" s="164"/>
      <c r="Q62" s="164"/>
      <c r="R62" s="164"/>
      <c r="S62" s="164"/>
      <c r="T62" s="164"/>
      <c r="U62" s="164"/>
      <c r="V62" s="164"/>
    </row>
    <row r="63" spans="1:23" ht="12.6" customHeight="1">
      <c r="A63" s="1065" t="s">
        <v>964</v>
      </c>
      <c r="B63" s="1198">
        <v>7767.5399318700001</v>
      </c>
      <c r="C63" s="1198">
        <v>5642.1489394199998</v>
      </c>
      <c r="D63" s="1198">
        <v>312.19718295000001</v>
      </c>
      <c r="E63" s="1198">
        <v>1583.1914880500001</v>
      </c>
      <c r="F63" s="1198">
        <v>224.06496304999999</v>
      </c>
      <c r="G63" s="1198">
        <v>0</v>
      </c>
      <c r="H63" s="1198">
        <v>5.9373583999999999</v>
      </c>
      <c r="J63" s="393"/>
      <c r="L63" s="1184"/>
      <c r="M63" s="164"/>
      <c r="N63" s="164"/>
      <c r="O63" s="164"/>
      <c r="P63" s="164"/>
      <c r="Q63" s="164"/>
      <c r="R63" s="164"/>
      <c r="S63" s="164"/>
      <c r="T63" s="164"/>
      <c r="U63" s="164"/>
      <c r="V63" s="164"/>
    </row>
    <row r="64" spans="1:23" ht="12.6" customHeight="1">
      <c r="A64" s="1064" t="s">
        <v>963</v>
      </c>
      <c r="B64" s="1190">
        <v>3809.3276859600001</v>
      </c>
      <c r="C64" s="1190">
        <v>3385.1550834899999</v>
      </c>
      <c r="D64" s="1190">
        <v>190.92021947000001</v>
      </c>
      <c r="E64" s="1190">
        <v>93.445797920000004</v>
      </c>
      <c r="F64" s="1190">
        <v>133.86922670999999</v>
      </c>
      <c r="G64" s="1190">
        <v>0</v>
      </c>
      <c r="H64" s="1190">
        <v>5.9373583700000001</v>
      </c>
      <c r="J64" s="393"/>
      <c r="L64" s="1184"/>
      <c r="M64" s="164"/>
      <c r="N64" s="164"/>
      <c r="O64" s="164"/>
      <c r="P64" s="164"/>
      <c r="Q64" s="164"/>
      <c r="R64" s="164"/>
      <c r="S64" s="164"/>
      <c r="T64" s="164"/>
      <c r="U64" s="164"/>
      <c r="V64" s="164"/>
    </row>
    <row r="65" spans="1:22" ht="12.6" customHeight="1">
      <c r="A65" s="1064" t="s">
        <v>962</v>
      </c>
      <c r="B65" s="1190">
        <v>2524.0736952900002</v>
      </c>
      <c r="C65" s="1190">
        <v>2213.82139284</v>
      </c>
      <c r="D65" s="1190">
        <v>114.47143317</v>
      </c>
      <c r="E65" s="1190">
        <v>107.00418119</v>
      </c>
      <c r="F65" s="1190">
        <v>88.776688089999993</v>
      </c>
      <c r="G65" s="1190">
        <v>0</v>
      </c>
      <c r="H65" s="1190">
        <v>0</v>
      </c>
      <c r="J65" s="393"/>
      <c r="L65" s="1184"/>
      <c r="M65" s="164"/>
      <c r="N65" s="164"/>
      <c r="O65" s="164"/>
      <c r="P65" s="164"/>
      <c r="Q65" s="164"/>
      <c r="R65" s="164"/>
      <c r="S65" s="164"/>
      <c r="T65" s="164"/>
      <c r="U65" s="164"/>
      <c r="V65" s="164"/>
    </row>
    <row r="66" spans="1:22" ht="12.6" customHeight="1">
      <c r="A66" s="430" t="s">
        <v>961</v>
      </c>
      <c r="B66" s="1190">
        <v>1434.1385506200002</v>
      </c>
      <c r="C66" s="1190">
        <v>43.172463090000001</v>
      </c>
      <c r="D66" s="1190">
        <v>6.80553031</v>
      </c>
      <c r="E66" s="1190">
        <v>1382.7415089400001</v>
      </c>
      <c r="F66" s="1190">
        <v>1.4190482500000001</v>
      </c>
      <c r="G66" s="1190">
        <v>0</v>
      </c>
      <c r="H66" s="1190">
        <v>3.0000000000000004E-8</v>
      </c>
      <c r="J66" s="393"/>
      <c r="L66" s="1184"/>
      <c r="M66" s="164"/>
      <c r="N66" s="164"/>
      <c r="O66" s="164"/>
      <c r="P66" s="164"/>
      <c r="Q66" s="164"/>
      <c r="R66" s="164"/>
      <c r="S66" s="164"/>
      <c r="T66" s="164"/>
      <c r="U66" s="164"/>
      <c r="V66" s="164"/>
    </row>
    <row r="67" spans="1:22" ht="12.6" customHeight="1">
      <c r="A67" s="691" t="s">
        <v>960</v>
      </c>
      <c r="B67" s="1198">
        <v>3261.8097772300002</v>
      </c>
      <c r="C67" s="1198">
        <v>257.82945151000001</v>
      </c>
      <c r="D67" s="1198">
        <v>1153.0340701900002</v>
      </c>
      <c r="E67" s="1198">
        <v>894.02822014999992</v>
      </c>
      <c r="F67" s="1198">
        <v>642.00659689000008</v>
      </c>
      <c r="G67" s="1198">
        <v>84.709525970000001</v>
      </c>
      <c r="H67" s="1198">
        <v>230.20191252000001</v>
      </c>
      <c r="J67" s="393"/>
      <c r="L67" s="1184"/>
      <c r="M67" s="164"/>
      <c r="N67" s="164"/>
      <c r="O67" s="164"/>
      <c r="P67" s="164"/>
      <c r="Q67" s="164"/>
      <c r="R67" s="164"/>
      <c r="S67" s="164"/>
      <c r="T67" s="164"/>
      <c r="U67" s="164"/>
      <c r="V67" s="164"/>
    </row>
    <row r="68" spans="1:22" ht="12.6" customHeight="1">
      <c r="A68" s="1064" t="s">
        <v>959</v>
      </c>
      <c r="B68" s="1190">
        <v>1905.0382564899999</v>
      </c>
      <c r="C68" s="1190">
        <v>231.36359698999999</v>
      </c>
      <c r="D68" s="1190">
        <v>897.27612538999995</v>
      </c>
      <c r="E68" s="1190">
        <v>157.51223783999998</v>
      </c>
      <c r="F68" s="1190">
        <v>541.54037604999996</v>
      </c>
      <c r="G68" s="1190">
        <v>0</v>
      </c>
      <c r="H68" s="1190">
        <v>77.345920219999996</v>
      </c>
      <c r="J68" s="393"/>
      <c r="L68" s="1184"/>
      <c r="M68" s="164"/>
      <c r="N68" s="164"/>
      <c r="O68" s="164"/>
      <c r="P68" s="164"/>
      <c r="Q68" s="164"/>
      <c r="R68" s="164"/>
      <c r="S68" s="164"/>
      <c r="T68" s="164"/>
      <c r="U68" s="164"/>
      <c r="V68" s="164"/>
    </row>
    <row r="69" spans="1:22" ht="12.6" customHeight="1">
      <c r="A69" s="1064" t="s">
        <v>958</v>
      </c>
      <c r="B69" s="1190">
        <v>357.13092549000004</v>
      </c>
      <c r="C69" s="1190">
        <v>14.7422539</v>
      </c>
      <c r="D69" s="1190">
        <v>155.37106242000002</v>
      </c>
      <c r="E69" s="1190">
        <v>136.28727635999999</v>
      </c>
      <c r="F69" s="1190">
        <v>50.73033281</v>
      </c>
      <c r="G69" s="1190">
        <v>0</v>
      </c>
      <c r="H69" s="1190">
        <v>0</v>
      </c>
      <c r="J69" s="393"/>
      <c r="L69" s="1184"/>
      <c r="M69" s="164"/>
      <c r="N69" s="164"/>
      <c r="O69" s="164"/>
      <c r="P69" s="164"/>
      <c r="Q69" s="164"/>
      <c r="R69" s="164"/>
      <c r="S69" s="164"/>
      <c r="T69" s="164"/>
      <c r="U69" s="164"/>
      <c r="V69" s="164"/>
    </row>
    <row r="70" spans="1:22" ht="12.6" customHeight="1">
      <c r="A70" s="422" t="s">
        <v>957</v>
      </c>
      <c r="B70" s="1190">
        <v>999.64059524999982</v>
      </c>
      <c r="C70" s="1190">
        <v>11.723600619999999</v>
      </c>
      <c r="D70" s="1190">
        <v>100.38688237999999</v>
      </c>
      <c r="E70" s="1190">
        <v>600.22870594999995</v>
      </c>
      <c r="F70" s="1190">
        <v>49.735888029999998</v>
      </c>
      <c r="G70" s="1190">
        <v>84.709525970000001</v>
      </c>
      <c r="H70" s="1190">
        <v>152.85599230000003</v>
      </c>
      <c r="J70" s="393"/>
      <c r="L70" s="1184"/>
      <c r="M70" s="164"/>
      <c r="N70" s="164"/>
      <c r="O70" s="164"/>
      <c r="P70" s="164"/>
      <c r="Q70" s="164"/>
      <c r="R70" s="164"/>
      <c r="S70" s="164"/>
      <c r="T70" s="164"/>
      <c r="U70" s="164"/>
      <c r="V70" s="164"/>
    </row>
    <row r="71" spans="1:22" ht="12.6" customHeight="1">
      <c r="A71" s="1066" t="s">
        <v>956</v>
      </c>
      <c r="B71" s="1198">
        <v>3678.7584482699999</v>
      </c>
      <c r="C71" s="1198">
        <v>1762.09112183</v>
      </c>
      <c r="D71" s="1198">
        <v>765.70766549999996</v>
      </c>
      <c r="E71" s="1198">
        <v>467.70736226000002</v>
      </c>
      <c r="F71" s="1198">
        <v>624.00525120999998</v>
      </c>
      <c r="G71" s="1198">
        <v>0</v>
      </c>
      <c r="H71" s="1198">
        <v>59.247047469999998</v>
      </c>
      <c r="J71" s="393"/>
      <c r="L71" s="1184"/>
      <c r="M71" s="164"/>
      <c r="N71" s="164"/>
      <c r="O71" s="164"/>
      <c r="P71" s="164"/>
      <c r="Q71" s="164"/>
      <c r="R71" s="164"/>
      <c r="S71" s="164"/>
      <c r="T71" s="164"/>
      <c r="U71" s="164"/>
      <c r="V71" s="164"/>
    </row>
    <row r="72" spans="1:22" ht="12.6" customHeight="1">
      <c r="A72" s="1064" t="s">
        <v>955</v>
      </c>
      <c r="B72" s="1190">
        <v>1205.9903848099998</v>
      </c>
      <c r="C72" s="1190">
        <v>304.78187622999997</v>
      </c>
      <c r="D72" s="1190">
        <v>319.02541902999997</v>
      </c>
      <c r="E72" s="1190">
        <v>253.53537088000002</v>
      </c>
      <c r="F72" s="1190">
        <v>309.62719118999996</v>
      </c>
      <c r="G72" s="1190">
        <v>0</v>
      </c>
      <c r="H72" s="1190">
        <v>19.020527480000002</v>
      </c>
      <c r="J72" s="393"/>
      <c r="L72" s="1184"/>
      <c r="M72" s="164"/>
      <c r="N72" s="164"/>
      <c r="O72" s="164"/>
      <c r="P72" s="164"/>
      <c r="Q72" s="164"/>
      <c r="R72" s="164"/>
      <c r="S72" s="164"/>
      <c r="T72" s="164"/>
      <c r="U72" s="164"/>
      <c r="V72" s="164"/>
    </row>
    <row r="73" spans="1:22" ht="12.6" customHeight="1">
      <c r="A73" s="1064" t="s">
        <v>954</v>
      </c>
      <c r="B73" s="1190">
        <v>371.33044839000007</v>
      </c>
      <c r="C73" s="1190">
        <v>183.17069080000002</v>
      </c>
      <c r="D73" s="1190">
        <v>64.682590059999995</v>
      </c>
      <c r="E73" s="1190">
        <v>103.59678303999999</v>
      </c>
      <c r="F73" s="1190">
        <v>18.922328459999999</v>
      </c>
      <c r="G73" s="1190">
        <v>0</v>
      </c>
      <c r="H73" s="1190">
        <v>0.95805602999999995</v>
      </c>
      <c r="J73" s="393"/>
      <c r="L73" s="1184"/>
      <c r="M73" s="164"/>
      <c r="N73" s="164"/>
      <c r="O73" s="164"/>
      <c r="P73" s="164"/>
      <c r="Q73" s="164"/>
      <c r="R73" s="164"/>
      <c r="S73" s="164"/>
      <c r="T73" s="164"/>
      <c r="U73" s="164"/>
      <c r="V73" s="164"/>
    </row>
    <row r="74" spans="1:22" ht="12.6" customHeight="1">
      <c r="A74" s="1064" t="s">
        <v>953</v>
      </c>
      <c r="B74" s="1190">
        <v>2101.4376150700004</v>
      </c>
      <c r="C74" s="1190">
        <v>1274.1385548000001</v>
      </c>
      <c r="D74" s="1190">
        <v>381.99965641</v>
      </c>
      <c r="E74" s="1190">
        <v>110.57520834</v>
      </c>
      <c r="F74" s="1190">
        <v>295.45573156000006</v>
      </c>
      <c r="G74" s="1190">
        <v>0</v>
      </c>
      <c r="H74" s="1190">
        <v>39.268463960000005</v>
      </c>
      <c r="J74" s="393"/>
      <c r="L74" s="1184"/>
      <c r="M74" s="164"/>
      <c r="N74" s="164"/>
      <c r="O74" s="164"/>
      <c r="P74" s="164"/>
      <c r="Q74" s="164"/>
      <c r="R74" s="164"/>
      <c r="S74" s="164"/>
      <c r="T74" s="164"/>
      <c r="U74" s="164"/>
      <c r="V74" s="164"/>
    </row>
    <row r="75" spans="1:22" ht="12.6" customHeight="1">
      <c r="A75" s="1065" t="s">
        <v>952</v>
      </c>
      <c r="B75" s="1198">
        <v>8770.7366826200014</v>
      </c>
      <c r="C75" s="1198">
        <v>2241.0792150900002</v>
      </c>
      <c r="D75" s="1198">
        <v>2198.0913887699999</v>
      </c>
      <c r="E75" s="1198">
        <v>1131.7603220800002</v>
      </c>
      <c r="F75" s="1198">
        <v>3076.7637848499999</v>
      </c>
      <c r="G75" s="1198">
        <v>-3.8210000000000002E-5</v>
      </c>
      <c r="H75" s="1198">
        <v>123.04201003999999</v>
      </c>
      <c r="J75" s="393"/>
      <c r="L75" s="1184"/>
      <c r="M75" s="164"/>
      <c r="N75" s="164"/>
      <c r="O75" s="164"/>
      <c r="P75" s="164"/>
      <c r="Q75" s="164"/>
      <c r="R75" s="164"/>
      <c r="S75" s="164"/>
      <c r="T75" s="164"/>
      <c r="U75" s="164"/>
      <c r="V75" s="164"/>
    </row>
    <row r="76" spans="1:22" ht="12.6" customHeight="1">
      <c r="A76" s="1064" t="s">
        <v>951</v>
      </c>
      <c r="B76" s="1190">
        <v>1248.91272824</v>
      </c>
      <c r="C76" s="1190">
        <v>155.49238097999998</v>
      </c>
      <c r="D76" s="1190">
        <v>271.49615767</v>
      </c>
      <c r="E76" s="1190">
        <v>86.857897410000007</v>
      </c>
      <c r="F76" s="1190">
        <v>619.87925673000007</v>
      </c>
      <c r="G76" s="1190">
        <v>-4.3599999999999998E-6</v>
      </c>
      <c r="H76" s="1190">
        <v>115.18703981</v>
      </c>
      <c r="J76" s="393"/>
      <c r="L76" s="1184"/>
      <c r="M76" s="164"/>
      <c r="N76" s="164"/>
      <c r="O76" s="164"/>
      <c r="P76" s="164"/>
      <c r="Q76" s="164"/>
      <c r="R76" s="164"/>
      <c r="S76" s="164"/>
      <c r="T76" s="164"/>
      <c r="U76" s="164"/>
      <c r="V76" s="164"/>
    </row>
    <row r="77" spans="1:22" ht="12.6" customHeight="1">
      <c r="A77" s="422" t="s">
        <v>950</v>
      </c>
      <c r="B77" s="1190">
        <v>1797.7186830900002</v>
      </c>
      <c r="C77" s="1190">
        <v>556.98301861000004</v>
      </c>
      <c r="D77" s="1190">
        <v>500.71844079000005</v>
      </c>
      <c r="E77" s="1190">
        <v>125.12782116000001</v>
      </c>
      <c r="F77" s="1190">
        <v>614.21940769000003</v>
      </c>
      <c r="G77" s="1190">
        <v>0</v>
      </c>
      <c r="H77" s="1190">
        <v>0.66999483999999998</v>
      </c>
      <c r="J77" s="393"/>
      <c r="L77" s="1184"/>
      <c r="M77" s="164"/>
      <c r="N77" s="164"/>
      <c r="O77" s="164"/>
      <c r="P77" s="164"/>
      <c r="Q77" s="164"/>
      <c r="R77" s="164"/>
      <c r="S77" s="164"/>
      <c r="T77" s="164"/>
      <c r="U77" s="164"/>
      <c r="V77" s="164"/>
    </row>
    <row r="78" spans="1:22" ht="12.6" customHeight="1">
      <c r="A78" s="1064" t="s">
        <v>949</v>
      </c>
      <c r="B78" s="1190">
        <v>3254.3982934999999</v>
      </c>
      <c r="C78" s="1190">
        <v>796.92184135000002</v>
      </c>
      <c r="D78" s="1190">
        <v>957.70158122999999</v>
      </c>
      <c r="E78" s="1190">
        <v>394.96225429999998</v>
      </c>
      <c r="F78" s="1190">
        <v>1097.6276412299999</v>
      </c>
      <c r="G78" s="1190">
        <v>0</v>
      </c>
      <c r="H78" s="1190">
        <v>7.18497539</v>
      </c>
      <c r="J78" s="393"/>
      <c r="L78" s="1184"/>
      <c r="M78" s="164"/>
      <c r="N78" s="164"/>
      <c r="O78" s="164"/>
      <c r="P78" s="164"/>
      <c r="Q78" s="164"/>
      <c r="R78" s="164"/>
      <c r="S78" s="164"/>
      <c r="T78" s="164"/>
      <c r="U78" s="164"/>
      <c r="V78" s="164"/>
    </row>
    <row r="79" spans="1:22" ht="12.6" customHeight="1">
      <c r="A79" s="1064" t="s">
        <v>948</v>
      </c>
      <c r="B79" s="1190">
        <v>263.95849957000001</v>
      </c>
      <c r="C79" s="1190">
        <v>60.64319631</v>
      </c>
      <c r="D79" s="1190">
        <v>49.908110669999999</v>
      </c>
      <c r="E79" s="1190">
        <v>62.493063289999995</v>
      </c>
      <c r="F79" s="1190">
        <v>90.914129299999999</v>
      </c>
      <c r="G79" s="1190">
        <v>0</v>
      </c>
      <c r="H79" s="1190">
        <v>0</v>
      </c>
      <c r="J79" s="393"/>
      <c r="L79" s="1184"/>
      <c r="M79" s="164"/>
      <c r="N79" s="164"/>
      <c r="O79" s="164"/>
      <c r="P79" s="164"/>
      <c r="Q79" s="164"/>
      <c r="R79" s="164"/>
      <c r="S79" s="164"/>
      <c r="T79" s="164"/>
      <c r="U79" s="164"/>
      <c r="V79" s="164"/>
    </row>
    <row r="80" spans="1:22" ht="12.6" customHeight="1">
      <c r="A80" s="1064" t="s">
        <v>947</v>
      </c>
      <c r="B80" s="1190">
        <v>1461.6076013400002</v>
      </c>
      <c r="C80" s="1190">
        <v>556.39101333999997</v>
      </c>
      <c r="D80" s="1190">
        <v>356.34348193</v>
      </c>
      <c r="E80" s="1190">
        <v>100.25300471999999</v>
      </c>
      <c r="F80" s="1190">
        <v>448.62010135000003</v>
      </c>
      <c r="G80" s="1190">
        <v>0</v>
      </c>
      <c r="H80" s="1190">
        <v>0</v>
      </c>
      <c r="J80" s="393"/>
      <c r="L80" s="1184"/>
      <c r="M80" s="164"/>
      <c r="N80" s="164"/>
      <c r="O80" s="164"/>
      <c r="P80" s="164"/>
      <c r="Q80" s="164"/>
      <c r="R80" s="164"/>
      <c r="S80" s="164"/>
      <c r="T80" s="164"/>
      <c r="U80" s="164"/>
      <c r="V80" s="164"/>
    </row>
    <row r="81" spans="1:22" ht="12.6" customHeight="1">
      <c r="A81" s="1064" t="s">
        <v>946</v>
      </c>
      <c r="B81" s="1190">
        <v>744.14087687999995</v>
      </c>
      <c r="C81" s="1190">
        <v>114.64776450000001</v>
      </c>
      <c r="D81" s="1190">
        <v>61.92361648</v>
      </c>
      <c r="E81" s="1190">
        <v>362.06628120000005</v>
      </c>
      <c r="F81" s="1190">
        <v>205.50324855</v>
      </c>
      <c r="G81" s="1190">
        <v>-3.3849999999999996E-5</v>
      </c>
      <c r="H81" s="1190">
        <v>0</v>
      </c>
      <c r="J81" s="393"/>
      <c r="L81" s="1184"/>
      <c r="M81" s="164"/>
      <c r="N81" s="164"/>
      <c r="O81" s="164"/>
      <c r="P81" s="164"/>
      <c r="Q81" s="164"/>
      <c r="R81" s="164"/>
      <c r="S81" s="164"/>
      <c r="T81" s="164"/>
      <c r="U81" s="164"/>
      <c r="V81" s="164"/>
    </row>
    <row r="82" spans="1:22" ht="12.6" customHeight="1">
      <c r="A82" s="1065" t="s">
        <v>945</v>
      </c>
      <c r="B82" s="1198">
        <v>33881.117820270003</v>
      </c>
      <c r="C82" s="1198">
        <v>8218.7286796899989</v>
      </c>
      <c r="D82" s="1198">
        <v>7335.5980736300007</v>
      </c>
      <c r="E82" s="1198">
        <v>9518.8847325700008</v>
      </c>
      <c r="F82" s="1198">
        <v>7750.2692668500003</v>
      </c>
      <c r="G82" s="1198">
        <v>693.48031147999995</v>
      </c>
      <c r="H82" s="1198">
        <v>364.15675605000001</v>
      </c>
      <c r="J82" s="393"/>
      <c r="L82" s="1184"/>
      <c r="M82" s="164"/>
      <c r="N82" s="164"/>
      <c r="O82" s="164"/>
      <c r="P82" s="164"/>
      <c r="Q82" s="164"/>
      <c r="R82" s="164"/>
      <c r="S82" s="164"/>
      <c r="T82" s="164"/>
      <c r="U82" s="164"/>
      <c r="V82" s="164"/>
    </row>
    <row r="83" spans="1:22" ht="12.6" customHeight="1">
      <c r="A83" s="1064" t="s">
        <v>944</v>
      </c>
      <c r="B83" s="1190">
        <v>1648.01457428</v>
      </c>
      <c r="C83" s="1190">
        <v>229.99045900000002</v>
      </c>
      <c r="D83" s="1190">
        <v>416.45181568999999</v>
      </c>
      <c r="E83" s="1190">
        <v>196.00584387000001</v>
      </c>
      <c r="F83" s="1190">
        <v>328.85528740000001</v>
      </c>
      <c r="G83" s="1190">
        <v>467.96023494000002</v>
      </c>
      <c r="H83" s="1190">
        <v>8.7509333800000011</v>
      </c>
      <c r="J83" s="393"/>
      <c r="L83" s="1184"/>
      <c r="M83" s="164"/>
      <c r="N83" s="164"/>
      <c r="O83" s="164"/>
      <c r="P83" s="164"/>
      <c r="Q83" s="164"/>
      <c r="R83" s="164"/>
      <c r="S83" s="164"/>
      <c r="T83" s="164"/>
      <c r="U83" s="164"/>
      <c r="V83" s="164"/>
    </row>
    <row r="84" spans="1:22" ht="12.6" customHeight="1">
      <c r="A84" s="1064" t="s">
        <v>943</v>
      </c>
      <c r="B84" s="1190">
        <v>3310.6650953600001</v>
      </c>
      <c r="C84" s="1190">
        <v>612.37895097000001</v>
      </c>
      <c r="D84" s="1190">
        <v>1632.85215208</v>
      </c>
      <c r="E84" s="1190">
        <v>168.30624001000001</v>
      </c>
      <c r="F84" s="1190">
        <v>793.66912104999994</v>
      </c>
      <c r="G84" s="1190">
        <v>-0.11383066999999999</v>
      </c>
      <c r="H84" s="1190">
        <v>103.57246191999999</v>
      </c>
      <c r="J84" s="393"/>
      <c r="L84" s="1184"/>
      <c r="M84" s="164"/>
      <c r="N84" s="164"/>
      <c r="O84" s="164"/>
      <c r="P84" s="164"/>
      <c r="Q84" s="164"/>
      <c r="R84" s="164"/>
      <c r="S84" s="164"/>
      <c r="T84" s="164"/>
      <c r="U84" s="164"/>
      <c r="V84" s="164"/>
    </row>
    <row r="85" spans="1:22" ht="12.6" customHeight="1">
      <c r="A85" s="1064" t="s">
        <v>942</v>
      </c>
      <c r="B85" s="1190">
        <v>12093.172304850003</v>
      </c>
      <c r="C85" s="1190">
        <v>3672.3220857900001</v>
      </c>
      <c r="D85" s="1190">
        <v>1301.0691161299999</v>
      </c>
      <c r="E85" s="1190">
        <v>3909.7301064900003</v>
      </c>
      <c r="F85" s="1190">
        <v>3066.7055619100001</v>
      </c>
      <c r="G85" s="1190">
        <v>-1.2509940000000001E-2</v>
      </c>
      <c r="H85" s="1190">
        <v>143.35794447000001</v>
      </c>
      <c r="J85" s="393"/>
      <c r="L85" s="1184"/>
      <c r="M85" s="164"/>
      <c r="N85" s="164"/>
      <c r="O85" s="164"/>
      <c r="P85" s="164"/>
      <c r="Q85" s="164"/>
      <c r="R85" s="164"/>
      <c r="S85" s="164"/>
      <c r="T85" s="164"/>
      <c r="U85" s="164"/>
      <c r="V85" s="164"/>
    </row>
    <row r="86" spans="1:22" ht="12.6" customHeight="1">
      <c r="A86" s="1064" t="s">
        <v>941</v>
      </c>
      <c r="B86" s="1190">
        <v>7710.4594492200004</v>
      </c>
      <c r="C86" s="1190">
        <v>1280.4660039400001</v>
      </c>
      <c r="D86" s="1190">
        <v>1524.74332944</v>
      </c>
      <c r="E86" s="1190">
        <v>3677.1855605000001</v>
      </c>
      <c r="F86" s="1190">
        <v>1191.2945410300001</v>
      </c>
      <c r="G86" s="1190">
        <v>-6.4049999999999998E-5</v>
      </c>
      <c r="H86" s="1190">
        <v>36.770078359999999</v>
      </c>
      <c r="J86" s="393"/>
      <c r="L86" s="1184"/>
      <c r="M86" s="164"/>
      <c r="N86" s="164"/>
      <c r="O86" s="164"/>
      <c r="P86" s="164"/>
      <c r="Q86" s="164"/>
      <c r="R86" s="164"/>
      <c r="S86" s="164"/>
      <c r="T86" s="164"/>
      <c r="U86" s="164"/>
      <c r="V86" s="164"/>
    </row>
    <row r="87" spans="1:22" ht="12.6" customHeight="1">
      <c r="A87" s="1064" t="s">
        <v>940</v>
      </c>
      <c r="B87" s="1190">
        <v>5010.3814511300006</v>
      </c>
      <c r="C87" s="1190">
        <v>1585.05243236</v>
      </c>
      <c r="D87" s="1190">
        <v>1235.82063885</v>
      </c>
      <c r="E87" s="1190">
        <v>551.93419004999998</v>
      </c>
      <c r="F87" s="1190">
        <v>1453.62749682</v>
      </c>
      <c r="G87" s="1190">
        <v>164.69711832000002</v>
      </c>
      <c r="H87" s="1190">
        <v>19.249574729999999</v>
      </c>
      <c r="J87" s="393"/>
      <c r="L87" s="1184"/>
      <c r="M87" s="164"/>
      <c r="N87" s="164"/>
      <c r="O87" s="164"/>
      <c r="P87" s="164"/>
      <c r="Q87" s="164"/>
      <c r="R87" s="164"/>
      <c r="S87" s="164"/>
      <c r="T87" s="164"/>
      <c r="U87" s="164"/>
      <c r="V87" s="164"/>
    </row>
    <row r="88" spans="1:22" ht="12.6" customHeight="1">
      <c r="A88" s="1064" t="s">
        <v>939</v>
      </c>
      <c r="B88" s="1190">
        <v>2600.5159165700002</v>
      </c>
      <c r="C88" s="1190">
        <v>322.81384517999999</v>
      </c>
      <c r="D88" s="1190">
        <v>895.12106248999999</v>
      </c>
      <c r="E88" s="1190">
        <v>756.01525671999991</v>
      </c>
      <c r="F88" s="1190">
        <v>514.32924819000004</v>
      </c>
      <c r="G88" s="1190">
        <v>60.949362879999995</v>
      </c>
      <c r="H88" s="1190">
        <v>51.28714111</v>
      </c>
      <c r="J88" s="393"/>
      <c r="L88" s="1184"/>
      <c r="M88" s="164"/>
      <c r="N88" s="164"/>
      <c r="O88" s="164"/>
      <c r="P88" s="164"/>
      <c r="Q88" s="164"/>
      <c r="R88" s="164"/>
      <c r="S88" s="164"/>
      <c r="T88" s="164"/>
      <c r="U88" s="164"/>
      <c r="V88" s="164"/>
    </row>
    <row r="89" spans="1:22" ht="12.6" customHeight="1">
      <c r="A89" s="1064" t="s">
        <v>938</v>
      </c>
      <c r="B89" s="1190">
        <v>1507.90902886</v>
      </c>
      <c r="C89" s="1190">
        <v>515.70490244999996</v>
      </c>
      <c r="D89" s="1190">
        <v>329.53995895000003</v>
      </c>
      <c r="E89" s="1190">
        <v>259.70753493000001</v>
      </c>
      <c r="F89" s="1190">
        <v>401.78801045</v>
      </c>
      <c r="G89" s="1190">
        <v>0</v>
      </c>
      <c r="H89" s="1190">
        <v>1.16862208</v>
      </c>
      <c r="J89" s="393"/>
      <c r="L89" s="1184"/>
      <c r="M89" s="164"/>
      <c r="N89" s="164"/>
      <c r="O89" s="164"/>
      <c r="P89" s="164"/>
      <c r="Q89" s="164"/>
      <c r="R89" s="164"/>
      <c r="S89" s="164"/>
      <c r="T89" s="164"/>
      <c r="U89" s="164"/>
      <c r="V89" s="164"/>
    </row>
    <row r="90" spans="1:22" ht="12.6" customHeight="1">
      <c r="A90" s="1065" t="s">
        <v>937</v>
      </c>
      <c r="B90" s="1198">
        <v>6410.7109792300007</v>
      </c>
      <c r="C90" s="1198">
        <v>297.82420150999997</v>
      </c>
      <c r="D90" s="1198">
        <v>196.29336900999999</v>
      </c>
      <c r="E90" s="1198">
        <v>4806.2863432200002</v>
      </c>
      <c r="F90" s="1198">
        <v>56.222957990000005</v>
      </c>
      <c r="G90" s="1198">
        <v>0</v>
      </c>
      <c r="H90" s="1198">
        <v>1054.0841074999998</v>
      </c>
      <c r="J90" s="393"/>
      <c r="L90" s="1184"/>
      <c r="M90" s="164"/>
      <c r="N90" s="164"/>
      <c r="O90" s="164"/>
      <c r="P90" s="164"/>
      <c r="Q90" s="164"/>
      <c r="R90" s="164"/>
      <c r="S90" s="164"/>
      <c r="T90" s="164"/>
      <c r="U90" s="164"/>
      <c r="V90" s="164"/>
    </row>
    <row r="91" spans="1:22" ht="12.6" customHeight="1">
      <c r="A91" s="1064" t="s">
        <v>936</v>
      </c>
      <c r="B91" s="1190">
        <v>132.98014759</v>
      </c>
      <c r="C91" s="1190">
        <v>3.8481630000000003E-2</v>
      </c>
      <c r="D91" s="1190">
        <v>50.110184999999994</v>
      </c>
      <c r="E91" s="1190">
        <v>82.30746803000001</v>
      </c>
      <c r="F91" s="1190">
        <v>0.13299213000000001</v>
      </c>
      <c r="G91" s="1190">
        <v>0</v>
      </c>
      <c r="H91" s="1190">
        <v>0.3910208</v>
      </c>
      <c r="J91" s="393"/>
      <c r="L91" s="1184"/>
      <c r="M91" s="164"/>
      <c r="N91" s="164"/>
      <c r="O91" s="164"/>
      <c r="P91" s="164"/>
      <c r="Q91" s="164"/>
      <c r="R91" s="164"/>
      <c r="S91" s="164"/>
      <c r="T91" s="164"/>
      <c r="U91" s="164"/>
      <c r="V91" s="164"/>
    </row>
    <row r="92" spans="1:22" ht="12.6" customHeight="1">
      <c r="A92" s="1064" t="s">
        <v>935</v>
      </c>
      <c r="B92" s="1190">
        <v>5928.90263392</v>
      </c>
      <c r="C92" s="1190">
        <v>160.00143557999999</v>
      </c>
      <c r="D92" s="1190">
        <v>57.210978609999998</v>
      </c>
      <c r="E92" s="1190">
        <v>4612.8831610099996</v>
      </c>
      <c r="F92" s="1190">
        <v>45.114042019999999</v>
      </c>
      <c r="G92" s="1190">
        <v>0</v>
      </c>
      <c r="H92" s="1190">
        <v>1053.6930166999998</v>
      </c>
      <c r="J92" s="393"/>
      <c r="L92" s="1184"/>
      <c r="M92" s="164"/>
      <c r="N92" s="164"/>
      <c r="O92" s="164"/>
      <c r="P92" s="164"/>
      <c r="Q92" s="164"/>
      <c r="R92" s="164"/>
      <c r="S92" s="164"/>
      <c r="T92" s="164"/>
      <c r="U92" s="164"/>
      <c r="V92" s="164"/>
    </row>
    <row r="93" spans="1:22" ht="12.6" customHeight="1">
      <c r="A93" s="1064" t="s">
        <v>934</v>
      </c>
      <c r="B93" s="1190">
        <v>348.82819771999999</v>
      </c>
      <c r="C93" s="1190">
        <v>137.7842843</v>
      </c>
      <c r="D93" s="1190">
        <v>88.972205400000007</v>
      </c>
      <c r="E93" s="1190">
        <v>111.09571418</v>
      </c>
      <c r="F93" s="1190">
        <v>10.97592384</v>
      </c>
      <c r="G93" s="1190">
        <v>0</v>
      </c>
      <c r="H93" s="1190">
        <v>7.0000000000000007E-5</v>
      </c>
      <c r="J93" s="393"/>
      <c r="L93" s="1184"/>
      <c r="M93" s="164"/>
      <c r="N93" s="164"/>
      <c r="O93" s="164"/>
      <c r="P93" s="164"/>
      <c r="Q93" s="164"/>
      <c r="R93" s="164"/>
      <c r="S93" s="164"/>
      <c r="T93" s="164"/>
      <c r="U93" s="164"/>
      <c r="V93" s="164"/>
    </row>
    <row r="94" spans="1:22" ht="12.6" customHeight="1">
      <c r="A94" s="1065" t="s">
        <v>933</v>
      </c>
      <c r="B94" s="1198">
        <v>8159.9089569699991</v>
      </c>
      <c r="C94" s="1198">
        <v>1627.1821134299998</v>
      </c>
      <c r="D94" s="1198">
        <v>2413.6624674599998</v>
      </c>
      <c r="E94" s="1198">
        <v>1323.56765965</v>
      </c>
      <c r="F94" s="1198">
        <v>2793.1953310899999</v>
      </c>
      <c r="G94" s="1198">
        <v>-4.7729409999998751E-2</v>
      </c>
      <c r="H94" s="1198">
        <v>2.34911475</v>
      </c>
      <c r="J94" s="393"/>
      <c r="L94" s="1184"/>
      <c r="M94" s="164"/>
      <c r="N94" s="164"/>
      <c r="O94" s="164"/>
      <c r="P94" s="164"/>
      <c r="Q94" s="164"/>
      <c r="R94" s="164"/>
      <c r="S94" s="164"/>
      <c r="T94" s="164"/>
      <c r="U94" s="164"/>
      <c r="V94" s="164"/>
    </row>
    <row r="95" spans="1:22" ht="12.6" customHeight="1">
      <c r="A95" s="430" t="s">
        <v>932</v>
      </c>
      <c r="B95" s="1190">
        <v>3471.3863590599999</v>
      </c>
      <c r="C95" s="1190">
        <v>1123.6713659699999</v>
      </c>
      <c r="D95" s="1190">
        <v>1134.0747694000002</v>
      </c>
      <c r="E95" s="1190">
        <v>656.70572993999997</v>
      </c>
      <c r="F95" s="1190">
        <v>556.04090813000005</v>
      </c>
      <c r="G95" s="1190">
        <v>0</v>
      </c>
      <c r="H95" s="1190">
        <v>0.89358561999999997</v>
      </c>
      <c r="J95" s="393"/>
      <c r="L95" s="1184"/>
      <c r="M95" s="164"/>
      <c r="N95" s="164"/>
      <c r="O95" s="164"/>
      <c r="P95" s="164"/>
      <c r="Q95" s="164"/>
      <c r="R95" s="164"/>
      <c r="S95" s="164"/>
      <c r="T95" s="164"/>
      <c r="U95" s="164"/>
      <c r="V95" s="164"/>
    </row>
    <row r="96" spans="1:22" ht="12.6" customHeight="1">
      <c r="A96" s="430" t="s">
        <v>931</v>
      </c>
      <c r="B96" s="1190">
        <v>1903.2887192199998</v>
      </c>
      <c r="C96" s="1190">
        <v>125.11532893</v>
      </c>
      <c r="D96" s="1190">
        <v>1176.46752315</v>
      </c>
      <c r="E96" s="1190">
        <v>495.91476125999998</v>
      </c>
      <c r="F96" s="1190">
        <v>104.33557678</v>
      </c>
      <c r="G96" s="1190">
        <v>0</v>
      </c>
      <c r="H96" s="1190">
        <v>1.4555290999999999</v>
      </c>
      <c r="J96" s="393"/>
      <c r="L96" s="1184"/>
      <c r="M96" s="164"/>
      <c r="N96" s="164"/>
      <c r="O96" s="164"/>
      <c r="P96" s="164"/>
      <c r="Q96" s="164"/>
      <c r="R96" s="164"/>
      <c r="S96" s="164"/>
      <c r="T96" s="164"/>
      <c r="U96" s="164"/>
      <c r="V96" s="164"/>
    </row>
    <row r="97" spans="1:22" ht="12.6" customHeight="1">
      <c r="A97" s="1064" t="s">
        <v>930</v>
      </c>
      <c r="B97" s="1190">
        <v>2785.2338786899995</v>
      </c>
      <c r="C97" s="1190">
        <v>378.39541853000003</v>
      </c>
      <c r="D97" s="1190">
        <v>103.12017491</v>
      </c>
      <c r="E97" s="1190">
        <v>170.94716844999999</v>
      </c>
      <c r="F97" s="1190">
        <v>2132.8188461799996</v>
      </c>
      <c r="G97" s="1190">
        <v>-4.7729409999998751E-2</v>
      </c>
      <c r="H97" s="1190">
        <v>3.0000000000000004E-8</v>
      </c>
      <c r="J97" s="393"/>
      <c r="L97" s="1184"/>
      <c r="M97" s="164"/>
      <c r="N97" s="164"/>
      <c r="O97" s="164"/>
      <c r="P97" s="164"/>
      <c r="Q97" s="164"/>
      <c r="R97" s="164"/>
      <c r="S97" s="164"/>
      <c r="T97" s="164"/>
      <c r="U97" s="164"/>
      <c r="V97" s="164"/>
    </row>
    <row r="98" spans="1:22" ht="12.6" customHeight="1">
      <c r="A98" s="1065" t="s">
        <v>835</v>
      </c>
      <c r="B98" s="1198">
        <v>46616.50581255</v>
      </c>
      <c r="C98" s="1198">
        <v>10618.28155869</v>
      </c>
      <c r="D98" s="1198">
        <v>8011.7015597200007</v>
      </c>
      <c r="E98" s="1198">
        <v>10140.365178029999</v>
      </c>
      <c r="F98" s="1198">
        <v>17468.790549819998</v>
      </c>
      <c r="G98" s="1198">
        <v>-4.0829500000000001E-3</v>
      </c>
      <c r="H98" s="1198">
        <v>377.37104923999999</v>
      </c>
      <c r="J98" s="393"/>
      <c r="L98" s="1184"/>
      <c r="M98" s="164"/>
      <c r="N98" s="164"/>
      <c r="O98" s="164"/>
      <c r="P98" s="164"/>
      <c r="Q98" s="164"/>
      <c r="R98" s="164"/>
      <c r="S98" s="164"/>
      <c r="T98" s="164"/>
      <c r="U98" s="164"/>
      <c r="V98" s="164"/>
    </row>
    <row r="99" spans="1:22" ht="12.6" customHeight="1">
      <c r="A99" s="1064" t="s">
        <v>929</v>
      </c>
      <c r="B99" s="424">
        <v>28052.517902473854</v>
      </c>
      <c r="C99" s="1190">
        <v>6875.8677628983742</v>
      </c>
      <c r="D99" s="1190">
        <v>4582.8812402543626</v>
      </c>
      <c r="E99" s="1190">
        <v>8524.2991862392282</v>
      </c>
      <c r="F99" s="1190">
        <v>7692.1027467918921</v>
      </c>
      <c r="G99" s="1190">
        <v>-4.0829500000000001E-3</v>
      </c>
      <c r="H99" s="1190">
        <v>377.37104923999999</v>
      </c>
      <c r="J99" s="393"/>
      <c r="L99" s="1184"/>
      <c r="M99" s="164"/>
      <c r="N99" s="164"/>
      <c r="O99" s="164"/>
      <c r="P99" s="164"/>
      <c r="Q99" s="164"/>
      <c r="R99" s="164"/>
      <c r="S99" s="164"/>
      <c r="T99" s="164"/>
      <c r="U99" s="164"/>
      <c r="V99" s="164"/>
    </row>
    <row r="100" spans="1:22" ht="12.6" customHeight="1">
      <c r="A100" s="1064" t="s">
        <v>928</v>
      </c>
      <c r="B100" s="424">
        <v>18563.987910076139</v>
      </c>
      <c r="C100" s="1190">
        <v>3742.4137957916259</v>
      </c>
      <c r="D100" s="1190">
        <v>3428.8203194656371</v>
      </c>
      <c r="E100" s="1190">
        <v>1616.0659917907715</v>
      </c>
      <c r="F100" s="1190">
        <v>9776.6878030281059</v>
      </c>
      <c r="G100" s="1190">
        <v>0</v>
      </c>
      <c r="H100" s="1190">
        <v>0</v>
      </c>
      <c r="J100" s="393"/>
      <c r="L100" s="1184"/>
      <c r="M100" s="164"/>
      <c r="N100" s="164"/>
      <c r="O100" s="164"/>
      <c r="P100" s="164"/>
      <c r="Q100" s="164"/>
      <c r="R100" s="164"/>
      <c r="S100" s="164"/>
      <c r="T100" s="164"/>
      <c r="U100" s="164"/>
      <c r="V100" s="164"/>
    </row>
    <row r="101" spans="1:22" ht="12.6" customHeight="1">
      <c r="A101" s="1065" t="s">
        <v>927</v>
      </c>
      <c r="B101" s="1198">
        <v>2239.7596376299998</v>
      </c>
      <c r="C101" s="1198">
        <v>1457.43149756</v>
      </c>
      <c r="D101" s="1198">
        <v>247.25604742999997</v>
      </c>
      <c r="E101" s="1198">
        <v>128.37900105</v>
      </c>
      <c r="F101" s="1198">
        <v>406.76885583000001</v>
      </c>
      <c r="G101" s="1198">
        <v>0</v>
      </c>
      <c r="H101" s="1198">
        <v>-7.5764239999999747E-2</v>
      </c>
      <c r="J101" s="393"/>
      <c r="L101" s="1184"/>
      <c r="M101" s="164"/>
      <c r="N101" s="164"/>
      <c r="O101" s="164"/>
      <c r="P101" s="164"/>
      <c r="Q101" s="164"/>
      <c r="R101" s="164"/>
      <c r="S101" s="164"/>
      <c r="T101" s="164"/>
      <c r="U101" s="164"/>
      <c r="V101" s="164"/>
    </row>
    <row r="102" spans="1:22" ht="12.6" customHeight="1" thickBot="1">
      <c r="B102" s="1196"/>
      <c r="C102" s="424"/>
      <c r="D102" s="424"/>
      <c r="E102" s="424"/>
      <c r="F102" s="424"/>
      <c r="G102" s="424"/>
      <c r="H102" s="424"/>
      <c r="J102" s="393"/>
      <c r="L102" s="1184"/>
      <c r="M102" s="164"/>
      <c r="N102" s="164"/>
      <c r="O102" s="164"/>
      <c r="P102" s="164"/>
      <c r="Q102" s="164"/>
      <c r="R102" s="164"/>
      <c r="S102" s="164"/>
      <c r="T102" s="164"/>
      <c r="U102" s="164"/>
      <c r="V102" s="164"/>
    </row>
    <row r="103" spans="1:22" ht="12.6" customHeight="1" thickBot="1">
      <c r="A103" s="1061" t="s">
        <v>267</v>
      </c>
      <c r="B103" s="1193">
        <v>136528.09866868</v>
      </c>
      <c r="C103" s="1193">
        <v>34730.562118720001</v>
      </c>
      <c r="D103" s="1193">
        <v>24696.83675427</v>
      </c>
      <c r="E103" s="1193">
        <v>31905.782853890003</v>
      </c>
      <c r="F103" s="1193">
        <v>41476.045412289997</v>
      </c>
      <c r="G103" s="1193">
        <v>778.13798687999997</v>
      </c>
      <c r="H103" s="1193">
        <v>2940.7335426299996</v>
      </c>
      <c r="J103" s="393"/>
      <c r="L103" s="1184"/>
      <c r="M103" s="164"/>
      <c r="N103" s="164"/>
      <c r="O103" s="164"/>
      <c r="P103" s="164"/>
      <c r="Q103" s="164"/>
      <c r="R103" s="164"/>
      <c r="S103" s="164"/>
      <c r="T103" s="164"/>
      <c r="U103" s="164"/>
      <c r="V103" s="164"/>
    </row>
    <row r="104" spans="1:22" ht="12.6" customHeight="1">
      <c r="A104" s="1064" t="s">
        <v>487</v>
      </c>
      <c r="B104" s="1190">
        <v>150975.13262233001</v>
      </c>
      <c r="C104" s="1190">
        <v>35497.815041720001</v>
      </c>
      <c r="D104" s="1190">
        <v>31589.53778775</v>
      </c>
      <c r="E104" s="1190">
        <v>34014.772113779996</v>
      </c>
      <c r="F104" s="1190">
        <v>49873.007679080001</v>
      </c>
      <c r="G104" s="1190">
        <v>0</v>
      </c>
      <c r="H104" s="1190">
        <v>0</v>
      </c>
      <c r="J104" s="393"/>
      <c r="L104" s="1184"/>
      <c r="M104" s="164"/>
      <c r="N104" s="164"/>
      <c r="O104" s="164"/>
      <c r="P104" s="164"/>
      <c r="Q104" s="164"/>
      <c r="R104" s="164"/>
      <c r="S104" s="164"/>
      <c r="T104" s="164"/>
      <c r="U104" s="164"/>
      <c r="V104" s="164"/>
    </row>
    <row r="105" spans="1:22" ht="12.6" customHeight="1">
      <c r="A105" s="1064" t="s">
        <v>486</v>
      </c>
      <c r="B105" s="1190">
        <v>17936.225898019999</v>
      </c>
      <c r="C105" s="1190">
        <v>7710.8730555900001</v>
      </c>
      <c r="D105" s="1190">
        <v>5466.72846278</v>
      </c>
      <c r="E105" s="1190">
        <v>2495.0687412699999</v>
      </c>
      <c r="F105" s="1190">
        <v>2263.5538862499998</v>
      </c>
      <c r="G105" s="1190">
        <v>0</v>
      </c>
      <c r="H105" s="1190">
        <v>1.75213E-3</v>
      </c>
      <c r="J105" s="393"/>
      <c r="L105" s="1184"/>
      <c r="M105" s="164"/>
      <c r="N105" s="164"/>
      <c r="O105" s="164"/>
      <c r="P105" s="164"/>
      <c r="Q105" s="164"/>
      <c r="R105" s="164"/>
      <c r="S105" s="164"/>
      <c r="T105" s="164"/>
      <c r="U105" s="164"/>
      <c r="V105" s="164"/>
    </row>
    <row r="106" spans="1:22" ht="12.6" customHeight="1" thickBot="1">
      <c r="A106" s="1063" t="s">
        <v>926</v>
      </c>
      <c r="B106" s="1195">
        <v>6644.7758963200058</v>
      </c>
      <c r="C106" s="1195">
        <v>992.3067392999983</v>
      </c>
      <c r="D106" s="1195">
        <v>2943.9231363699982</v>
      </c>
      <c r="E106" s="1195">
        <v>418.87647075000768</v>
      </c>
      <c r="F106" s="1195">
        <v>2289.6695499000016</v>
      </c>
      <c r="G106" s="1195">
        <v>0</v>
      </c>
      <c r="H106" s="1195">
        <v>0</v>
      </c>
      <c r="J106" s="393"/>
      <c r="L106" s="1184"/>
      <c r="M106" s="164"/>
      <c r="N106" s="164"/>
      <c r="O106" s="164"/>
      <c r="P106" s="164"/>
      <c r="Q106" s="164"/>
      <c r="R106" s="164"/>
      <c r="S106" s="164"/>
      <c r="T106" s="164"/>
      <c r="U106" s="164"/>
      <c r="V106" s="164"/>
    </row>
    <row r="107" spans="1:22" ht="12.6" customHeight="1" thickBot="1">
      <c r="A107" s="1062" t="s">
        <v>266</v>
      </c>
      <c r="B107" s="1194">
        <v>175556.13441667001</v>
      </c>
      <c r="C107" s="1194">
        <v>44200.99483661</v>
      </c>
      <c r="D107" s="1194">
        <v>40000.18938689999</v>
      </c>
      <c r="E107" s="1194">
        <v>36928.717325800004</v>
      </c>
      <c r="F107" s="1194">
        <v>54426.23111523001</v>
      </c>
      <c r="G107" s="1194">
        <v>0</v>
      </c>
      <c r="H107" s="1194">
        <v>1.75213E-3</v>
      </c>
      <c r="J107" s="393"/>
      <c r="L107" s="1184"/>
      <c r="M107" s="164"/>
      <c r="N107" s="164"/>
      <c r="O107" s="164"/>
      <c r="P107" s="164"/>
      <c r="Q107" s="164"/>
      <c r="R107" s="164"/>
      <c r="S107" s="164"/>
      <c r="T107" s="164"/>
      <c r="U107" s="164"/>
      <c r="V107" s="164"/>
    </row>
    <row r="108" spans="1:22" ht="12.6" customHeight="1" thickBot="1">
      <c r="A108" s="1061" t="s">
        <v>260</v>
      </c>
      <c r="B108" s="1193">
        <v>5526.3919996499999</v>
      </c>
      <c r="C108" s="1193">
        <v>1100.3374498200001</v>
      </c>
      <c r="D108" s="1193">
        <v>639.39451486999997</v>
      </c>
      <c r="E108" s="1193">
        <v>20.356060530000001</v>
      </c>
      <c r="F108" s="1193">
        <v>3766.3039744299999</v>
      </c>
      <c r="G108" s="1193">
        <v>0</v>
      </c>
      <c r="H108" s="1193">
        <v>0</v>
      </c>
      <c r="J108" s="393"/>
      <c r="L108" s="1184"/>
      <c r="M108" s="164"/>
      <c r="N108" s="164"/>
      <c r="O108" s="164"/>
      <c r="P108" s="164"/>
      <c r="Q108" s="164"/>
      <c r="R108" s="164"/>
      <c r="S108" s="164"/>
      <c r="T108" s="164"/>
      <c r="U108" s="164"/>
      <c r="V108" s="164"/>
    </row>
    <row r="109" spans="1:22" ht="12.6" customHeight="1" thickBot="1">
      <c r="A109" s="1061" t="s">
        <v>545</v>
      </c>
      <c r="B109" s="1193">
        <v>12154.365238189997</v>
      </c>
      <c r="C109" s="1193">
        <v>0</v>
      </c>
      <c r="D109" s="1193">
        <v>12154.365238189997</v>
      </c>
      <c r="E109" s="1193">
        <v>0</v>
      </c>
      <c r="F109" s="1193">
        <v>0</v>
      </c>
      <c r="G109" s="1193">
        <v>0</v>
      </c>
      <c r="H109" s="1193">
        <v>0</v>
      </c>
      <c r="J109" s="393"/>
      <c r="L109" s="1184"/>
      <c r="M109" s="164"/>
      <c r="N109" s="164"/>
      <c r="O109" s="164"/>
      <c r="P109" s="164"/>
      <c r="Q109" s="164"/>
      <c r="R109" s="164"/>
      <c r="S109" s="164"/>
      <c r="T109" s="164"/>
      <c r="U109" s="164"/>
      <c r="V109" s="164"/>
    </row>
    <row r="110" spans="1:22" ht="12.6" customHeight="1" thickBot="1">
      <c r="A110" s="1062" t="s">
        <v>265</v>
      </c>
      <c r="B110" s="1194">
        <v>329764.99032319</v>
      </c>
      <c r="C110" s="1194">
        <v>80031.89440515</v>
      </c>
      <c r="D110" s="1194">
        <v>77490.785894229994</v>
      </c>
      <c r="E110" s="1194">
        <v>68854.856240220004</v>
      </c>
      <c r="F110" s="1194">
        <v>99668.580501950011</v>
      </c>
      <c r="G110" s="1194">
        <v>778.13798687999997</v>
      </c>
      <c r="H110" s="1194">
        <v>2940.7352947599998</v>
      </c>
      <c r="J110" s="393"/>
      <c r="L110" s="1184"/>
      <c r="M110" s="164"/>
      <c r="N110" s="164"/>
      <c r="O110" s="164"/>
      <c r="P110" s="164"/>
      <c r="Q110" s="164"/>
      <c r="R110" s="164"/>
      <c r="S110" s="164"/>
      <c r="T110" s="164"/>
      <c r="U110" s="164"/>
      <c r="V110" s="164"/>
    </row>
    <row r="111" spans="1:22" ht="12.6" customHeight="1" thickBot="1">
      <c r="A111" s="1061" t="s">
        <v>1037</v>
      </c>
      <c r="B111" s="1193">
        <v>72775.734274529997</v>
      </c>
      <c r="C111" s="1193">
        <v>56329.51436401</v>
      </c>
      <c r="D111" s="1193">
        <v>12154.365238189997</v>
      </c>
      <c r="E111" s="1193">
        <v>17.890568330000001</v>
      </c>
      <c r="F111" s="1193">
        <v>4273.9641039999988</v>
      </c>
      <c r="G111" s="1193">
        <v>0</v>
      </c>
      <c r="H111" s="1193">
        <v>0</v>
      </c>
      <c r="J111" s="393"/>
      <c r="L111" s="1184"/>
      <c r="M111" s="164"/>
      <c r="N111" s="164"/>
      <c r="O111" s="164"/>
      <c r="P111" s="164"/>
      <c r="Q111" s="164"/>
      <c r="R111" s="164"/>
      <c r="S111" s="164"/>
      <c r="T111" s="164"/>
      <c r="U111" s="164"/>
      <c r="V111" s="164"/>
    </row>
    <row r="112" spans="1:22" ht="12.6" customHeight="1">
      <c r="A112" s="1056" t="s">
        <v>1249</v>
      </c>
      <c r="B112" s="1192"/>
      <c r="C112" s="1192"/>
      <c r="D112" s="1192"/>
      <c r="E112" s="1192"/>
      <c r="F112" s="1192"/>
      <c r="G112" s="1192"/>
      <c r="H112" s="1192"/>
      <c r="L112" s="164"/>
      <c r="M112" s="164"/>
      <c r="N112" s="164"/>
      <c r="O112" s="164"/>
      <c r="P112" s="164"/>
      <c r="Q112" s="164"/>
      <c r="R112" s="164"/>
      <c r="S112" s="164"/>
      <c r="T112" s="164"/>
      <c r="U112" s="164"/>
      <c r="V112" s="164"/>
    </row>
    <row r="113" spans="1:8" ht="12.6" customHeight="1">
      <c r="A113" s="1068"/>
      <c r="B113" s="1192"/>
      <c r="C113" s="1192"/>
      <c r="D113" s="1192"/>
      <c r="E113" s="1192"/>
      <c r="F113" s="1192"/>
      <c r="G113" s="1192"/>
      <c r="H113" s="1192"/>
    </row>
    <row r="114" spans="1:8" ht="12.6" customHeight="1">
      <c r="B114" s="1192"/>
      <c r="C114" s="1191"/>
      <c r="D114" s="1190"/>
      <c r="E114" s="1190"/>
      <c r="F114" s="1189"/>
      <c r="G114" s="424"/>
      <c r="H114" s="424"/>
    </row>
    <row r="115" spans="1:8" ht="12.6" customHeight="1">
      <c r="B115" s="1188"/>
      <c r="C115" s="1188"/>
      <c r="D115" s="1188"/>
      <c r="E115" s="1188"/>
      <c r="F115" s="1188"/>
      <c r="G115" s="1188"/>
      <c r="H115" s="1188"/>
    </row>
  </sheetData>
  <pageMargins left="0.7" right="0.7" top="0.75" bottom="0.75" header="0.3" footer="0.3"/>
  <pageSetup paperSize="9" scale="70" fitToWidth="0" fitToHeight="0" orientation="portrait" r:id="rId1"/>
  <rowBreaks count="1" manualBreakCount="1">
    <brk id="58" max="7"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8805-6A15-4B93-96F6-3743685697D2}">
  <dimension ref="A1:Y121"/>
  <sheetViews>
    <sheetView view="pageBreakPreview" topLeftCell="A112" zoomScale="85" zoomScaleNormal="100" zoomScaleSheetLayoutView="85" workbookViewId="0">
      <selection activeCell="S114" sqref="S114"/>
    </sheetView>
  </sheetViews>
  <sheetFormatPr defaultColWidth="9.109375" defaultRowHeight="12.6" customHeight="1"/>
  <cols>
    <col min="1" max="1" width="28.77734375" style="424" customWidth="1"/>
    <col min="2" max="2" width="10.88671875" style="424" customWidth="1"/>
    <col min="3" max="3" width="10.21875" style="424" customWidth="1"/>
    <col min="4" max="4" width="11.33203125" style="424" customWidth="1"/>
    <col min="5" max="5" width="8.6640625" style="424" customWidth="1"/>
    <col min="6" max="8" width="9.33203125" style="424" customWidth="1"/>
    <col min="9" max="9" width="9.109375" style="424" customWidth="1"/>
    <col min="10" max="10" width="9" style="424" customWidth="1"/>
    <col min="11" max="11" width="14.44140625" style="424" customWidth="1"/>
    <col min="12" max="12" width="8.44140625" style="1057" customWidth="1"/>
    <col min="13" max="13" width="8.44140625" style="1060" customWidth="1"/>
    <col min="14" max="14" width="12.109375" style="1059" customWidth="1"/>
    <col min="15" max="15" width="8.44140625" style="1058" customWidth="1"/>
    <col min="16" max="16" width="8.44140625" style="1057" customWidth="1"/>
    <col min="17" max="16384" width="9.109375" style="1057"/>
  </cols>
  <sheetData>
    <row r="1" spans="1:23" ht="12.6" customHeight="1">
      <c r="A1" s="1648" t="s">
        <v>1386</v>
      </c>
      <c r="B1" s="1226"/>
      <c r="C1" s="1226"/>
      <c r="F1" s="1188"/>
      <c r="J1" s="1205"/>
      <c r="K1" s="1224"/>
    </row>
    <row r="2" spans="1:23" ht="12.6" customHeight="1">
      <c r="A2" s="1648"/>
      <c r="B2" s="1226"/>
      <c r="C2" s="1226"/>
      <c r="F2" s="1188"/>
      <c r="J2" s="1205"/>
      <c r="K2" s="1224"/>
    </row>
    <row r="3" spans="1:23" ht="12.6" customHeight="1">
      <c r="B3" s="1189"/>
      <c r="C3" s="1651"/>
      <c r="D3" s="1245"/>
      <c r="E3" s="1210" t="s">
        <v>1382</v>
      </c>
      <c r="F3" s="1245"/>
      <c r="G3" s="1188"/>
      <c r="H3" s="1188"/>
      <c r="I3" s="1188"/>
      <c r="J3" s="1188"/>
      <c r="K3" s="1245"/>
      <c r="N3" s="165"/>
    </row>
    <row r="4" spans="1:23" ht="12.6" customHeight="1">
      <c r="A4" s="1204"/>
      <c r="B4" s="1191" t="s">
        <v>1381</v>
      </c>
      <c r="C4" s="1210" t="s">
        <v>1380</v>
      </c>
      <c r="D4" s="2139" t="s">
        <v>1044</v>
      </c>
      <c r="E4" s="1210" t="s">
        <v>1379</v>
      </c>
      <c r="F4" s="1191"/>
      <c r="G4" s="2137" t="s">
        <v>1043</v>
      </c>
      <c r="H4" s="2137" t="s">
        <v>1042</v>
      </c>
      <c r="I4" s="2137" t="s">
        <v>1041</v>
      </c>
      <c r="J4" s="1647" t="s">
        <v>1378</v>
      </c>
      <c r="K4" s="2137" t="s">
        <v>1091</v>
      </c>
      <c r="N4" s="1650"/>
      <c r="O4" s="1223"/>
    </row>
    <row r="5" spans="1:23" ht="12.6" customHeight="1" thickBot="1">
      <c r="A5" s="1067" t="s">
        <v>112</v>
      </c>
      <c r="B5" s="1645" t="s">
        <v>1377</v>
      </c>
      <c r="C5" s="1644" t="s">
        <v>1376</v>
      </c>
      <c r="D5" s="2140"/>
      <c r="E5" s="1308" t="s">
        <v>1375</v>
      </c>
      <c r="F5" s="1645" t="s">
        <v>269</v>
      </c>
      <c r="G5" s="2141" t="s">
        <v>1252</v>
      </c>
      <c r="H5" s="2141"/>
      <c r="I5" s="2141"/>
      <c r="J5" s="1644" t="s">
        <v>1374</v>
      </c>
      <c r="K5" s="2138"/>
      <c r="N5" s="1649"/>
    </row>
    <row r="6" spans="1:23" ht="12.6" customHeight="1">
      <c r="A6" s="1065" t="s">
        <v>834</v>
      </c>
      <c r="B6" s="1198">
        <v>-4.8369263599999996</v>
      </c>
      <c r="C6" s="1198">
        <v>-12.221574339711008</v>
      </c>
      <c r="D6" s="1198">
        <v>161.37900244999997</v>
      </c>
      <c r="E6" s="1198">
        <v>101.44850622096274</v>
      </c>
      <c r="F6" s="1198">
        <v>76.699434519999997</v>
      </c>
      <c r="G6" s="1198">
        <v>16.949227790000002</v>
      </c>
      <c r="H6" s="1198">
        <v>20.914188869999997</v>
      </c>
      <c r="I6" s="1198">
        <v>38.836017859999998</v>
      </c>
      <c r="J6" s="1198">
        <v>25.963594932395701</v>
      </c>
      <c r="K6" s="1198">
        <v>15830.779981540001</v>
      </c>
      <c r="N6" s="1219"/>
      <c r="O6" s="1215"/>
      <c r="Q6" s="1227"/>
      <c r="R6" s="1227"/>
      <c r="S6" s="1227"/>
      <c r="T6" s="1227"/>
      <c r="U6" s="1227"/>
      <c r="V6" s="1227"/>
      <c r="W6" s="1227"/>
    </row>
    <row r="7" spans="1:23" ht="12.6" customHeight="1">
      <c r="A7" s="1065" t="s">
        <v>964</v>
      </c>
      <c r="B7" s="1198">
        <v>-2.9389097799999999</v>
      </c>
      <c r="C7" s="1198">
        <v>-14.286156364752255</v>
      </c>
      <c r="D7" s="1198">
        <v>450.67612488000003</v>
      </c>
      <c r="E7" s="1198">
        <v>540.50810870290297</v>
      </c>
      <c r="F7" s="1198">
        <v>109.3158389</v>
      </c>
      <c r="G7" s="1198">
        <v>7.7793632900000045</v>
      </c>
      <c r="H7" s="1198">
        <v>15.02935065</v>
      </c>
      <c r="I7" s="1198">
        <v>86.507124959999999</v>
      </c>
      <c r="J7" s="1198">
        <v>50.450748345686968</v>
      </c>
      <c r="K7" s="1198">
        <v>8228.6927427199989</v>
      </c>
      <c r="N7" s="1219"/>
      <c r="O7" s="1215"/>
      <c r="Q7" s="1227"/>
      <c r="R7" s="1227"/>
      <c r="S7" s="1227"/>
      <c r="T7" s="1227"/>
      <c r="U7" s="1227"/>
      <c r="V7" s="1227"/>
      <c r="W7" s="1227"/>
    </row>
    <row r="8" spans="1:23" ht="12.6" customHeight="1">
      <c r="A8" s="1064" t="s">
        <v>963</v>
      </c>
      <c r="B8" s="1190">
        <v>-2.0674889199999997</v>
      </c>
      <c r="C8" s="1190">
        <v>-21.058538250667446</v>
      </c>
      <c r="D8" s="1190">
        <v>113.12028530999999</v>
      </c>
      <c r="E8" s="1190">
        <v>285.9814296986022</v>
      </c>
      <c r="F8" s="1190">
        <v>28.38444084</v>
      </c>
      <c r="G8" s="1190">
        <v>3.4378283799999982</v>
      </c>
      <c r="H8" s="1190">
        <v>6.2786437800000003</v>
      </c>
      <c r="I8" s="1190">
        <v>18.667968680000001</v>
      </c>
      <c r="J8" s="1190">
        <v>46.009658258771175</v>
      </c>
      <c r="K8" s="1190">
        <v>3927.1271260900007</v>
      </c>
      <c r="N8" s="1219"/>
      <c r="O8" s="1215"/>
      <c r="Q8" s="1227"/>
      <c r="R8" s="1227"/>
      <c r="S8" s="1227"/>
      <c r="T8" s="1227"/>
      <c r="U8" s="1227"/>
      <c r="V8" s="1227"/>
      <c r="W8" s="1227"/>
    </row>
    <row r="9" spans="1:23" ht="12.6" customHeight="1">
      <c r="A9" s="1064" t="s">
        <v>962</v>
      </c>
      <c r="B9" s="1190">
        <v>1.9699844499999999</v>
      </c>
      <c r="C9" s="1190">
        <v>29.584270074133162</v>
      </c>
      <c r="D9" s="1190">
        <v>333.58603019000003</v>
      </c>
      <c r="E9" s="1190">
        <v>1217.3277584479829</v>
      </c>
      <c r="F9" s="1190">
        <v>76.757395979999998</v>
      </c>
      <c r="G9" s="1190">
        <v>2.5862822299999912</v>
      </c>
      <c r="H9" s="1190">
        <v>8.0179934199999998</v>
      </c>
      <c r="I9" s="1190">
        <v>66.153120330000007</v>
      </c>
      <c r="J9" s="1190">
        <v>52.066786639696396</v>
      </c>
      <c r="K9" s="1190">
        <v>2663.5566063500005</v>
      </c>
      <c r="N9" s="1219"/>
      <c r="O9" s="1215"/>
      <c r="Q9" s="1227"/>
      <c r="R9" s="1227"/>
      <c r="S9" s="1227"/>
      <c r="T9" s="1227"/>
      <c r="U9" s="1227"/>
      <c r="V9" s="1227"/>
      <c r="W9" s="1227"/>
    </row>
    <row r="10" spans="1:23" ht="12.6" customHeight="1">
      <c r="A10" s="430" t="s">
        <v>961</v>
      </c>
      <c r="B10" s="1190">
        <v>-2.8414053100000003</v>
      </c>
      <c r="C10" s="1190">
        <v>-69.386805375735818</v>
      </c>
      <c r="D10" s="1190">
        <v>3.9698093800000001</v>
      </c>
      <c r="E10" s="1190">
        <v>24.173976652547037</v>
      </c>
      <c r="F10" s="1190">
        <v>4.1740020800000002</v>
      </c>
      <c r="G10" s="1190">
        <v>1.7552526800000003</v>
      </c>
      <c r="H10" s="1190">
        <v>0.73271344999999999</v>
      </c>
      <c r="I10" s="1190">
        <v>1.6860359499999999</v>
      </c>
      <c r="J10" s="1190">
        <v>43.906157147358527</v>
      </c>
      <c r="K10" s="1190">
        <v>1638.00901028</v>
      </c>
      <c r="N10" s="1219"/>
      <c r="O10" s="1215"/>
      <c r="Q10" s="1227"/>
      <c r="R10" s="1227"/>
      <c r="S10" s="1227"/>
      <c r="T10" s="1227"/>
      <c r="U10" s="1227"/>
      <c r="V10" s="1227"/>
      <c r="W10" s="1227"/>
    </row>
    <row r="11" spans="1:23" ht="12.6" customHeight="1">
      <c r="A11" s="691" t="s">
        <v>960</v>
      </c>
      <c r="B11" s="1198">
        <v>0.52715063999999989</v>
      </c>
      <c r="C11" s="1198">
        <v>6.5360416923137175</v>
      </c>
      <c r="D11" s="1198">
        <v>562.36300643000004</v>
      </c>
      <c r="E11" s="1198">
        <v>1594.3018273036532</v>
      </c>
      <c r="F11" s="1198">
        <v>301.21534926999999</v>
      </c>
      <c r="G11" s="1198">
        <v>5.8823737300000047</v>
      </c>
      <c r="H11" s="1198">
        <v>3.8776627600000002</v>
      </c>
      <c r="I11" s="1198">
        <v>291.45531277999999</v>
      </c>
      <c r="J11" s="1198">
        <v>52.278029445961735</v>
      </c>
      <c r="K11" s="1198">
        <v>3226.1155287300003</v>
      </c>
      <c r="N11" s="1219"/>
      <c r="O11" s="1215"/>
      <c r="Q11" s="1227"/>
      <c r="R11" s="1227"/>
      <c r="S11" s="1227"/>
      <c r="T11" s="1227"/>
      <c r="U11" s="1227"/>
      <c r="V11" s="1227"/>
      <c r="W11" s="1227"/>
    </row>
    <row r="12" spans="1:23" ht="12.6" customHeight="1">
      <c r="A12" s="1064" t="s">
        <v>959</v>
      </c>
      <c r="B12" s="1190">
        <v>-2.8780047300000002</v>
      </c>
      <c r="C12" s="1190">
        <v>-66.376570919114371</v>
      </c>
      <c r="D12" s="1190">
        <v>41.645023909999999</v>
      </c>
      <c r="E12" s="1190">
        <v>236.5846423313086</v>
      </c>
      <c r="F12" s="1190">
        <v>25.909220840000003</v>
      </c>
      <c r="G12" s="1190">
        <v>4.0285253400000034</v>
      </c>
      <c r="H12" s="1190">
        <v>3.1171747700000001</v>
      </c>
      <c r="I12" s="1190">
        <v>18.76352073</v>
      </c>
      <c r="J12" s="1190">
        <v>50.865201069039365</v>
      </c>
      <c r="K12" s="1190">
        <v>1734.34975031</v>
      </c>
      <c r="N12" s="1219"/>
      <c r="O12" s="1215"/>
      <c r="Q12" s="1227"/>
      <c r="R12" s="1227"/>
      <c r="S12" s="1227"/>
      <c r="T12" s="1227"/>
      <c r="U12" s="1227"/>
      <c r="V12" s="1227"/>
      <c r="W12" s="1227"/>
    </row>
    <row r="13" spans="1:23" ht="12.6" customHeight="1">
      <c r="A13" s="1064" t="s">
        <v>958</v>
      </c>
      <c r="B13" s="1190">
        <v>-0.63043800999999999</v>
      </c>
      <c r="C13" s="1190">
        <v>-69.545161791629496</v>
      </c>
      <c r="D13" s="1190">
        <v>3.44036564</v>
      </c>
      <c r="E13" s="1190">
        <v>94.078987869917185</v>
      </c>
      <c r="F13" s="1190">
        <v>3.0826625500000002</v>
      </c>
      <c r="G13" s="1190">
        <v>0.70939482000000043</v>
      </c>
      <c r="H13" s="1190">
        <v>0.53123257999999995</v>
      </c>
      <c r="I13" s="1190">
        <v>1.8420351499999998</v>
      </c>
      <c r="J13" s="1190">
        <v>55.088073157622688</v>
      </c>
      <c r="K13" s="1190">
        <v>362.60639490000005</v>
      </c>
      <c r="N13" s="1219"/>
      <c r="O13" s="1215"/>
      <c r="Q13" s="1227"/>
      <c r="R13" s="1227"/>
      <c r="S13" s="1227"/>
      <c r="T13" s="1227"/>
      <c r="U13" s="1227"/>
      <c r="V13" s="1227"/>
      <c r="W13" s="1227"/>
    </row>
    <row r="14" spans="1:23" ht="12.6" customHeight="1">
      <c r="A14" s="422" t="s">
        <v>957</v>
      </c>
      <c r="B14" s="1190">
        <v>4.0355933799999999</v>
      </c>
      <c r="C14" s="1190">
        <v>142.95921156567249</v>
      </c>
      <c r="D14" s="1190">
        <v>517.27761687999998</v>
      </c>
      <c r="E14" s="1190">
        <v>3691.1941451365105</v>
      </c>
      <c r="F14" s="1190">
        <v>272.22346587999999</v>
      </c>
      <c r="G14" s="1190">
        <v>1.1444535700000036</v>
      </c>
      <c r="H14" s="1190">
        <v>0.22925541000000002</v>
      </c>
      <c r="I14" s="1190">
        <v>270.84975689999999</v>
      </c>
      <c r="J14" s="1190">
        <v>52.360617985686545</v>
      </c>
      <c r="K14" s="1190">
        <v>1129.1593835199999</v>
      </c>
      <c r="N14" s="1219"/>
      <c r="O14" s="1215"/>
      <c r="Q14" s="1227"/>
      <c r="R14" s="1227"/>
      <c r="S14" s="1227"/>
      <c r="T14" s="1227"/>
      <c r="U14" s="1227"/>
      <c r="V14" s="1227"/>
      <c r="W14" s="1227"/>
    </row>
    <row r="15" spans="1:23" ht="12.6" customHeight="1">
      <c r="A15" s="1066" t="s">
        <v>956</v>
      </c>
      <c r="B15" s="1198">
        <v>-4.8187384</v>
      </c>
      <c r="C15" s="1198">
        <v>-48.500687243085437</v>
      </c>
      <c r="D15" s="1198">
        <v>31.043528269999999</v>
      </c>
      <c r="E15" s="1198">
        <v>77.506558288312135</v>
      </c>
      <c r="F15" s="1198">
        <v>31.116688649999997</v>
      </c>
      <c r="G15" s="1198">
        <v>6.1511674399999965</v>
      </c>
      <c r="H15" s="1198">
        <v>13.73195709</v>
      </c>
      <c r="I15" s="1198">
        <v>11.233564119999999</v>
      </c>
      <c r="J15" s="1198">
        <v>47.31621058088821</v>
      </c>
      <c r="K15" s="1198">
        <v>3974.1609234099997</v>
      </c>
      <c r="N15" s="1219"/>
      <c r="O15" s="1215"/>
      <c r="Q15" s="1227"/>
      <c r="R15" s="1227"/>
      <c r="S15" s="1227"/>
      <c r="T15" s="1227"/>
      <c r="U15" s="1227"/>
      <c r="V15" s="1227"/>
      <c r="W15" s="1227"/>
    </row>
    <row r="16" spans="1:23" ht="12.6" customHeight="1">
      <c r="A16" s="1064" t="s">
        <v>955</v>
      </c>
      <c r="B16" s="1190">
        <v>0.81368239000000009</v>
      </c>
      <c r="C16" s="1190">
        <v>26.013051737304053</v>
      </c>
      <c r="D16" s="1190">
        <v>6.8349396499999999</v>
      </c>
      <c r="E16" s="1190">
        <v>54.093522882773975</v>
      </c>
      <c r="F16" s="1190">
        <v>12.350254829999999</v>
      </c>
      <c r="G16" s="1190">
        <v>2.3402435800000001</v>
      </c>
      <c r="H16" s="1190">
        <v>5.9159375699999996</v>
      </c>
      <c r="I16" s="1190">
        <v>4.0940736800000002</v>
      </c>
      <c r="J16" s="1190">
        <v>62.69879582651614</v>
      </c>
      <c r="K16" s="1190">
        <v>1251.19097631</v>
      </c>
      <c r="N16" s="1219"/>
      <c r="O16" s="1215"/>
      <c r="Q16" s="1227"/>
      <c r="R16" s="1227"/>
      <c r="S16" s="1227"/>
      <c r="T16" s="1227"/>
      <c r="U16" s="1227"/>
      <c r="V16" s="1227"/>
      <c r="W16" s="1227"/>
    </row>
    <row r="17" spans="1:23" ht="12.6" customHeight="1">
      <c r="A17" s="1064" t="s">
        <v>954</v>
      </c>
      <c r="B17" s="1190">
        <v>0.47062499000000002</v>
      </c>
      <c r="C17" s="1190">
        <v>43.788084773314303</v>
      </c>
      <c r="D17" s="1190">
        <v>14.69883534</v>
      </c>
      <c r="E17" s="1190">
        <v>335.89241863958688</v>
      </c>
      <c r="F17" s="1190">
        <v>7.69398786</v>
      </c>
      <c r="G17" s="1190">
        <v>0.73185790999999933</v>
      </c>
      <c r="H17" s="1190">
        <v>1.88051195</v>
      </c>
      <c r="I17" s="1190">
        <v>5.0816180000000006</v>
      </c>
      <c r="J17" s="1190">
        <v>46.018092287222096</v>
      </c>
      <c r="K17" s="1190">
        <v>429.91146329999998</v>
      </c>
      <c r="N17" s="1219"/>
      <c r="O17" s="1215"/>
      <c r="Q17" s="1227"/>
      <c r="R17" s="1227"/>
      <c r="S17" s="1227"/>
      <c r="T17" s="1227"/>
      <c r="U17" s="1227"/>
      <c r="V17" s="1227"/>
      <c r="W17" s="1227"/>
    </row>
    <row r="18" spans="1:23" ht="12.6" customHeight="1">
      <c r="A18" s="1064" t="s">
        <v>953</v>
      </c>
      <c r="B18" s="1190">
        <v>-6.1030457800000004</v>
      </c>
      <c r="C18" s="1190">
        <v>-106.46123198543428</v>
      </c>
      <c r="D18" s="1190">
        <v>9.50975328</v>
      </c>
      <c r="E18" s="1190">
        <v>41.272625427542621</v>
      </c>
      <c r="F18" s="1190">
        <v>11.07244596</v>
      </c>
      <c r="G18" s="1190">
        <v>3.0790659499999995</v>
      </c>
      <c r="H18" s="1190">
        <v>5.9355075699999995</v>
      </c>
      <c r="I18" s="1190">
        <v>2.0578724400000001</v>
      </c>
      <c r="J18" s="1190">
        <v>33.357907001798665</v>
      </c>
      <c r="K18" s="1190">
        <v>2293.0584838</v>
      </c>
      <c r="N18" s="1219"/>
      <c r="O18" s="1215"/>
      <c r="Q18" s="1227"/>
      <c r="R18" s="1227"/>
      <c r="S18" s="1227"/>
      <c r="T18" s="1227"/>
      <c r="U18" s="1227"/>
      <c r="V18" s="1227"/>
      <c r="W18" s="1227"/>
    </row>
    <row r="19" spans="1:23" ht="12.6" customHeight="1">
      <c r="A19" s="1065" t="s">
        <v>952</v>
      </c>
      <c r="B19" s="1198">
        <v>51.535923509999996</v>
      </c>
      <c r="C19" s="1198">
        <v>217.10918628212499</v>
      </c>
      <c r="D19" s="1198">
        <v>333.61823565999998</v>
      </c>
      <c r="E19" s="1198">
        <v>342.62348204744717</v>
      </c>
      <c r="F19" s="1198">
        <v>242.23594922000001</v>
      </c>
      <c r="G19" s="1198">
        <v>13.468610600000012</v>
      </c>
      <c r="H19" s="1198">
        <v>46.646672090000003</v>
      </c>
      <c r="I19" s="1198">
        <v>182.12066652999999</v>
      </c>
      <c r="J19" s="1198">
        <v>57.330186589333429</v>
      </c>
      <c r="K19" s="1198">
        <v>9494.9319082300008</v>
      </c>
      <c r="N19" s="1219"/>
      <c r="O19" s="1215"/>
      <c r="Q19" s="1227"/>
      <c r="R19" s="1227"/>
      <c r="S19" s="1227"/>
      <c r="T19" s="1227"/>
      <c r="U19" s="1227"/>
      <c r="V19" s="1227"/>
      <c r="W19" s="1227"/>
    </row>
    <row r="20" spans="1:23" ht="12.6" customHeight="1">
      <c r="A20" s="1064" t="s">
        <v>951</v>
      </c>
      <c r="B20" s="1190">
        <v>-0.79688563999999995</v>
      </c>
      <c r="C20" s="1190">
        <v>-18.278857166119128</v>
      </c>
      <c r="D20" s="1190">
        <v>41.421676120000001</v>
      </c>
      <c r="E20" s="1190">
        <v>233.53070853536076</v>
      </c>
      <c r="F20" s="1190">
        <v>29.87304129</v>
      </c>
      <c r="G20" s="1190">
        <v>2.2639210400000014</v>
      </c>
      <c r="H20" s="1190">
        <v>9.3777364199999997</v>
      </c>
      <c r="I20" s="1190">
        <v>18.231383829999999</v>
      </c>
      <c r="J20" s="1190">
        <v>45.64463405857574</v>
      </c>
      <c r="K20" s="1190">
        <v>1743.8412757600001</v>
      </c>
      <c r="N20" s="1219"/>
      <c r="O20" s="1215"/>
      <c r="Q20" s="1227"/>
      <c r="R20" s="1227"/>
      <c r="S20" s="1227"/>
      <c r="T20" s="1227"/>
      <c r="U20" s="1227"/>
      <c r="V20" s="1227"/>
      <c r="W20" s="1227"/>
    </row>
    <row r="21" spans="1:23" ht="12.6" customHeight="1">
      <c r="A21" s="422" t="s">
        <v>950</v>
      </c>
      <c r="B21" s="1190">
        <v>-4.7505728600000001</v>
      </c>
      <c r="C21" s="1190">
        <v>-105.22957989672605</v>
      </c>
      <c r="D21" s="1190">
        <v>28.65705062</v>
      </c>
      <c r="E21" s="1190">
        <v>156.83406344379486</v>
      </c>
      <c r="F21" s="1190">
        <v>21.42735755</v>
      </c>
      <c r="G21" s="1190">
        <v>2.6872687800000001</v>
      </c>
      <c r="H21" s="1190">
        <v>4.3623245399999995</v>
      </c>
      <c r="I21" s="1190">
        <v>14.37776423</v>
      </c>
      <c r="J21" s="1190">
        <v>54.576088421466672</v>
      </c>
      <c r="K21" s="1190">
        <v>1805.7937187100001</v>
      </c>
      <c r="N21" s="1219"/>
      <c r="O21" s="1215"/>
      <c r="Q21" s="1227"/>
      <c r="R21" s="1227"/>
      <c r="S21" s="1227"/>
      <c r="T21" s="1227"/>
      <c r="U21" s="1227"/>
      <c r="V21" s="1227"/>
      <c r="W21" s="1227"/>
    </row>
    <row r="22" spans="1:23" ht="12.6" customHeight="1">
      <c r="A22" s="1064" t="s">
        <v>949</v>
      </c>
      <c r="B22" s="1190">
        <v>55.238408380000003</v>
      </c>
      <c r="C22" s="1190">
        <v>666.10760757394939</v>
      </c>
      <c r="D22" s="1190">
        <v>216.33171050999999</v>
      </c>
      <c r="E22" s="1190">
        <v>624.65690725359957</v>
      </c>
      <c r="F22" s="1190">
        <v>146.12231732000001</v>
      </c>
      <c r="G22" s="1190">
        <v>5.9835529100000038</v>
      </c>
      <c r="H22" s="1190">
        <v>20.24171522</v>
      </c>
      <c r="I22" s="1190">
        <v>119.89704919</v>
      </c>
      <c r="J22" s="1190">
        <v>58.008254744905599</v>
      </c>
      <c r="K22" s="1190">
        <v>3317.0861735799999</v>
      </c>
      <c r="N22" s="1219"/>
      <c r="O22" s="1215"/>
      <c r="Q22" s="1227"/>
      <c r="R22" s="1227"/>
      <c r="S22" s="1227"/>
      <c r="T22" s="1227"/>
      <c r="U22" s="1227"/>
      <c r="V22" s="1227"/>
      <c r="W22" s="1227"/>
    </row>
    <row r="23" spans="1:23" ht="12.6" customHeight="1">
      <c r="A23" s="1064" t="s">
        <v>948</v>
      </c>
      <c r="B23" s="1190">
        <v>0.86389726</v>
      </c>
      <c r="C23" s="1190">
        <v>114.25732137316619</v>
      </c>
      <c r="D23" s="1190">
        <v>13.28546162</v>
      </c>
      <c r="E23" s="1190">
        <v>423.37835161807021</v>
      </c>
      <c r="F23" s="1190">
        <v>11.357253800000001</v>
      </c>
      <c r="G23" s="1190">
        <v>0.16041236000000003</v>
      </c>
      <c r="H23" s="1190">
        <v>2.7935509000000001</v>
      </c>
      <c r="I23" s="1190">
        <v>8.4032905400000004</v>
      </c>
      <c r="J23" s="1190">
        <v>63.251776869759993</v>
      </c>
      <c r="K23" s="1190">
        <v>302.43917838000004</v>
      </c>
      <c r="N23" s="1219"/>
      <c r="O23" s="1215"/>
      <c r="Q23" s="1227"/>
      <c r="R23" s="1227"/>
      <c r="S23" s="1227"/>
      <c r="T23" s="1227"/>
      <c r="U23" s="1227"/>
      <c r="V23" s="1227"/>
      <c r="W23" s="1227"/>
    </row>
    <row r="24" spans="1:23" ht="12.6" customHeight="1">
      <c r="A24" s="1064" t="s">
        <v>947</v>
      </c>
      <c r="B24" s="1190">
        <v>1.1997316599999999</v>
      </c>
      <c r="C24" s="1190">
        <v>30.01947428058461</v>
      </c>
      <c r="D24" s="1190">
        <v>32.669571789999999</v>
      </c>
      <c r="E24" s="1190">
        <v>200.49207742015949</v>
      </c>
      <c r="F24" s="1190">
        <v>30.86497293</v>
      </c>
      <c r="G24" s="1190">
        <v>1.8565720000000017</v>
      </c>
      <c r="H24" s="1190">
        <v>8.370295350000001</v>
      </c>
      <c r="I24" s="1190">
        <v>20.638105579999998</v>
      </c>
      <c r="J24" s="1190">
        <v>68.439050872612242</v>
      </c>
      <c r="K24" s="1190">
        <v>1598.60449092</v>
      </c>
      <c r="N24" s="1219"/>
      <c r="O24" s="1215"/>
      <c r="Q24" s="1227"/>
      <c r="R24" s="1227"/>
      <c r="S24" s="1227"/>
      <c r="T24" s="1227"/>
      <c r="U24" s="1227"/>
      <c r="V24" s="1227"/>
      <c r="W24" s="1227"/>
    </row>
    <row r="25" spans="1:23" ht="12.6" customHeight="1">
      <c r="A25" s="1064" t="s">
        <v>946</v>
      </c>
      <c r="B25" s="1190">
        <v>-0.21865529</v>
      </c>
      <c r="C25" s="1190">
        <v>-12.027788317498409</v>
      </c>
      <c r="D25" s="1190">
        <v>1.2527649999999999</v>
      </c>
      <c r="E25" s="1190">
        <v>17.166853497388505</v>
      </c>
      <c r="F25" s="1190">
        <v>2.5910063300000004</v>
      </c>
      <c r="G25" s="1190">
        <v>0.51688351000000021</v>
      </c>
      <c r="H25" s="1190">
        <v>1.5010496599999998</v>
      </c>
      <c r="I25" s="1190">
        <v>0.57307316000000008</v>
      </c>
      <c r="J25" s="1190">
        <v>45.744665599693477</v>
      </c>
      <c r="K25" s="1190">
        <v>727.16707087999987</v>
      </c>
      <c r="N25" s="1219"/>
      <c r="O25" s="1215"/>
      <c r="Q25" s="1227"/>
      <c r="R25" s="1227"/>
      <c r="S25" s="1227"/>
      <c r="T25" s="1227"/>
      <c r="U25" s="1227"/>
      <c r="V25" s="1227"/>
      <c r="W25" s="1227"/>
    </row>
    <row r="26" spans="1:23" ht="12.6" customHeight="1">
      <c r="A26" s="1065" t="s">
        <v>945</v>
      </c>
      <c r="B26" s="1198">
        <v>-27.775405710000001</v>
      </c>
      <c r="C26" s="1198">
        <v>-33.02037984284901</v>
      </c>
      <c r="D26" s="1198">
        <v>690.7128585800001</v>
      </c>
      <c r="E26" s="1198">
        <v>202.17456499852761</v>
      </c>
      <c r="F26" s="1198">
        <v>517.80235136999988</v>
      </c>
      <c r="G26" s="1198">
        <v>66.647551299999918</v>
      </c>
      <c r="H26" s="1198">
        <v>126.80375294999999</v>
      </c>
      <c r="I26" s="1198">
        <v>324.35104711999998</v>
      </c>
      <c r="J26" s="1198">
        <v>51.24911355853029</v>
      </c>
      <c r="K26" s="1198">
        <v>33646.379408339999</v>
      </c>
      <c r="N26" s="1219"/>
      <c r="O26" s="1215"/>
      <c r="Q26" s="1227"/>
      <c r="R26" s="1227"/>
      <c r="S26" s="1227"/>
      <c r="T26" s="1227"/>
      <c r="U26" s="1227"/>
      <c r="V26" s="1227"/>
      <c r="W26" s="1227"/>
    </row>
    <row r="27" spans="1:23" ht="12.6" customHeight="1">
      <c r="A27" s="1064" t="s">
        <v>944</v>
      </c>
      <c r="B27" s="1190">
        <v>-41.701743319999999</v>
      </c>
      <c r="C27" s="1190">
        <v>-1246.0498774207915</v>
      </c>
      <c r="D27" s="1190">
        <v>67.974461980000001</v>
      </c>
      <c r="E27" s="1190">
        <v>493.53563853222266</v>
      </c>
      <c r="F27" s="1190">
        <v>38.609751109999998</v>
      </c>
      <c r="G27" s="1190">
        <v>2.898725009999997</v>
      </c>
      <c r="H27" s="1190">
        <v>6.7834280500000004</v>
      </c>
      <c r="I27" s="1190">
        <v>28.92759805</v>
      </c>
      <c r="J27" s="1190">
        <v>48.152685563117359</v>
      </c>
      <c r="K27" s="1190">
        <v>1338.6861658000003</v>
      </c>
      <c r="N27" s="1219"/>
      <c r="O27" s="1215"/>
      <c r="Q27" s="1227"/>
      <c r="R27" s="1227"/>
      <c r="S27" s="1227"/>
      <c r="T27" s="1227"/>
      <c r="U27" s="1227"/>
      <c r="V27" s="1227"/>
      <c r="W27" s="1227"/>
    </row>
    <row r="28" spans="1:23" ht="12.6" customHeight="1">
      <c r="A28" s="1064" t="s">
        <v>943</v>
      </c>
      <c r="B28" s="1190">
        <v>2.0573630299999999</v>
      </c>
      <c r="C28" s="1190">
        <v>25.592973639671936</v>
      </c>
      <c r="D28" s="1190">
        <v>103.38221899</v>
      </c>
      <c r="E28" s="1190">
        <v>314.65907446573397</v>
      </c>
      <c r="F28" s="1190">
        <v>70.018860149999995</v>
      </c>
      <c r="G28" s="1190">
        <v>5.9326312499999894</v>
      </c>
      <c r="H28" s="1190">
        <v>14.276920690000001</v>
      </c>
      <c r="I28" s="1190">
        <v>49.809308210000005</v>
      </c>
      <c r="J28" s="1190">
        <v>49.944229429283304</v>
      </c>
      <c r="K28" s="1190">
        <v>3215.5122870299997</v>
      </c>
      <c r="N28" s="1219"/>
      <c r="O28" s="1215"/>
      <c r="Q28" s="1227"/>
      <c r="R28" s="1227"/>
      <c r="S28" s="1227"/>
      <c r="T28" s="1227"/>
      <c r="U28" s="1227"/>
      <c r="V28" s="1227"/>
      <c r="W28" s="1227"/>
    </row>
    <row r="29" spans="1:23" ht="12.6" customHeight="1">
      <c r="A29" s="1064" t="s">
        <v>942</v>
      </c>
      <c r="B29" s="1190">
        <v>14.74193565</v>
      </c>
      <c r="C29" s="1190">
        <v>50.318773573902554</v>
      </c>
      <c r="D29" s="1190">
        <v>177.53469791999999</v>
      </c>
      <c r="E29" s="1190">
        <v>149.82915145764659</v>
      </c>
      <c r="F29" s="1190">
        <v>130.30716723</v>
      </c>
      <c r="G29" s="1190">
        <v>25.165868720000006</v>
      </c>
      <c r="H29" s="1190">
        <v>31.411468069999998</v>
      </c>
      <c r="I29" s="1190">
        <v>73.729830440000001</v>
      </c>
      <c r="J29" s="1190">
        <v>46.965333446664282</v>
      </c>
      <c r="K29" s="1190">
        <v>11718.83541903</v>
      </c>
      <c r="N29" s="1219"/>
      <c r="O29" s="1215"/>
      <c r="Q29" s="1227"/>
      <c r="R29" s="1227"/>
      <c r="S29" s="1227"/>
      <c r="T29" s="1227"/>
      <c r="U29" s="1227"/>
      <c r="V29" s="1227"/>
      <c r="W29" s="1227"/>
    </row>
    <row r="30" spans="1:23" ht="12.6" customHeight="1">
      <c r="A30" s="1064" t="s">
        <v>941</v>
      </c>
      <c r="B30" s="1190">
        <v>2.9987124299999999</v>
      </c>
      <c r="C30" s="1190">
        <v>14.787681649461172</v>
      </c>
      <c r="D30" s="1190">
        <v>171.23102008000001</v>
      </c>
      <c r="E30" s="1190">
        <v>207.64508175078123</v>
      </c>
      <c r="F30" s="1190">
        <v>134.95214707</v>
      </c>
      <c r="G30" s="1190">
        <v>17.590074809999997</v>
      </c>
      <c r="H30" s="1190">
        <v>24.445464919999999</v>
      </c>
      <c r="I30" s="1190">
        <v>92.916607339999999</v>
      </c>
      <c r="J30" s="1190">
        <v>60.516675372209285</v>
      </c>
      <c r="K30" s="1190">
        <v>8111.3794605100002</v>
      </c>
      <c r="N30" s="1219"/>
      <c r="O30" s="1215"/>
      <c r="Q30" s="1227"/>
      <c r="R30" s="1227"/>
      <c r="S30" s="1227"/>
      <c r="T30" s="1227"/>
      <c r="U30" s="1227"/>
      <c r="V30" s="1227"/>
      <c r="W30" s="1227"/>
    </row>
    <row r="31" spans="1:23" ht="12.6" customHeight="1">
      <c r="A31" s="1064" t="s">
        <v>940</v>
      </c>
      <c r="B31" s="1190">
        <v>-5.0500864500000002</v>
      </c>
      <c r="C31" s="1190">
        <v>-41.543777932094045</v>
      </c>
      <c r="D31" s="1190">
        <v>76.213326570000007</v>
      </c>
      <c r="E31" s="1190">
        <v>154.22925432331817</v>
      </c>
      <c r="F31" s="1190">
        <v>79.137100810000007</v>
      </c>
      <c r="G31" s="1190">
        <v>8.4293598000000074</v>
      </c>
      <c r="H31" s="1190">
        <v>32.315447259999999</v>
      </c>
      <c r="I31" s="1190">
        <v>38.39229375</v>
      </c>
      <c r="J31" s="1190">
        <v>53.149271914162796</v>
      </c>
      <c r="K31" s="1190">
        <v>4862.4238828300004</v>
      </c>
      <c r="N31" s="1219"/>
      <c r="O31" s="1215"/>
      <c r="Q31" s="1227"/>
      <c r="R31" s="1227"/>
      <c r="S31" s="1227"/>
      <c r="T31" s="1227"/>
      <c r="U31" s="1227"/>
      <c r="V31" s="1227"/>
      <c r="W31" s="1227"/>
    </row>
    <row r="32" spans="1:23" ht="12.6" customHeight="1">
      <c r="A32" s="1064" t="s">
        <v>939</v>
      </c>
      <c r="B32" s="1190">
        <v>2.5357183500000002</v>
      </c>
      <c r="C32" s="1190">
        <v>36.499280337726226</v>
      </c>
      <c r="D32" s="1190">
        <v>82.297426950000002</v>
      </c>
      <c r="E32" s="1190">
        <v>290.9028447190031</v>
      </c>
      <c r="F32" s="1190">
        <v>50.110578320000002</v>
      </c>
      <c r="G32" s="1190">
        <v>3.998140550000004</v>
      </c>
      <c r="H32" s="1190">
        <v>11.326278669999999</v>
      </c>
      <c r="I32" s="1190">
        <v>34.786159099999999</v>
      </c>
      <c r="J32" s="1190">
        <v>43.343824173335051</v>
      </c>
      <c r="K32" s="1190">
        <v>2778.92421608</v>
      </c>
      <c r="N32" s="1219"/>
      <c r="O32" s="1215"/>
      <c r="Q32" s="1227"/>
      <c r="R32" s="1227"/>
      <c r="S32" s="1227"/>
      <c r="T32" s="1227"/>
      <c r="U32" s="1227"/>
      <c r="V32" s="1227"/>
      <c r="W32" s="1227"/>
    </row>
    <row r="33" spans="1:23" ht="12.6" customHeight="1">
      <c r="A33" s="1064" t="s">
        <v>938</v>
      </c>
      <c r="B33" s="1190">
        <v>-3.3573054</v>
      </c>
      <c r="C33" s="1190">
        <v>-82.864819408965573</v>
      </c>
      <c r="D33" s="1190">
        <v>12.079706089999998</v>
      </c>
      <c r="E33" s="1190">
        <v>73.869130645169506</v>
      </c>
      <c r="F33" s="1190">
        <v>14.666746680000001</v>
      </c>
      <c r="G33" s="1190">
        <v>2.6327511600000024</v>
      </c>
      <c r="H33" s="1190">
        <v>6.24474529</v>
      </c>
      <c r="I33" s="1190">
        <v>5.7892502299999995</v>
      </c>
      <c r="J33" s="1190">
        <v>57.49772219195961</v>
      </c>
      <c r="K33" s="1190">
        <v>1620.6179770599999</v>
      </c>
      <c r="N33" s="1219"/>
      <c r="O33" s="1215"/>
      <c r="Q33" s="1227"/>
      <c r="R33" s="1227"/>
      <c r="S33" s="1227"/>
      <c r="T33" s="1227"/>
      <c r="U33" s="1227"/>
      <c r="V33" s="1227"/>
      <c r="W33" s="1227"/>
    </row>
    <row r="34" spans="1:23" ht="12.6" customHeight="1">
      <c r="A34" s="1065" t="s">
        <v>937</v>
      </c>
      <c r="B34" s="1198">
        <v>43.09991539</v>
      </c>
      <c r="C34" s="1198">
        <v>272.92380783294351</v>
      </c>
      <c r="D34" s="1198">
        <v>647.76033313999994</v>
      </c>
      <c r="E34" s="1198">
        <v>978.24959143626768</v>
      </c>
      <c r="F34" s="1198">
        <v>304.85753240999998</v>
      </c>
      <c r="G34" s="1198">
        <v>27.408205689999974</v>
      </c>
      <c r="H34" s="1198">
        <v>26.98296809</v>
      </c>
      <c r="I34" s="1198">
        <v>250.46635863</v>
      </c>
      <c r="J34" s="1198">
        <v>40.59144259742498</v>
      </c>
      <c r="K34" s="1198">
        <v>6316.7688787899997</v>
      </c>
      <c r="N34" s="1219"/>
      <c r="O34" s="1215"/>
      <c r="Q34" s="1227"/>
      <c r="R34" s="1227"/>
      <c r="S34" s="1227"/>
      <c r="T34" s="1227"/>
      <c r="U34" s="1227"/>
      <c r="V34" s="1227"/>
      <c r="W34" s="1227"/>
    </row>
    <row r="35" spans="1:23" ht="12.6" customHeight="1">
      <c r="A35" s="1064" t="s">
        <v>936</v>
      </c>
      <c r="B35" s="1190">
        <v>-1.27797805</v>
      </c>
      <c r="C35" s="1190">
        <v>-317.54071157204294</v>
      </c>
      <c r="D35" s="1190">
        <v>9.8499965099999987</v>
      </c>
      <c r="E35" s="1190">
        <v>586.57898545994613</v>
      </c>
      <c r="F35" s="1190">
        <v>6.9382985900000005</v>
      </c>
      <c r="G35" s="1190">
        <v>0.16286775000000103</v>
      </c>
      <c r="H35" s="1190">
        <v>0.39516171000000005</v>
      </c>
      <c r="I35" s="1190">
        <v>6.3802691299999994</v>
      </c>
      <c r="J35" s="1190">
        <v>64.774328838823109</v>
      </c>
      <c r="K35" s="1190">
        <v>160.98446635999997</v>
      </c>
      <c r="N35" s="1219"/>
      <c r="O35" s="1215"/>
      <c r="Q35" s="1227"/>
      <c r="R35" s="1227"/>
      <c r="S35" s="1227"/>
      <c r="T35" s="1227"/>
      <c r="U35" s="1227"/>
      <c r="V35" s="1227"/>
      <c r="W35" s="1227"/>
    </row>
    <row r="36" spans="1:23" ht="12.6" customHeight="1">
      <c r="A36" s="1064" t="s">
        <v>935</v>
      </c>
      <c r="B36" s="1190">
        <v>44.325461609999998</v>
      </c>
      <c r="C36" s="1190">
        <v>306.21777422922673</v>
      </c>
      <c r="D36" s="1190">
        <v>605.90656001000002</v>
      </c>
      <c r="E36" s="1190">
        <v>995.40895630196769</v>
      </c>
      <c r="F36" s="1190">
        <v>296.95401770999996</v>
      </c>
      <c r="G36" s="1190">
        <v>26.980983779999935</v>
      </c>
      <c r="H36" s="1190">
        <v>26.508317770000001</v>
      </c>
      <c r="I36" s="1190">
        <v>243.46471616000002</v>
      </c>
      <c r="J36" s="1190">
        <v>40.186295297757525</v>
      </c>
      <c r="K36" s="1190">
        <v>5790.0573174199999</v>
      </c>
      <c r="N36" s="1219"/>
      <c r="O36" s="1215"/>
      <c r="Q36" s="1227"/>
      <c r="R36" s="1227"/>
      <c r="S36" s="1227"/>
      <c r="T36" s="1227"/>
      <c r="U36" s="1227"/>
      <c r="V36" s="1227"/>
      <c r="W36" s="1227"/>
    </row>
    <row r="37" spans="1:23" ht="12.6" customHeight="1">
      <c r="A37" s="1064" t="s">
        <v>934</v>
      </c>
      <c r="B37" s="1190">
        <v>5.2431829999999999E-2</v>
      </c>
      <c r="C37" s="1190">
        <v>5.7345305519205638</v>
      </c>
      <c r="D37" s="1190">
        <v>32.003776620000004</v>
      </c>
      <c r="E37" s="1190">
        <v>872.76923048235869</v>
      </c>
      <c r="F37" s="1190">
        <v>0.96521610999999996</v>
      </c>
      <c r="G37" s="1190">
        <v>0.26435416</v>
      </c>
      <c r="H37" s="1190">
        <v>7.9488609999999987E-2</v>
      </c>
      <c r="I37" s="1190">
        <v>0.62137334</v>
      </c>
      <c r="J37" s="1190">
        <v>45.955761961215742</v>
      </c>
      <c r="K37" s="1190">
        <v>365.72709501000003</v>
      </c>
      <c r="N37" s="1219"/>
      <c r="O37" s="1215"/>
      <c r="Q37" s="1227"/>
      <c r="R37" s="1227"/>
      <c r="S37" s="1227"/>
      <c r="T37" s="1227"/>
      <c r="U37" s="1227"/>
      <c r="V37" s="1227"/>
      <c r="W37" s="1227"/>
    </row>
    <row r="38" spans="1:23" ht="12.6" customHeight="1">
      <c r="A38" s="1065" t="s">
        <v>933</v>
      </c>
      <c r="B38" s="1198">
        <v>4.2836221300000004</v>
      </c>
      <c r="C38" s="1198">
        <v>18.329191847039905</v>
      </c>
      <c r="D38" s="1198">
        <v>40.458876709999998</v>
      </c>
      <c r="E38" s="1198">
        <v>43.140099806315746</v>
      </c>
      <c r="F38" s="1198">
        <v>30.288327880000001</v>
      </c>
      <c r="G38" s="1198">
        <v>4.8469245900000004</v>
      </c>
      <c r="H38" s="1198">
        <v>3.2213236200000002</v>
      </c>
      <c r="I38" s="1198">
        <v>22.220079670000001</v>
      </c>
      <c r="J38" s="1198">
        <v>62.402215299907326</v>
      </c>
      <c r="K38" s="1198">
        <v>9348.1963978500007</v>
      </c>
      <c r="N38" s="1219"/>
      <c r="O38" s="1215"/>
      <c r="Q38" s="1227"/>
      <c r="R38" s="1227"/>
      <c r="S38" s="1227"/>
      <c r="T38" s="1227"/>
      <c r="U38" s="1227"/>
      <c r="V38" s="1227"/>
      <c r="W38" s="1227"/>
    </row>
    <row r="39" spans="1:23" ht="12.6" customHeight="1">
      <c r="A39" s="1064" t="s">
        <v>932</v>
      </c>
      <c r="B39" s="1190">
        <v>5</v>
      </c>
      <c r="C39" s="1190">
        <v>61</v>
      </c>
      <c r="D39" s="1190">
        <v>29.503114149999995</v>
      </c>
      <c r="E39" s="1190">
        <v>96.977782388403924</v>
      </c>
      <c r="F39" s="1190">
        <v>20.28967926</v>
      </c>
      <c r="G39" s="1190">
        <v>1.8068885299999971</v>
      </c>
      <c r="H39" s="1190">
        <v>1.3216044500000002</v>
      </c>
      <c r="I39" s="1190">
        <v>17.161186280000003</v>
      </c>
      <c r="J39" s="1190">
        <v>58.167372409397004</v>
      </c>
      <c r="K39" s="1190">
        <v>3021.9653015600002</v>
      </c>
      <c r="N39" s="1219"/>
      <c r="O39" s="1215"/>
      <c r="Q39" s="1227"/>
      <c r="R39" s="1227"/>
      <c r="S39" s="1227"/>
      <c r="T39" s="1227"/>
      <c r="U39" s="1227"/>
      <c r="V39" s="1227"/>
      <c r="W39" s="1227"/>
    </row>
    <row r="40" spans="1:23" ht="12.6" customHeight="1">
      <c r="A40" s="1064" t="s">
        <v>931</v>
      </c>
      <c r="B40" s="1190">
        <v>-2.0191762799999999</v>
      </c>
      <c r="C40" s="1190">
        <v>-39.118054318353124</v>
      </c>
      <c r="D40" s="1190">
        <v>0.73837987999999988</v>
      </c>
      <c r="E40" s="1190">
        <v>3.5729303285037948</v>
      </c>
      <c r="F40" s="1190">
        <v>1.8945637799999999</v>
      </c>
      <c r="G40" s="1190">
        <v>1.28365906</v>
      </c>
      <c r="H40" s="1190">
        <v>0.32467023</v>
      </c>
      <c r="I40" s="1190">
        <v>0.28623449000000001</v>
      </c>
      <c r="J40" s="1190">
        <v>38.765207145135108</v>
      </c>
      <c r="K40" s="1190">
        <v>2064.7001137299999</v>
      </c>
      <c r="N40" s="1219"/>
      <c r="O40" s="1215"/>
      <c r="Q40" s="1227"/>
      <c r="R40" s="1227"/>
      <c r="S40" s="1227"/>
      <c r="T40" s="1227"/>
      <c r="U40" s="1227"/>
      <c r="V40" s="1227"/>
      <c r="W40" s="1227"/>
    </row>
    <row r="41" spans="1:23" ht="12.6" customHeight="1">
      <c r="A41" s="1064" t="s">
        <v>930</v>
      </c>
      <c r="B41" s="1190">
        <v>2</v>
      </c>
      <c r="C41" s="1190">
        <v>16</v>
      </c>
      <c r="D41" s="1190">
        <v>10.21738268</v>
      </c>
      <c r="E41" s="1190">
        <v>23.930341864607851</v>
      </c>
      <c r="F41" s="1190">
        <v>8.1040848400000005</v>
      </c>
      <c r="G41" s="1190">
        <v>1.7563770000000001</v>
      </c>
      <c r="H41" s="1190">
        <v>1.5750489399999998</v>
      </c>
      <c r="I41" s="1190">
        <v>4.7726589000000006</v>
      </c>
      <c r="J41" s="1190">
        <v>88.936881713470981</v>
      </c>
      <c r="K41" s="1190">
        <v>4261.5309825600007</v>
      </c>
      <c r="N41" s="1219"/>
      <c r="O41" s="1215"/>
      <c r="P41" s="1222"/>
      <c r="Q41" s="1227"/>
      <c r="R41" s="1227"/>
      <c r="S41" s="1227"/>
      <c r="T41" s="1227"/>
      <c r="U41" s="1227"/>
      <c r="V41" s="1227"/>
      <c r="W41" s="1227"/>
    </row>
    <row r="42" spans="1:23" ht="12.6" customHeight="1">
      <c r="A42" s="1065" t="s">
        <v>835</v>
      </c>
      <c r="B42" s="1198">
        <v>-5.2461617699999996</v>
      </c>
      <c r="C42" s="1198">
        <v>-4.4413734503449307</v>
      </c>
      <c r="D42" s="1198">
        <v>430.09479230999995</v>
      </c>
      <c r="E42" s="1198">
        <v>90.697317324644814</v>
      </c>
      <c r="F42" s="1198">
        <v>172.79144980999999</v>
      </c>
      <c r="G42" s="1198">
        <v>39.335709709999989</v>
      </c>
      <c r="H42" s="1198">
        <v>33.534677340000002</v>
      </c>
      <c r="I42" s="1198">
        <v>99.921062759999998</v>
      </c>
      <c r="J42" s="1198">
        <v>38.173813766058046</v>
      </c>
      <c r="K42" s="1198">
        <v>47248.103125329995</v>
      </c>
      <c r="N42" s="1219"/>
      <c r="O42" s="1215"/>
      <c r="Q42" s="1227"/>
      <c r="R42" s="1227"/>
      <c r="S42" s="1227"/>
      <c r="T42" s="1227"/>
      <c r="U42" s="1227"/>
      <c r="V42" s="1227"/>
      <c r="W42" s="1227"/>
    </row>
    <row r="43" spans="1:23" ht="12.6" customHeight="1">
      <c r="A43" s="1065" t="s">
        <v>927</v>
      </c>
      <c r="B43" s="1198">
        <v>0.45943422000000012</v>
      </c>
      <c r="C43" s="1198">
        <v>14.356131605820726</v>
      </c>
      <c r="D43" s="1198">
        <v>5.54491362</v>
      </c>
      <c r="E43" s="1198">
        <v>42.707588319347764</v>
      </c>
      <c r="F43" s="1198">
        <v>18.237984358415119</v>
      </c>
      <c r="G43" s="1198">
        <v>8.8916036399290554</v>
      </c>
      <c r="H43" s="1198">
        <v>2.7394662764070796</v>
      </c>
      <c r="I43" s="1198">
        <v>6.606914442078982</v>
      </c>
      <c r="J43" s="1198">
        <v>119.15270272648506</v>
      </c>
      <c r="K43" s="1198">
        <v>1280.1059021044957</v>
      </c>
      <c r="N43" s="1219"/>
      <c r="O43" s="1218"/>
      <c r="P43" s="1070"/>
      <c r="Q43" s="1227"/>
      <c r="R43" s="1227"/>
      <c r="S43" s="1227"/>
      <c r="T43" s="1227"/>
      <c r="U43" s="1227"/>
      <c r="V43" s="1227"/>
      <c r="W43" s="1227"/>
    </row>
    <row r="44" spans="1:23" ht="12.6" customHeight="1" thickBot="1">
      <c r="A44" s="422"/>
      <c r="B44" s="1221"/>
      <c r="C44" s="422"/>
      <c r="D44" s="422"/>
      <c r="E44" s="422"/>
      <c r="F44" s="422"/>
      <c r="G44" s="422"/>
      <c r="H44" s="422"/>
      <c r="I44" s="422"/>
      <c r="J44" s="422">
        <v>0</v>
      </c>
      <c r="N44" s="1220"/>
      <c r="O44" s="1215"/>
      <c r="P44" s="1069"/>
      <c r="Q44" s="1227"/>
      <c r="R44" s="1227"/>
      <c r="S44" s="1227"/>
      <c r="T44" s="1227"/>
      <c r="U44" s="1227"/>
      <c r="V44" s="1227"/>
      <c r="W44" s="1227"/>
    </row>
    <row r="45" spans="1:23" ht="12.6" customHeight="1" thickBot="1">
      <c r="A45" s="1061" t="s">
        <v>267</v>
      </c>
      <c r="B45" s="1193">
        <v>54.289903869999989</v>
      </c>
      <c r="C45" s="1193">
        <v>15.668733681311171</v>
      </c>
      <c r="D45" s="1193">
        <v>3353.6516720499999</v>
      </c>
      <c r="E45" s="1193">
        <v>238.86612810653901</v>
      </c>
      <c r="F45" s="1193">
        <v>1804.5609063884149</v>
      </c>
      <c r="G45" s="1193">
        <v>197.360737779929</v>
      </c>
      <c r="H45" s="1193">
        <v>293.48201973640704</v>
      </c>
      <c r="I45" s="1193">
        <v>1313.7181488720789</v>
      </c>
      <c r="J45" s="1193">
        <v>47.378627465229265</v>
      </c>
      <c r="K45" s="1193">
        <v>138594.23479704448</v>
      </c>
      <c r="N45" s="1216"/>
      <c r="O45" s="1218"/>
      <c r="P45" s="1070"/>
      <c r="Q45" s="1227"/>
      <c r="R45" s="1227"/>
      <c r="S45" s="1227"/>
      <c r="T45" s="1227"/>
      <c r="U45" s="1227"/>
      <c r="V45" s="1227"/>
      <c r="W45" s="1227"/>
    </row>
    <row r="46" spans="1:23" ht="12.6" customHeight="1">
      <c r="A46" s="1064" t="s">
        <v>487</v>
      </c>
      <c r="B46" s="1190">
        <v>-0.92815329000000002</v>
      </c>
      <c r="C46" s="1190">
        <v>-0.24206815514854604</v>
      </c>
      <c r="D46" s="1190">
        <v>962.50073519</v>
      </c>
      <c r="E46" s="1190">
        <v>62.719287496509494</v>
      </c>
      <c r="F46" s="1190">
        <v>91.109230199999999</v>
      </c>
      <c r="G46" s="1190">
        <v>13.865536089999996</v>
      </c>
      <c r="H46" s="1190">
        <v>24.902539059999999</v>
      </c>
      <c r="I46" s="1190">
        <v>52.341155050000005</v>
      </c>
      <c r="J46" s="1190">
        <v>9.4674362665754312</v>
      </c>
      <c r="K46" s="1190">
        <v>153370.57275137</v>
      </c>
      <c r="N46" s="1219"/>
      <c r="O46" s="1218"/>
      <c r="P46" s="1070"/>
      <c r="Q46" s="1227"/>
      <c r="R46" s="1227"/>
      <c r="S46" s="1227"/>
      <c r="T46" s="1227"/>
      <c r="U46" s="1227"/>
      <c r="V46" s="1227"/>
      <c r="W46" s="1227"/>
    </row>
    <row r="47" spans="1:23" ht="12.6" customHeight="1">
      <c r="A47" s="1064" t="s">
        <v>486</v>
      </c>
      <c r="B47" s="1190">
        <v>4.8348136299999993</v>
      </c>
      <c r="C47" s="1190">
        <v>10.588546473826124</v>
      </c>
      <c r="D47" s="1190">
        <v>379.75434624000002</v>
      </c>
      <c r="E47" s="1190">
        <v>204.41498652033368</v>
      </c>
      <c r="F47" s="1190">
        <v>313.30293676999997</v>
      </c>
      <c r="G47" s="1190">
        <v>60.425806529999946</v>
      </c>
      <c r="H47" s="1190">
        <v>67.806780090000004</v>
      </c>
      <c r="I47" s="1190">
        <v>185.07035015000002</v>
      </c>
      <c r="J47" s="1190">
        <v>48.734228319545785</v>
      </c>
      <c r="K47" s="1190">
        <v>18264.314717609999</v>
      </c>
      <c r="N47" s="1219"/>
      <c r="O47" s="1215"/>
      <c r="P47" s="1069"/>
      <c r="Q47" s="1227"/>
      <c r="R47" s="1227"/>
      <c r="S47" s="1227"/>
      <c r="T47" s="1227"/>
      <c r="U47" s="1227"/>
      <c r="V47" s="1227"/>
      <c r="W47" s="1227"/>
    </row>
    <row r="48" spans="1:23" ht="12.6" customHeight="1" thickBot="1">
      <c r="A48" s="1063" t="s">
        <v>926</v>
      </c>
      <c r="B48" s="1195">
        <v>4.4018127599999985</v>
      </c>
      <c r="C48" s="1195">
        <v>26.669805731226074</v>
      </c>
      <c r="D48" s="1195">
        <v>277.97928586</v>
      </c>
      <c r="E48" s="1195">
        <v>405.70005817466767</v>
      </c>
      <c r="F48" s="1195">
        <v>249.90040293000004</v>
      </c>
      <c r="G48" s="1195">
        <v>29.145923570000079</v>
      </c>
      <c r="H48" s="1195">
        <v>98.349272269999986</v>
      </c>
      <c r="I48" s="1195">
        <v>122.40520708999998</v>
      </c>
      <c r="J48" s="1195">
        <v>44.033931057599538</v>
      </c>
      <c r="K48" s="1195">
        <v>6601.9419929200012</v>
      </c>
      <c r="N48" s="1219"/>
      <c r="O48" s="1215"/>
      <c r="P48" s="1069"/>
      <c r="Q48" s="1227"/>
      <c r="R48" s="1227"/>
      <c r="S48" s="1227"/>
      <c r="T48" s="1227"/>
      <c r="U48" s="1227"/>
      <c r="V48" s="1227"/>
      <c r="W48" s="1227"/>
    </row>
    <row r="49" spans="1:23" ht="12.6" customHeight="1" thickBot="1">
      <c r="A49" s="1062" t="s">
        <v>266</v>
      </c>
      <c r="B49" s="1194">
        <v>8.3084730999999969</v>
      </c>
      <c r="C49" s="1194">
        <v>1.8645917625629713</v>
      </c>
      <c r="D49" s="1194">
        <v>1620.2343672900001</v>
      </c>
      <c r="E49" s="1194">
        <v>90.570966728021915</v>
      </c>
      <c r="F49" s="1194">
        <v>654.31256989999997</v>
      </c>
      <c r="G49" s="1194">
        <v>103.43726619000002</v>
      </c>
      <c r="H49" s="1194">
        <v>191.05859141999997</v>
      </c>
      <c r="I49" s="1194">
        <v>359.81671229</v>
      </c>
      <c r="J49" s="1194">
        <v>29.722469503899202</v>
      </c>
      <c r="K49" s="1194">
        <v>178236.82946189999</v>
      </c>
      <c r="N49" s="1216"/>
      <c r="O49" s="1218"/>
      <c r="P49" s="1070"/>
      <c r="Q49" s="1227"/>
      <c r="R49" s="1227"/>
      <c r="S49" s="1227"/>
      <c r="T49" s="1227"/>
      <c r="U49" s="1227"/>
      <c r="V49" s="1227"/>
      <c r="W49" s="1227"/>
    </row>
    <row r="50" spans="1:23" ht="12.6" customHeight="1" thickBot="1">
      <c r="A50" s="1061" t="s">
        <v>260</v>
      </c>
      <c r="B50" s="1193">
        <v>0.10462325</v>
      </c>
      <c r="C50" s="1193">
        <v>1.2004001016145374</v>
      </c>
      <c r="D50" s="1193">
        <v>39.170865579999997</v>
      </c>
      <c r="E50" s="1193">
        <v>112.27910681957069</v>
      </c>
      <c r="F50" s="1193">
        <v>2.4254940199999999</v>
      </c>
      <c r="G50" s="1193">
        <v>0.22894631000000018</v>
      </c>
      <c r="H50" s="1193">
        <v>8.8938509999999998E-2</v>
      </c>
      <c r="I50" s="1193">
        <v>2.1076091999999997</v>
      </c>
      <c r="J50" s="1193">
        <v>5.3805530431681614</v>
      </c>
      <c r="K50" s="1193">
        <v>3486.2792783599998</v>
      </c>
      <c r="N50" s="1216"/>
      <c r="O50" s="1215"/>
      <c r="P50" s="1069"/>
      <c r="Q50" s="1227"/>
      <c r="R50" s="1227"/>
      <c r="S50" s="1227"/>
      <c r="T50" s="1227"/>
      <c r="U50" s="1227"/>
      <c r="V50" s="1227"/>
      <c r="W50" s="1227"/>
    </row>
    <row r="51" spans="1:23" ht="12.6" customHeight="1" thickBot="1">
      <c r="A51" s="1061" t="s">
        <v>545</v>
      </c>
      <c r="B51" s="1193">
        <v>0</v>
      </c>
      <c r="C51" s="1193">
        <v>0</v>
      </c>
      <c r="D51" s="1193">
        <v>0</v>
      </c>
      <c r="E51" s="1193">
        <v>0</v>
      </c>
      <c r="F51" s="1193">
        <v>0</v>
      </c>
      <c r="G51" s="1193">
        <v>0</v>
      </c>
      <c r="H51" s="1193">
        <v>0</v>
      </c>
      <c r="I51" s="1193">
        <v>0</v>
      </c>
      <c r="J51" s="1193">
        <v>0</v>
      </c>
      <c r="K51" s="1193">
        <v>13304.32</v>
      </c>
      <c r="N51" s="1216"/>
      <c r="O51" s="1215"/>
      <c r="P51" s="1069"/>
      <c r="Q51" s="1227"/>
      <c r="R51" s="1227"/>
      <c r="S51" s="1227"/>
      <c r="T51" s="1227"/>
      <c r="U51" s="1227"/>
      <c r="V51" s="1227"/>
      <c r="W51" s="1227"/>
    </row>
    <row r="52" spans="1:23" ht="12.6" customHeight="1" thickBot="1">
      <c r="A52" s="1062" t="s">
        <v>265</v>
      </c>
      <c r="B52" s="1194">
        <v>62.703000219999993</v>
      </c>
      <c r="C52" s="1194">
        <v>9.7286659194955796</v>
      </c>
      <c r="D52" s="1194">
        <v>5013.0569049200003</v>
      </c>
      <c r="E52" s="1194">
        <v>149.16129242363618</v>
      </c>
      <c r="F52" s="1194">
        <v>2461.2989703084149</v>
      </c>
      <c r="G52" s="1194">
        <v>301.02695027992905</v>
      </c>
      <c r="H52" s="1194">
        <v>484.629549666407</v>
      </c>
      <c r="I52" s="1194">
        <v>1675.6424703620789</v>
      </c>
      <c r="J52" s="1194">
        <v>41.656052828108855</v>
      </c>
      <c r="K52" s="1194">
        <v>333621.6635373045</v>
      </c>
      <c r="N52" s="1216"/>
      <c r="O52" s="1218"/>
      <c r="P52" s="1070"/>
      <c r="Q52" s="1227"/>
      <c r="R52" s="1227"/>
      <c r="S52" s="1227"/>
      <c r="T52" s="1227"/>
      <c r="U52" s="1227"/>
      <c r="V52" s="1227"/>
      <c r="W52" s="1227"/>
    </row>
    <row r="53" spans="1:23" ht="12.6" customHeight="1" thickBot="1">
      <c r="A53" s="1061" t="s">
        <v>1639</v>
      </c>
      <c r="B53" s="1193"/>
      <c r="C53" s="431"/>
      <c r="D53" s="431">
        <v>990.49029910999991</v>
      </c>
      <c r="E53" s="1217"/>
      <c r="F53" s="1217"/>
      <c r="G53" s="1217"/>
      <c r="H53" s="1217"/>
      <c r="I53" s="1217"/>
      <c r="J53" s="1217"/>
      <c r="K53" s="431">
        <v>75814.475012729992</v>
      </c>
      <c r="N53" s="1216"/>
      <c r="O53" s="1215"/>
      <c r="P53" s="1214"/>
      <c r="Q53" s="1227"/>
      <c r="R53" s="1227"/>
      <c r="S53" s="1227"/>
      <c r="T53" s="1227"/>
      <c r="U53" s="1227"/>
      <c r="V53" s="1227"/>
      <c r="W53" s="1227"/>
    </row>
    <row r="54" spans="1:23" ht="12.6" customHeight="1" thickBot="1">
      <c r="A54" s="1061" t="s">
        <v>1385</v>
      </c>
      <c r="B54" s="1193">
        <v>-11</v>
      </c>
      <c r="C54" s="431"/>
      <c r="D54" s="431"/>
      <c r="E54" s="1217"/>
      <c r="F54" s="1217"/>
      <c r="G54" s="1217"/>
      <c r="H54" s="1217"/>
      <c r="I54" s="1217"/>
      <c r="J54" s="1217"/>
      <c r="K54" s="431"/>
      <c r="N54" s="1216"/>
      <c r="O54" s="1215"/>
      <c r="P54" s="1214"/>
      <c r="Q54" s="1227"/>
      <c r="R54" s="1227"/>
      <c r="S54" s="1227"/>
      <c r="T54" s="1227"/>
      <c r="U54" s="1227"/>
      <c r="V54" s="1227"/>
      <c r="W54" s="1227"/>
    </row>
    <row r="55" spans="1:23" ht="12.6" customHeight="1" thickBot="1">
      <c r="A55" s="1061" t="s">
        <v>1241</v>
      </c>
      <c r="B55" s="1193">
        <v>51.703000219999993</v>
      </c>
      <c r="C55" s="431">
        <v>6.1989979513687947</v>
      </c>
      <c r="D55" s="431"/>
      <c r="E55" s="1217"/>
      <c r="F55" s="1217"/>
      <c r="G55" s="1217"/>
      <c r="H55" s="1217"/>
      <c r="I55" s="1217"/>
      <c r="J55" s="1217"/>
      <c r="K55" s="431"/>
      <c r="N55" s="1216"/>
      <c r="O55" s="1215"/>
      <c r="P55" s="1214"/>
      <c r="Q55" s="1227"/>
      <c r="R55" s="1227"/>
      <c r="S55" s="1227"/>
      <c r="T55" s="1227"/>
      <c r="U55" s="1227"/>
      <c r="V55" s="1227"/>
      <c r="W55" s="1227"/>
    </row>
    <row r="56" spans="1:23" ht="12.6" customHeight="1">
      <c r="A56" s="1056" t="s">
        <v>1092</v>
      </c>
      <c r="B56" s="1188"/>
      <c r="C56" s="1188"/>
      <c r="D56" s="1188"/>
      <c r="E56" s="1212"/>
      <c r="F56" s="1188"/>
      <c r="G56" s="1212"/>
      <c r="H56" s="1212"/>
      <c r="I56" s="1212"/>
      <c r="J56" s="1212"/>
      <c r="K56" s="1188"/>
      <c r="N56" s="1209"/>
    </row>
    <row r="57" spans="1:23" ht="12.6" customHeight="1">
      <c r="A57" s="1056" t="s">
        <v>1093</v>
      </c>
      <c r="B57" s="1188"/>
      <c r="C57" s="1188"/>
      <c r="D57" s="1188"/>
      <c r="E57" s="1188"/>
      <c r="F57" s="1188"/>
      <c r="G57" s="1188"/>
      <c r="H57" s="1188"/>
      <c r="I57" s="1188"/>
      <c r="J57" s="1188"/>
      <c r="K57" s="1188"/>
      <c r="N57" s="1209"/>
    </row>
    <row r="58" spans="1:23" ht="12.6" customHeight="1">
      <c r="A58" s="424" t="s">
        <v>1373</v>
      </c>
      <c r="B58" s="1188"/>
      <c r="C58" s="1188"/>
      <c r="D58" s="1188"/>
      <c r="E58" s="1188"/>
      <c r="F58" s="1188"/>
      <c r="G58" s="1188"/>
      <c r="H58" s="1188"/>
      <c r="I58" s="1188"/>
      <c r="J58" s="1188"/>
      <c r="K58" s="1188"/>
      <c r="N58" s="1209"/>
    </row>
    <row r="59" spans="1:23" ht="12.6" customHeight="1">
      <c r="A59" s="422" t="s">
        <v>1384</v>
      </c>
      <c r="B59" s="1188"/>
      <c r="C59" s="1188"/>
      <c r="D59" s="1188"/>
      <c r="E59" s="1188"/>
      <c r="F59" s="1188"/>
      <c r="G59" s="1188"/>
      <c r="H59" s="1188"/>
      <c r="I59" s="1188"/>
      <c r="J59" s="1210"/>
      <c r="K59" s="1188"/>
      <c r="N59" s="1209"/>
    </row>
    <row r="60" spans="1:23" ht="39.6" customHeight="1">
      <c r="A60" s="2143" t="s">
        <v>1284</v>
      </c>
      <c r="B60" s="2143"/>
      <c r="C60" s="2143"/>
      <c r="D60" s="2143"/>
      <c r="E60" s="2143"/>
      <c r="F60" s="2143"/>
      <c r="G60" s="2143"/>
      <c r="H60" s="2143"/>
      <c r="I60" s="2143"/>
      <c r="J60" s="2143"/>
      <c r="K60" s="2143"/>
      <c r="N60" s="1209"/>
    </row>
    <row r="61" spans="1:23" ht="12.6" customHeight="1">
      <c r="A61" s="1648" t="s">
        <v>1383</v>
      </c>
      <c r="B61" s="1226"/>
      <c r="C61" s="1226"/>
      <c r="F61" s="1188"/>
      <c r="J61" s="1205"/>
      <c r="K61" s="1224"/>
    </row>
    <row r="62" spans="1:23" ht="12.6" customHeight="1">
      <c r="A62" s="1648"/>
      <c r="B62" s="1226"/>
      <c r="C62" s="1226"/>
      <c r="F62" s="1188"/>
      <c r="J62" s="1205"/>
      <c r="K62" s="1224"/>
    </row>
    <row r="63" spans="1:23" ht="12.6" customHeight="1">
      <c r="B63" s="1189"/>
      <c r="C63" s="1191"/>
      <c r="D63" s="1225"/>
      <c r="E63" s="1210" t="s">
        <v>1382</v>
      </c>
      <c r="J63" s="1205"/>
      <c r="K63" s="1224"/>
      <c r="N63" s="165"/>
    </row>
    <row r="64" spans="1:23" ht="12.6" customHeight="1">
      <c r="A64" s="1204"/>
      <c r="B64" s="1191" t="s">
        <v>1381</v>
      </c>
      <c r="C64" s="1210" t="s">
        <v>1380</v>
      </c>
      <c r="D64" s="2139" t="s">
        <v>1044</v>
      </c>
      <c r="E64" s="1210" t="s">
        <v>1379</v>
      </c>
      <c r="F64" s="1191"/>
      <c r="G64" s="2137" t="s">
        <v>1043</v>
      </c>
      <c r="H64" s="2137" t="s">
        <v>1042</v>
      </c>
      <c r="I64" s="2137" t="s">
        <v>1041</v>
      </c>
      <c r="J64" s="1647" t="s">
        <v>1378</v>
      </c>
      <c r="K64" s="2137" t="s">
        <v>1091</v>
      </c>
      <c r="N64" s="1646"/>
      <c r="O64" s="1223"/>
    </row>
    <row r="65" spans="1:15" ht="12.6" customHeight="1" thickBot="1">
      <c r="A65" s="1067" t="s">
        <v>112</v>
      </c>
      <c r="B65" s="1645" t="s">
        <v>1377</v>
      </c>
      <c r="C65" s="1644" t="s">
        <v>1376</v>
      </c>
      <c r="D65" s="2140"/>
      <c r="E65" s="1308" t="s">
        <v>1375</v>
      </c>
      <c r="F65" s="1645" t="s">
        <v>269</v>
      </c>
      <c r="G65" s="2141" t="s">
        <v>1252</v>
      </c>
      <c r="H65" s="2141"/>
      <c r="I65" s="2141"/>
      <c r="J65" s="1644" t="s">
        <v>1374</v>
      </c>
      <c r="K65" s="2138"/>
      <c r="N65" s="1643"/>
    </row>
    <row r="66" spans="1:15" ht="12.6" customHeight="1">
      <c r="A66" s="1065" t="s">
        <v>834</v>
      </c>
      <c r="B66" s="1198">
        <v>2.156163900000001</v>
      </c>
      <c r="C66" s="1198">
        <v>5.4790154906270629</v>
      </c>
      <c r="D66" s="1198">
        <v>160.56833547000002</v>
      </c>
      <c r="E66" s="1198">
        <v>101.19233166627089</v>
      </c>
      <c r="F66" s="1198">
        <v>126.38804445</v>
      </c>
      <c r="G66" s="1198">
        <v>24.510889439999996</v>
      </c>
      <c r="H66" s="1198">
        <v>16.106257410000001</v>
      </c>
      <c r="I66" s="1198">
        <v>85.770897599999998</v>
      </c>
      <c r="J66" s="1198">
        <v>54.133533375505102</v>
      </c>
      <c r="K66" s="1198">
        <v>15741.250622039999</v>
      </c>
      <c r="N66" s="1219"/>
      <c r="O66" s="1215"/>
    </row>
    <row r="67" spans="1:15" ht="12.6" customHeight="1">
      <c r="A67" s="1065" t="s">
        <v>964</v>
      </c>
      <c r="B67" s="1198">
        <v>-6.3177123000000002</v>
      </c>
      <c r="C67" s="1198">
        <v>-32.53391604247107</v>
      </c>
      <c r="D67" s="1198">
        <v>448.25657812999992</v>
      </c>
      <c r="E67" s="1198">
        <v>568.15449790725029</v>
      </c>
      <c r="F67" s="1198">
        <v>122.15520882</v>
      </c>
      <c r="G67" s="1198">
        <v>10.66311549000001</v>
      </c>
      <c r="H67" s="1198">
        <v>16.575449169999999</v>
      </c>
      <c r="I67" s="1198">
        <v>94.91664415999999</v>
      </c>
      <c r="J67" s="1198">
        <v>51.311834670409297</v>
      </c>
      <c r="K67" s="1198">
        <v>7767.5399318700001</v>
      </c>
      <c r="N67" s="1219"/>
      <c r="O67" s="1215"/>
    </row>
    <row r="68" spans="1:15" ht="12.6" customHeight="1">
      <c r="A68" s="1064" t="s">
        <v>963</v>
      </c>
      <c r="B68" s="1190">
        <v>-1.7928550000000001</v>
      </c>
      <c r="C68" s="1190">
        <v>-18.825946705586997</v>
      </c>
      <c r="D68" s="1190">
        <v>118.5218732</v>
      </c>
      <c r="E68" s="1190">
        <v>308.40328062826285</v>
      </c>
      <c r="F68" s="1190">
        <v>33.753132069999999</v>
      </c>
      <c r="G68" s="1190">
        <v>3.6395136299999997</v>
      </c>
      <c r="H68" s="1190">
        <v>7.4481940299999998</v>
      </c>
      <c r="I68" s="1190">
        <v>22.66542441</v>
      </c>
      <c r="J68" s="1190">
        <v>46.196941371177012</v>
      </c>
      <c r="K68" s="1190">
        <v>3809.3276859600001</v>
      </c>
      <c r="N68" s="1219"/>
      <c r="O68" s="1215"/>
    </row>
    <row r="69" spans="1:15" ht="12.6" customHeight="1">
      <c r="A69" s="1064" t="s">
        <v>962</v>
      </c>
      <c r="B69" s="1190">
        <v>-4.8693612399999999</v>
      </c>
      <c r="C69" s="1190">
        <v>-77.166704745370623</v>
      </c>
      <c r="D69" s="1190">
        <v>325.06811754999995</v>
      </c>
      <c r="E69" s="1190">
        <v>1247.4410914160646</v>
      </c>
      <c r="F69" s="1190">
        <v>81.805811060000011</v>
      </c>
      <c r="G69" s="1190">
        <v>2.7939258000000038</v>
      </c>
      <c r="H69" s="1190">
        <v>8.6290573100000003</v>
      </c>
      <c r="I69" s="1190">
        <v>70.382827950000006</v>
      </c>
      <c r="J69" s="1190">
        <v>53.571823901380967</v>
      </c>
      <c r="K69" s="1190">
        <v>2524.0736952900002</v>
      </c>
      <c r="N69" s="1219"/>
      <c r="O69" s="1215"/>
    </row>
    <row r="70" spans="1:15" ht="12.6" customHeight="1">
      <c r="A70" s="430" t="s">
        <v>961</v>
      </c>
      <c r="B70" s="1190">
        <v>0.34450394000000001</v>
      </c>
      <c r="C70" s="1190">
        <v>9.6086654905431743</v>
      </c>
      <c r="D70" s="1190">
        <v>4.6665873799999993</v>
      </c>
      <c r="E70" s="1190">
        <v>32.390328373905959</v>
      </c>
      <c r="F70" s="1190">
        <v>6.5962656900000001</v>
      </c>
      <c r="G70" s="1190">
        <v>4.2296760600000001</v>
      </c>
      <c r="H70" s="1190">
        <v>0.49819783000000001</v>
      </c>
      <c r="I70" s="1190">
        <v>1.8683918000000002</v>
      </c>
      <c r="J70" s="1190">
        <v>41.180250193290597</v>
      </c>
      <c r="K70" s="1190">
        <v>1434.1385506200002</v>
      </c>
      <c r="N70" s="1219"/>
      <c r="O70" s="1215"/>
    </row>
    <row r="71" spans="1:15" ht="12.6" customHeight="1">
      <c r="A71" s="691" t="s">
        <v>960</v>
      </c>
      <c r="B71" s="1198">
        <v>6.6918864799999991</v>
      </c>
      <c r="C71" s="1198">
        <v>82.063479320156986</v>
      </c>
      <c r="D71" s="1198">
        <v>568.95552642000007</v>
      </c>
      <c r="E71" s="1198">
        <v>1601.0776849912022</v>
      </c>
      <c r="F71" s="1198">
        <v>291.76873899999998</v>
      </c>
      <c r="G71" s="1198">
        <v>5.7149009699999835</v>
      </c>
      <c r="H71" s="1198">
        <v>4.1705607000000002</v>
      </c>
      <c r="I71" s="1198">
        <v>281.88327733</v>
      </c>
      <c r="J71" s="1198">
        <v>49.97479346235211</v>
      </c>
      <c r="K71" s="1198">
        <v>3261.8097772300002</v>
      </c>
      <c r="N71" s="1219"/>
      <c r="O71" s="1215"/>
    </row>
    <row r="72" spans="1:15" ht="12.6" customHeight="1">
      <c r="A72" s="1064" t="s">
        <v>959</v>
      </c>
      <c r="B72" s="1190">
        <v>8.4660396799999997</v>
      </c>
      <c r="C72" s="1190">
        <v>177.76104288002136</v>
      </c>
      <c r="D72" s="1190">
        <v>40.554762240000002</v>
      </c>
      <c r="E72" s="1190">
        <v>209.71023355394573</v>
      </c>
      <c r="F72" s="1190">
        <v>28.809298429999998</v>
      </c>
      <c r="G72" s="1190">
        <v>4.0145710099999983</v>
      </c>
      <c r="H72" s="1190">
        <v>3.5199867899999999</v>
      </c>
      <c r="I72" s="1190">
        <v>21.27474063</v>
      </c>
      <c r="J72" s="1190">
        <v>59.514110577690523</v>
      </c>
      <c r="K72" s="1190">
        <v>1905.0382564899999</v>
      </c>
      <c r="N72" s="1219"/>
      <c r="O72" s="1215"/>
    </row>
    <row r="73" spans="1:15" ht="12.6" customHeight="1">
      <c r="A73" s="1064" t="s">
        <v>958</v>
      </c>
      <c r="B73" s="1190">
        <v>-9.4188329999999987E-2</v>
      </c>
      <c r="C73" s="1190">
        <v>-10.549445402497057</v>
      </c>
      <c r="D73" s="1190">
        <v>4.0083344400000005</v>
      </c>
      <c r="E73" s="1190">
        <v>111.18314356639941</v>
      </c>
      <c r="F73" s="1190">
        <v>3.3854541899999999</v>
      </c>
      <c r="G73" s="1190">
        <v>0.48580129</v>
      </c>
      <c r="H73" s="1190">
        <v>0.45572165000000003</v>
      </c>
      <c r="I73" s="1190">
        <v>2.4439312499999999</v>
      </c>
      <c r="J73" s="1190">
        <v>62.487194910312638</v>
      </c>
      <c r="K73" s="1190">
        <v>357.13092549000004</v>
      </c>
      <c r="N73" s="1219"/>
      <c r="O73" s="1215"/>
    </row>
    <row r="74" spans="1:15" ht="12.6" customHeight="1">
      <c r="A74" s="422" t="s">
        <v>957</v>
      </c>
      <c r="B74" s="1190">
        <v>-1.6799648700000001</v>
      </c>
      <c r="C74" s="1190">
        <v>-67.222754977446996</v>
      </c>
      <c r="D74" s="1190">
        <v>524.39242974000001</v>
      </c>
      <c r="E74" s="1190">
        <v>4164.4405758166831</v>
      </c>
      <c r="F74" s="1190">
        <v>259.57398638000001</v>
      </c>
      <c r="G74" s="1190">
        <v>1.2145286699999975</v>
      </c>
      <c r="H74" s="1190">
        <v>0.19485226</v>
      </c>
      <c r="I74" s="1190">
        <v>258.16460545000001</v>
      </c>
      <c r="J74" s="1190">
        <v>49.231184664126651</v>
      </c>
      <c r="K74" s="1190">
        <v>999.64059524999982</v>
      </c>
      <c r="N74" s="1219"/>
      <c r="O74" s="1215"/>
    </row>
    <row r="75" spans="1:15" ht="12.6" customHeight="1">
      <c r="A75" s="1066" t="s">
        <v>956</v>
      </c>
      <c r="B75" s="1198">
        <v>-2.5274888799999999</v>
      </c>
      <c r="C75" s="1198">
        <v>-27.481977036992962</v>
      </c>
      <c r="D75" s="1198">
        <v>34.951291829999995</v>
      </c>
      <c r="E75" s="1198">
        <v>93.977168457494486</v>
      </c>
      <c r="F75" s="1198">
        <v>40.367420670000001</v>
      </c>
      <c r="G75" s="1198">
        <v>5.5422756000000035</v>
      </c>
      <c r="H75" s="1198">
        <v>19.742586619999997</v>
      </c>
      <c r="I75" s="1198">
        <v>15.082558450000001</v>
      </c>
      <c r="J75" s="1198">
        <v>55.149391192644067</v>
      </c>
      <c r="K75" s="1198">
        <v>3678.7584482699999</v>
      </c>
      <c r="N75" s="1219"/>
      <c r="O75" s="1215"/>
    </row>
    <row r="76" spans="1:15" ht="12.6" customHeight="1">
      <c r="A76" s="1064" t="s">
        <v>955</v>
      </c>
      <c r="B76" s="1190">
        <v>-2.1870037499999997</v>
      </c>
      <c r="C76" s="1190">
        <v>-72.538016141631374</v>
      </c>
      <c r="D76" s="1190">
        <v>7.2104096000000002</v>
      </c>
      <c r="E76" s="1190">
        <v>59.219579014533046</v>
      </c>
      <c r="F76" s="1190">
        <v>11.581526369999999</v>
      </c>
      <c r="G76" s="1190">
        <v>2.4388437499999993</v>
      </c>
      <c r="H76" s="1190">
        <v>4.7412462699999995</v>
      </c>
      <c r="I76" s="1190">
        <v>4.40143635</v>
      </c>
      <c r="J76" s="1190">
        <v>63.788775263049999</v>
      </c>
      <c r="K76" s="1190">
        <v>1205.9903848099998</v>
      </c>
      <c r="N76" s="1219"/>
      <c r="O76" s="1215"/>
    </row>
    <row r="77" spans="1:15" ht="12.6" customHeight="1">
      <c r="A77" s="1064" t="s">
        <v>954</v>
      </c>
      <c r="B77" s="1190">
        <v>0.10290054000000001</v>
      </c>
      <c r="C77" s="1190">
        <v>11.084524896479902</v>
      </c>
      <c r="D77" s="1190">
        <v>13.92317798</v>
      </c>
      <c r="E77" s="1190">
        <v>367.38264458072297</v>
      </c>
      <c r="F77" s="1190">
        <v>7.6525597999999997</v>
      </c>
      <c r="G77" s="1190">
        <v>0.56246906999999968</v>
      </c>
      <c r="H77" s="1190">
        <v>1.7406300799999999</v>
      </c>
      <c r="I77" s="1190">
        <v>5.3494606500000002</v>
      </c>
      <c r="J77" s="1190">
        <v>49.101135130769045</v>
      </c>
      <c r="K77" s="1190">
        <v>371.33044839000007</v>
      </c>
      <c r="N77" s="1219"/>
      <c r="O77" s="1215"/>
    </row>
    <row r="78" spans="1:15" ht="12.6" customHeight="1">
      <c r="A78" s="1064" t="s">
        <v>953</v>
      </c>
      <c r="B78" s="1190">
        <v>-0.44338567000000001</v>
      </c>
      <c r="C78" s="1190">
        <v>-8.4396637201191531</v>
      </c>
      <c r="D78" s="1190">
        <v>13.81770425</v>
      </c>
      <c r="E78" s="1190">
        <v>65.098904009777627</v>
      </c>
      <c r="F78" s="1190">
        <v>21.1333345</v>
      </c>
      <c r="G78" s="1190">
        <v>2.5409627800000028</v>
      </c>
      <c r="H78" s="1190">
        <v>13.260710269999999</v>
      </c>
      <c r="I78" s="1190">
        <v>5.3316614499999995</v>
      </c>
      <c r="J78" s="1190">
        <v>55.806988527429169</v>
      </c>
      <c r="K78" s="1190">
        <v>2101.4376150700004</v>
      </c>
      <c r="N78" s="1219"/>
      <c r="O78" s="1215"/>
    </row>
    <row r="79" spans="1:15" ht="12.6" customHeight="1">
      <c r="A79" s="1065" t="s">
        <v>952</v>
      </c>
      <c r="B79" s="1198">
        <v>-0.31945561999999972</v>
      </c>
      <c r="C79" s="1198">
        <v>-1.4569157942366668</v>
      </c>
      <c r="D79" s="1198">
        <v>249.63093984000002</v>
      </c>
      <c r="E79" s="1198">
        <v>278.24296037604421</v>
      </c>
      <c r="F79" s="1198">
        <v>200.95264610999999</v>
      </c>
      <c r="G79" s="1198">
        <v>14.827703210000003</v>
      </c>
      <c r="H79" s="1198">
        <v>42.378696859999998</v>
      </c>
      <c r="I79" s="1198">
        <v>143.74624603999999</v>
      </c>
      <c r="J79" s="1198">
        <v>61.010235485646348</v>
      </c>
      <c r="K79" s="1198">
        <v>8770.7366826200014</v>
      </c>
      <c r="N79" s="1219"/>
      <c r="O79" s="1215"/>
    </row>
    <row r="80" spans="1:15" ht="12.6" customHeight="1">
      <c r="A80" s="1064" t="s">
        <v>951</v>
      </c>
      <c r="B80" s="1190">
        <v>4.6049089999999993</v>
      </c>
      <c r="C80" s="1190">
        <v>147.48537334516098</v>
      </c>
      <c r="D80" s="1190">
        <v>61.656386140000002</v>
      </c>
      <c r="E80" s="1190">
        <v>474.22209862787298</v>
      </c>
      <c r="F80" s="1190">
        <v>51.245706349999999</v>
      </c>
      <c r="G80" s="1190">
        <v>1.3985694300000002</v>
      </c>
      <c r="H80" s="1190">
        <v>8.56641868</v>
      </c>
      <c r="I80" s="1190">
        <v>41.280718239999999</v>
      </c>
      <c r="J80" s="1190">
        <v>67.424094568612674</v>
      </c>
      <c r="K80" s="1190">
        <v>1248.91272824</v>
      </c>
      <c r="N80" s="1219"/>
      <c r="O80" s="1215"/>
    </row>
    <row r="81" spans="1:15" ht="12.6" customHeight="1">
      <c r="A81" s="422" t="s">
        <v>950</v>
      </c>
      <c r="B81" s="1190">
        <v>3.19577453</v>
      </c>
      <c r="C81" s="1190">
        <v>71.107333089668032</v>
      </c>
      <c r="D81" s="1190">
        <v>36.239820789999996</v>
      </c>
      <c r="E81" s="1190">
        <v>198.19646888190064</v>
      </c>
      <c r="F81" s="1190">
        <v>30.760956050000001</v>
      </c>
      <c r="G81" s="1190">
        <v>2.1018702800000022</v>
      </c>
      <c r="H81" s="1190">
        <v>3.6077644599999998</v>
      </c>
      <c r="I81" s="1190">
        <v>25.051321309999999</v>
      </c>
      <c r="J81" s="1190">
        <v>72.700603729516985</v>
      </c>
      <c r="K81" s="1190">
        <v>1797.7186830900002</v>
      </c>
      <c r="N81" s="1219"/>
      <c r="O81" s="1215"/>
    </row>
    <row r="82" spans="1:15" ht="12.6" customHeight="1">
      <c r="A82" s="1064" t="s">
        <v>949</v>
      </c>
      <c r="B82" s="1190">
        <v>-5.4089945500000001</v>
      </c>
      <c r="C82" s="1190">
        <v>-66.482268759830276</v>
      </c>
      <c r="D82" s="1190">
        <v>101.38693139</v>
      </c>
      <c r="E82" s="1190">
        <v>304.5372676312569</v>
      </c>
      <c r="F82" s="1190">
        <v>74.814324009999993</v>
      </c>
      <c r="G82" s="1190">
        <v>5.4543814799999879</v>
      </c>
      <c r="H82" s="1190">
        <v>22.988376160000001</v>
      </c>
      <c r="I82" s="1190">
        <v>46.371566370000004</v>
      </c>
      <c r="J82" s="1190">
        <v>50.05771763221297</v>
      </c>
      <c r="K82" s="1190">
        <v>3254.3982934999999</v>
      </c>
      <c r="N82" s="1219"/>
      <c r="O82" s="1215"/>
    </row>
    <row r="83" spans="1:15" ht="12.6" customHeight="1">
      <c r="A83" s="1064" t="s">
        <v>948</v>
      </c>
      <c r="B83" s="1190">
        <v>1.2818397500000001</v>
      </c>
      <c r="C83" s="1190">
        <v>194.24867955957825</v>
      </c>
      <c r="D83" s="1190">
        <v>14.31996577</v>
      </c>
      <c r="E83" s="1190">
        <v>522.24733328543925</v>
      </c>
      <c r="F83" s="1190">
        <v>10.240426059999999</v>
      </c>
      <c r="G83" s="1190">
        <v>0.2483331199999983</v>
      </c>
      <c r="H83" s="1190">
        <v>1.45803989</v>
      </c>
      <c r="I83" s="1190">
        <v>8.5340530500000007</v>
      </c>
      <c r="J83" s="1190">
        <v>59.595484982782885</v>
      </c>
      <c r="K83" s="1190">
        <v>263.95849957000001</v>
      </c>
      <c r="N83" s="1219"/>
      <c r="O83" s="1215"/>
    </row>
    <row r="84" spans="1:15" ht="12.6" customHeight="1">
      <c r="A84" s="1064" t="s">
        <v>947</v>
      </c>
      <c r="B84" s="1190">
        <v>0.74142726000000003</v>
      </c>
      <c r="C84" s="1190">
        <v>20.290733554485083</v>
      </c>
      <c r="D84" s="1190">
        <v>34.710993600000002</v>
      </c>
      <c r="E84" s="1190">
        <v>232.80844461112443</v>
      </c>
      <c r="F84" s="1190">
        <v>29.360376989999999</v>
      </c>
      <c r="G84" s="1190">
        <v>2.0217381399999965</v>
      </c>
      <c r="H84" s="1190">
        <v>5.2813102900000004</v>
      </c>
      <c r="I84" s="1190">
        <v>22.057328560000002</v>
      </c>
      <c r="J84" s="1190">
        <v>69.683977434727623</v>
      </c>
      <c r="K84" s="1190">
        <v>1461.6076013400002</v>
      </c>
      <c r="N84" s="1219"/>
      <c r="O84" s="1215"/>
    </row>
    <row r="85" spans="1:15" ht="12.6" customHeight="1">
      <c r="A85" s="1064" t="s">
        <v>946</v>
      </c>
      <c r="B85" s="1190">
        <v>-4.7344116100000004</v>
      </c>
      <c r="C85" s="1190">
        <v>-254.49007074306823</v>
      </c>
      <c r="D85" s="1190">
        <v>1.3168421499999998</v>
      </c>
      <c r="E85" s="1190">
        <v>17.589045919912945</v>
      </c>
      <c r="F85" s="1190">
        <v>4.5308566499999996</v>
      </c>
      <c r="G85" s="1190">
        <v>3.6028107599999997</v>
      </c>
      <c r="H85" s="1190">
        <v>0.47678737999999998</v>
      </c>
      <c r="I85" s="1190">
        <v>0.45125851</v>
      </c>
      <c r="J85" s="1190">
        <v>34.268231010072085</v>
      </c>
      <c r="K85" s="1190">
        <v>744.14087687999995</v>
      </c>
      <c r="N85" s="1219"/>
      <c r="O85" s="1215"/>
    </row>
    <row r="86" spans="1:15" ht="12.6" customHeight="1">
      <c r="A86" s="1065" t="s">
        <v>945</v>
      </c>
      <c r="B86" s="1198">
        <v>10.548433840000001</v>
      </c>
      <c r="C86" s="1198">
        <v>12.453466141178149</v>
      </c>
      <c r="D86" s="1198">
        <v>726.04533525000011</v>
      </c>
      <c r="E86" s="1198">
        <v>211.13393794528361</v>
      </c>
      <c r="F86" s="1198">
        <v>506.78505862000003</v>
      </c>
      <c r="G86" s="1198">
        <v>65.850766770000007</v>
      </c>
      <c r="H86" s="1198">
        <v>127.8438893</v>
      </c>
      <c r="I86" s="1198">
        <v>313.09040255000002</v>
      </c>
      <c r="J86" s="1198">
        <v>47.004172439197561</v>
      </c>
      <c r="K86" s="1198">
        <v>33881.117820270003</v>
      </c>
      <c r="N86" s="1219"/>
      <c r="O86" s="1215"/>
    </row>
    <row r="87" spans="1:15" ht="12.6" customHeight="1">
      <c r="A87" s="1064" t="s">
        <v>944</v>
      </c>
      <c r="B87" s="1190">
        <v>-7.5096997099999996</v>
      </c>
      <c r="C87" s="1190">
        <v>-182.27265285638404</v>
      </c>
      <c r="D87" s="1190">
        <v>70.302154760000008</v>
      </c>
      <c r="E87" s="1190">
        <v>416.9077824215596</v>
      </c>
      <c r="F87" s="1190">
        <v>38.261329510000003</v>
      </c>
      <c r="G87" s="1190">
        <v>2.8234842300000036</v>
      </c>
      <c r="H87" s="1190">
        <v>6.8089788000000002</v>
      </c>
      <c r="I87" s="1190">
        <v>28.628866479999999</v>
      </c>
      <c r="J87" s="1190">
        <v>45.459063844046597</v>
      </c>
      <c r="K87" s="1190">
        <v>1648.01457428</v>
      </c>
      <c r="N87" s="1219"/>
      <c r="O87" s="1215"/>
    </row>
    <row r="88" spans="1:15" ht="12.6" customHeight="1">
      <c r="A88" s="1064" t="s">
        <v>943</v>
      </c>
      <c r="B88" s="1190">
        <v>1.5428307299999999</v>
      </c>
      <c r="C88" s="1190">
        <v>18.640734541978588</v>
      </c>
      <c r="D88" s="1190">
        <v>100.44184121000001</v>
      </c>
      <c r="E88" s="1190">
        <v>297.19731929588613</v>
      </c>
      <c r="F88" s="1190">
        <v>68.969736069999996</v>
      </c>
      <c r="G88" s="1190">
        <v>5.0660771799999971</v>
      </c>
      <c r="H88" s="1190">
        <v>12.820147479999999</v>
      </c>
      <c r="I88" s="1190">
        <v>51.08351141</v>
      </c>
      <c r="J88" s="1190">
        <v>52.882564843336297</v>
      </c>
      <c r="K88" s="1190">
        <v>3310.6650953600001</v>
      </c>
      <c r="N88" s="1219"/>
      <c r="O88" s="1215"/>
    </row>
    <row r="89" spans="1:15" ht="12.6" customHeight="1">
      <c r="A89" s="1064" t="s">
        <v>942</v>
      </c>
      <c r="B89" s="1190">
        <v>-5.1654081299999994</v>
      </c>
      <c r="C89" s="1190">
        <v>-17.085370156938545</v>
      </c>
      <c r="D89" s="1190">
        <v>211.24482153</v>
      </c>
      <c r="E89" s="1190">
        <v>173.01393507364932</v>
      </c>
      <c r="F89" s="1190">
        <v>116.52753465000001</v>
      </c>
      <c r="G89" s="1190">
        <v>26.097940730000005</v>
      </c>
      <c r="H89" s="1190">
        <v>31.551126029999999</v>
      </c>
      <c r="I89" s="1190">
        <v>58.878467890000003</v>
      </c>
      <c r="J89" s="1190">
        <v>31.128057755418915</v>
      </c>
      <c r="K89" s="1190">
        <v>12093.172304850003</v>
      </c>
      <c r="N89" s="1219"/>
      <c r="O89" s="1215"/>
    </row>
    <row r="90" spans="1:15" ht="12.6" customHeight="1">
      <c r="A90" s="1064" t="s">
        <v>941</v>
      </c>
      <c r="B90" s="1190">
        <v>14.28658927</v>
      </c>
      <c r="C90" s="1190">
        <v>74.115372055787162</v>
      </c>
      <c r="D90" s="1190">
        <v>156.24536971000001</v>
      </c>
      <c r="E90" s="1190">
        <v>199.2035669626467</v>
      </c>
      <c r="F90" s="1190">
        <v>133.04315930999999</v>
      </c>
      <c r="G90" s="1190">
        <v>15.670609289999991</v>
      </c>
      <c r="H90" s="1190">
        <v>25.51391843</v>
      </c>
      <c r="I90" s="1190">
        <v>91.858631590000002</v>
      </c>
      <c r="J90" s="1190">
        <v>66.157045383992724</v>
      </c>
      <c r="K90" s="1190">
        <v>7710.4594492200004</v>
      </c>
      <c r="N90" s="1219"/>
      <c r="O90" s="1215"/>
    </row>
    <row r="91" spans="1:15" ht="12.6" customHeight="1">
      <c r="A91" s="1064" t="s">
        <v>940</v>
      </c>
      <c r="B91" s="1190">
        <v>5.3711414800000004</v>
      </c>
      <c r="C91" s="1190">
        <v>42.880100306842998</v>
      </c>
      <c r="D91" s="1190">
        <v>88.857122430000004</v>
      </c>
      <c r="E91" s="1190">
        <v>174.3328660898155</v>
      </c>
      <c r="F91" s="1190">
        <v>86.599079450000005</v>
      </c>
      <c r="G91" s="1190">
        <v>9.3028525699999989</v>
      </c>
      <c r="H91" s="1190">
        <v>34.556190130000005</v>
      </c>
      <c r="I91" s="1190">
        <v>42.740036750000002</v>
      </c>
      <c r="J91" s="1190">
        <v>50.262417592804198</v>
      </c>
      <c r="K91" s="1190">
        <v>5010.3814511300006</v>
      </c>
      <c r="N91" s="1219"/>
      <c r="O91" s="1215"/>
    </row>
    <row r="92" spans="1:15" ht="12.6" customHeight="1">
      <c r="A92" s="1064" t="s">
        <v>939</v>
      </c>
      <c r="B92" s="1190">
        <v>2.04002879</v>
      </c>
      <c r="C92" s="1190">
        <v>31.378831823351955</v>
      </c>
      <c r="D92" s="1190">
        <v>83.211031680000005</v>
      </c>
      <c r="E92" s="1190">
        <v>314.43756476879838</v>
      </c>
      <c r="F92" s="1190">
        <v>45.82920893</v>
      </c>
      <c r="G92" s="1190">
        <v>4.139685029999999</v>
      </c>
      <c r="H92" s="1190">
        <v>10.923293659999999</v>
      </c>
      <c r="I92" s="1190">
        <v>30.766230240000002</v>
      </c>
      <c r="J92" s="1190">
        <v>37.966716582480274</v>
      </c>
      <c r="K92" s="1190">
        <v>2600.5159165700002</v>
      </c>
      <c r="N92" s="1219"/>
      <c r="O92" s="1215"/>
    </row>
    <row r="93" spans="1:15" ht="12.6" customHeight="1">
      <c r="A93" s="1064" t="s">
        <v>938</v>
      </c>
      <c r="B93" s="1190">
        <v>-1.7048590000000002E-2</v>
      </c>
      <c r="C93" s="1190">
        <v>-0.45224452334207377</v>
      </c>
      <c r="D93" s="1190">
        <v>15.742993929999999</v>
      </c>
      <c r="E93" s="1190">
        <v>103.2013441270032</v>
      </c>
      <c r="F93" s="1190">
        <v>17.5550107</v>
      </c>
      <c r="G93" s="1190">
        <v>2.7501177400000003</v>
      </c>
      <c r="H93" s="1190">
        <v>5.6702347700000004</v>
      </c>
      <c r="I93" s="1190">
        <v>9.1346581899999997</v>
      </c>
      <c r="J93" s="1190">
        <v>73.380629083146658</v>
      </c>
      <c r="K93" s="1190">
        <v>1507.90902886</v>
      </c>
      <c r="N93" s="1219"/>
      <c r="O93" s="1215"/>
    </row>
    <row r="94" spans="1:15" ht="12.6" customHeight="1">
      <c r="A94" s="1065" t="s">
        <v>937</v>
      </c>
      <c r="B94" s="1198">
        <v>-0.63104488999999997</v>
      </c>
      <c r="C94" s="1198">
        <v>-3.9374408987990011</v>
      </c>
      <c r="D94" s="1198">
        <v>568.62247991000004</v>
      </c>
      <c r="E94" s="1198">
        <v>853.58056030288787</v>
      </c>
      <c r="F94" s="1198">
        <v>250.90371017000001</v>
      </c>
      <c r="G94" s="1198">
        <v>16.024221920000031</v>
      </c>
      <c r="H94" s="1198">
        <v>8.9727910699999995</v>
      </c>
      <c r="I94" s="1198">
        <v>225.90669717999998</v>
      </c>
      <c r="J94" s="1198">
        <v>40.702023759911789</v>
      </c>
      <c r="K94" s="1198">
        <v>6410.7109792300007</v>
      </c>
      <c r="N94" s="1219"/>
      <c r="O94" s="1215"/>
    </row>
    <row r="95" spans="1:15" ht="12.6" customHeight="1">
      <c r="A95" s="1064" t="s">
        <v>936</v>
      </c>
      <c r="B95" s="1190">
        <v>-3.1638393299999996</v>
      </c>
      <c r="C95" s="1190">
        <v>-951.67267816686274</v>
      </c>
      <c r="D95" s="1190">
        <v>7.4709723099999996</v>
      </c>
      <c r="E95" s="1190">
        <v>532.44997296192116</v>
      </c>
      <c r="F95" s="1190">
        <v>7.33298396</v>
      </c>
      <c r="G95" s="1190">
        <v>9.6487409999999996E-2</v>
      </c>
      <c r="H95" s="1190">
        <v>0.31984658999999999</v>
      </c>
      <c r="I95" s="1190">
        <v>6.91664996</v>
      </c>
      <c r="J95" s="1190">
        <v>92.580318504754302</v>
      </c>
      <c r="K95" s="1190">
        <v>132.98014759</v>
      </c>
      <c r="N95" s="1219"/>
      <c r="O95" s="1215"/>
    </row>
    <row r="96" spans="1:15" ht="12.6" customHeight="1">
      <c r="A96" s="1064" t="s">
        <v>935</v>
      </c>
      <c r="B96" s="1190">
        <v>2.7861634399999997</v>
      </c>
      <c r="C96" s="1190">
        <v>18.797161039953714</v>
      </c>
      <c r="D96" s="1190">
        <v>546.27630904</v>
      </c>
      <c r="E96" s="1190">
        <v>885.14851880936703</v>
      </c>
      <c r="F96" s="1190">
        <v>242.67532652</v>
      </c>
      <c r="G96" s="1190">
        <v>15.734507189999988</v>
      </c>
      <c r="H96" s="1190">
        <v>8.5656735700000013</v>
      </c>
      <c r="I96" s="1190">
        <v>218.37514576000001</v>
      </c>
      <c r="J96" s="1190">
        <v>39.980190438975455</v>
      </c>
      <c r="K96" s="1190">
        <v>5928.90263392</v>
      </c>
      <c r="N96" s="1219"/>
      <c r="O96" s="1215"/>
    </row>
    <row r="97" spans="1:25" ht="12.6" customHeight="1">
      <c r="A97" s="1064" t="s">
        <v>934</v>
      </c>
      <c r="B97" s="1190">
        <v>-0.25336900000000001</v>
      </c>
      <c r="C97" s="1190">
        <v>-29.053729217541768</v>
      </c>
      <c r="D97" s="1190">
        <v>14.875198560000001</v>
      </c>
      <c r="E97" s="1190">
        <v>425.34157460816118</v>
      </c>
      <c r="F97" s="1190">
        <v>0.89539968999999997</v>
      </c>
      <c r="G97" s="1190">
        <v>0.19322731999999995</v>
      </c>
      <c r="H97" s="1190">
        <v>8.7270910000000007E-2</v>
      </c>
      <c r="I97" s="1190">
        <v>0.61490146000000001</v>
      </c>
      <c r="J97" s="1190">
        <v>45.671006090213098</v>
      </c>
      <c r="K97" s="1190">
        <v>348.82819771999999</v>
      </c>
      <c r="N97" s="1219"/>
      <c r="O97" s="1215"/>
    </row>
    <row r="98" spans="1:25" ht="12.6" customHeight="1">
      <c r="A98" s="1065" t="s">
        <v>933</v>
      </c>
      <c r="B98" s="1198">
        <v>1.1386793599999998</v>
      </c>
      <c r="C98" s="1198">
        <v>5.5818238463426342</v>
      </c>
      <c r="D98" s="1198">
        <v>34.626564200000004</v>
      </c>
      <c r="E98" s="1198">
        <v>42.301663472287203</v>
      </c>
      <c r="F98" s="1198">
        <v>25.7181219</v>
      </c>
      <c r="G98" s="1198">
        <v>3.8490302100000013</v>
      </c>
      <c r="H98" s="1198">
        <v>5.6472913399999998</v>
      </c>
      <c r="I98" s="1198">
        <v>16.221800349999999</v>
      </c>
      <c r="J98" s="1198">
        <v>50.283708299658429</v>
      </c>
      <c r="K98" s="1198">
        <v>8159.9089569699991</v>
      </c>
      <c r="N98" s="1219"/>
      <c r="O98" s="1215"/>
    </row>
    <row r="99" spans="1:25" ht="12.6" customHeight="1">
      <c r="A99" s="1064" t="s">
        <v>932</v>
      </c>
      <c r="B99" s="1190">
        <v>0.5319346399999999</v>
      </c>
      <c r="C99" s="1190">
        <v>6.1293625656124311</v>
      </c>
      <c r="D99" s="1190">
        <v>28.328077089999997</v>
      </c>
      <c r="E99" s="1190">
        <v>81.249923508172103</v>
      </c>
      <c r="F99" s="1190">
        <v>15.149488219999999</v>
      </c>
      <c r="G99" s="1190">
        <v>1.5243808799999994</v>
      </c>
      <c r="H99" s="1190">
        <v>0.89796056999999996</v>
      </c>
      <c r="I99" s="1190">
        <v>12.727146769999999</v>
      </c>
      <c r="J99" s="1190">
        <v>44.927676275255436</v>
      </c>
      <c r="K99" s="1190">
        <v>3471.3863590599999</v>
      </c>
      <c r="N99" s="1219"/>
      <c r="O99" s="1215"/>
    </row>
    <row r="100" spans="1:25" ht="12.6" customHeight="1">
      <c r="A100" s="1064" t="s">
        <v>931</v>
      </c>
      <c r="B100" s="1190">
        <v>7.6028209999999999E-2</v>
      </c>
      <c r="C100" s="1190">
        <v>1.5978282061411611</v>
      </c>
      <c r="D100" s="1190">
        <v>0.75620342000000007</v>
      </c>
      <c r="E100" s="1190">
        <v>3.9654383066424526</v>
      </c>
      <c r="F100" s="1190">
        <v>3.6969946500000002</v>
      </c>
      <c r="G100" s="1190">
        <v>0.87589857000000038</v>
      </c>
      <c r="H100" s="1190">
        <v>2.5204169599999999</v>
      </c>
      <c r="I100" s="1190">
        <v>0.30067912000000002</v>
      </c>
      <c r="J100" s="1190">
        <v>39.761671535418344</v>
      </c>
      <c r="K100" s="1190">
        <v>1903.2887192199998</v>
      </c>
      <c r="N100" s="1219"/>
      <c r="O100" s="1215"/>
    </row>
    <row r="101" spans="1:25" ht="12.6" customHeight="1">
      <c r="A101" s="1064" t="s">
        <v>930</v>
      </c>
      <c r="B101" s="1190">
        <v>0.53071650999999997</v>
      </c>
      <c r="C101" s="1190">
        <v>7.6218591775799585</v>
      </c>
      <c r="D101" s="1190">
        <v>5.5422836900000005</v>
      </c>
      <c r="E101" s="1190">
        <v>19.849836099768048</v>
      </c>
      <c r="F101" s="1190">
        <v>6.8716390299999999</v>
      </c>
      <c r="G101" s="1190">
        <v>1.4487507600000002</v>
      </c>
      <c r="H101" s="1190">
        <v>2.2289138099999999</v>
      </c>
      <c r="I101" s="1190">
        <v>3.1939744599999997</v>
      </c>
      <c r="J101" s="1190">
        <v>100.55744594990912</v>
      </c>
      <c r="K101" s="1190">
        <v>2785.2338786899995</v>
      </c>
      <c r="N101" s="1219"/>
      <c r="O101" s="1215"/>
      <c r="P101" s="1222"/>
    </row>
    <row r="102" spans="1:25" ht="12.6" customHeight="1">
      <c r="A102" s="1065" t="s">
        <v>835</v>
      </c>
      <c r="B102" s="1198">
        <v>13.52272533</v>
      </c>
      <c r="C102" s="1198">
        <v>11.603379613544043</v>
      </c>
      <c r="D102" s="1198">
        <v>426.45419090999997</v>
      </c>
      <c r="E102" s="1198">
        <v>91.135260396068631</v>
      </c>
      <c r="F102" s="1198">
        <v>177.03919479999999</v>
      </c>
      <c r="G102" s="1198">
        <v>32.115503709999999</v>
      </c>
      <c r="H102" s="1198">
        <v>33.508244489999996</v>
      </c>
      <c r="I102" s="1198">
        <v>111.4154466</v>
      </c>
      <c r="J102" s="1198">
        <v>43.966281746316625</v>
      </c>
      <c r="K102" s="1198">
        <v>46616.50581255</v>
      </c>
      <c r="N102" s="1219"/>
      <c r="O102" s="1215"/>
      <c r="Q102" s="422"/>
    </row>
    <row r="103" spans="1:25" ht="12.6" customHeight="1">
      <c r="A103" s="1065" t="s">
        <v>927</v>
      </c>
      <c r="B103" s="1198">
        <v>3.4585737099999996</v>
      </c>
      <c r="C103" s="1198">
        <v>61.766872692816044</v>
      </c>
      <c r="D103" s="1198">
        <v>6.6703311700000008</v>
      </c>
      <c r="E103" s="1198">
        <v>29.618241760805489</v>
      </c>
      <c r="F103" s="1198">
        <v>12.342706550000001</v>
      </c>
      <c r="G103" s="1198">
        <v>4.4512381600000017</v>
      </c>
      <c r="H103" s="1198">
        <v>0.75958335999999993</v>
      </c>
      <c r="I103" s="1198">
        <v>7.1318850299999994</v>
      </c>
      <c r="J103" s="1198">
        <v>106.91950441794931</v>
      </c>
      <c r="K103" s="1198">
        <v>2239.7596376299998</v>
      </c>
      <c r="N103" s="1219"/>
      <c r="O103" s="1218"/>
      <c r="P103" s="1070"/>
      <c r="Q103" s="422"/>
    </row>
    <row r="104" spans="1:25" ht="12.6" customHeight="1" thickBot="1">
      <c r="A104" s="422"/>
      <c r="B104" s="1221"/>
      <c r="C104" s="422"/>
      <c r="D104" s="422"/>
      <c r="E104" s="422"/>
      <c r="F104" s="422"/>
      <c r="G104" s="422"/>
      <c r="H104" s="422"/>
      <c r="I104" s="422"/>
      <c r="J104" s="422">
        <v>0</v>
      </c>
      <c r="N104" s="1220"/>
      <c r="O104" s="1215"/>
      <c r="P104" s="1069"/>
      <c r="Q104" s="422"/>
    </row>
    <row r="105" spans="1:25" ht="12.6" customHeight="1" thickBot="1">
      <c r="A105" s="1061" t="s">
        <v>267</v>
      </c>
      <c r="B105" s="1193">
        <v>27.720760930000001</v>
      </c>
      <c r="C105" s="1193">
        <v>8.1216280605420117</v>
      </c>
      <c r="D105" s="1193">
        <v>3224.7815731299997</v>
      </c>
      <c r="E105" s="1193">
        <v>233.20240217845893</v>
      </c>
      <c r="F105" s="1193">
        <v>1754.4208510899998</v>
      </c>
      <c r="G105" s="1193">
        <v>183.54964548000004</v>
      </c>
      <c r="H105" s="1193">
        <v>275.70535032000004</v>
      </c>
      <c r="I105" s="1193">
        <v>1295.1658552899999</v>
      </c>
      <c r="J105" s="1193">
        <v>48.257019723733194</v>
      </c>
      <c r="K105" s="1193">
        <v>136528.09866868</v>
      </c>
      <c r="N105" s="1216"/>
      <c r="O105" s="1218"/>
      <c r="P105" s="1070"/>
      <c r="Q105" s="422"/>
      <c r="W105" s="1211"/>
      <c r="X105" s="1211"/>
    </row>
    <row r="106" spans="1:25" ht="12.6" customHeight="1">
      <c r="A106" s="1064" t="s">
        <v>487</v>
      </c>
      <c r="B106" s="1190">
        <v>6.8094816800000002</v>
      </c>
      <c r="C106" s="1190">
        <v>1.8041333196332869</v>
      </c>
      <c r="D106" s="1190">
        <v>1040.52983414</v>
      </c>
      <c r="E106" s="1190">
        <v>68.876559095627201</v>
      </c>
      <c r="F106" s="1190">
        <v>96.559663479999998</v>
      </c>
      <c r="G106" s="1190">
        <v>15.974511149999991</v>
      </c>
      <c r="H106" s="1190">
        <v>23.790394540000001</v>
      </c>
      <c r="I106" s="1190">
        <v>56.794757790000006</v>
      </c>
      <c r="J106" s="1190">
        <v>10.120259429325168</v>
      </c>
      <c r="K106" s="1190">
        <v>150975.13262233001</v>
      </c>
      <c r="N106" s="1219"/>
      <c r="O106" s="1218"/>
      <c r="P106" s="1070"/>
      <c r="Q106" s="422"/>
      <c r="W106" s="1211"/>
      <c r="X106" s="1211"/>
      <c r="Y106" s="1211"/>
    </row>
    <row r="107" spans="1:25" ht="12.6" customHeight="1">
      <c r="A107" s="1064" t="s">
        <v>486</v>
      </c>
      <c r="B107" s="1190">
        <v>7.7479950200000003</v>
      </c>
      <c r="C107" s="1190">
        <v>17.278986257315839</v>
      </c>
      <c r="D107" s="1190">
        <v>396.36331613999999</v>
      </c>
      <c r="E107" s="1190">
        <v>217.14357647083128</v>
      </c>
      <c r="F107" s="1190">
        <v>317.28740327000003</v>
      </c>
      <c r="G107" s="1190">
        <v>55.325341700000038</v>
      </c>
      <c r="H107" s="1190">
        <v>70.13109888000001</v>
      </c>
      <c r="I107" s="1190">
        <v>191.83096268999998</v>
      </c>
      <c r="J107" s="1190">
        <v>48.397759045451906</v>
      </c>
      <c r="K107" s="1190">
        <v>17936.225898019999</v>
      </c>
      <c r="N107" s="1219"/>
      <c r="O107" s="1215"/>
      <c r="P107" s="1069"/>
      <c r="Q107" s="422"/>
      <c r="W107" s="1211"/>
      <c r="X107" s="1211"/>
      <c r="Y107" s="1211"/>
    </row>
    <row r="108" spans="1:25" ht="12.6" customHeight="1" thickBot="1">
      <c r="A108" s="1063" t="s">
        <v>926</v>
      </c>
      <c r="B108" s="1195">
        <v>15.20801852</v>
      </c>
      <c r="C108" s="1195">
        <v>91.54872192708541</v>
      </c>
      <c r="D108" s="1195">
        <v>300.55807962</v>
      </c>
      <c r="E108" s="1195">
        <v>434.16921026896898</v>
      </c>
      <c r="F108" s="1195">
        <v>277.82645573999991</v>
      </c>
      <c r="G108" s="1195">
        <v>29.515117789999906</v>
      </c>
      <c r="H108" s="1195">
        <v>120.36901823000001</v>
      </c>
      <c r="I108" s="1195">
        <v>127.94231972</v>
      </c>
      <c r="J108" s="1195">
        <v>42.56825166096332</v>
      </c>
      <c r="K108" s="1195">
        <v>6644.7758963200058</v>
      </c>
      <c r="N108" s="1219"/>
      <c r="O108" s="1215"/>
      <c r="P108" s="1069"/>
      <c r="Q108" s="422"/>
      <c r="W108" s="1211"/>
      <c r="X108" s="1211"/>
      <c r="Y108" s="1211"/>
    </row>
    <row r="109" spans="1:25" ht="12.6" customHeight="1" thickBot="1">
      <c r="A109" s="1062" t="s">
        <v>266</v>
      </c>
      <c r="B109" s="1194">
        <v>29.765495219999998</v>
      </c>
      <c r="C109" s="1194">
        <v>6.7819892067921046</v>
      </c>
      <c r="D109" s="1194">
        <v>1737.4512299</v>
      </c>
      <c r="E109" s="1194">
        <v>98.580019247658441</v>
      </c>
      <c r="F109" s="1194">
        <v>691.67352248999987</v>
      </c>
      <c r="G109" s="1194">
        <v>100.81497063999994</v>
      </c>
      <c r="H109" s="1194">
        <v>214.29051165000004</v>
      </c>
      <c r="I109" s="1194">
        <v>376.56804019999998</v>
      </c>
      <c r="J109" s="1194">
        <v>29.931010631046146</v>
      </c>
      <c r="K109" s="1194">
        <v>175556.13441667001</v>
      </c>
      <c r="N109" s="1216"/>
      <c r="O109" s="1218"/>
      <c r="P109" s="1070"/>
      <c r="Q109" s="422"/>
      <c r="W109" s="1211"/>
      <c r="X109" s="1211"/>
      <c r="Y109" s="1211"/>
    </row>
    <row r="110" spans="1:25" ht="12.6" customHeight="1" thickBot="1">
      <c r="A110" s="1061" t="s">
        <v>260</v>
      </c>
      <c r="B110" s="1193">
        <v>0.66170129999999994</v>
      </c>
      <c r="C110" s="1193">
        <v>4.7893909808924677</v>
      </c>
      <c r="D110" s="1193">
        <v>37.157106829999996</v>
      </c>
      <c r="E110" s="1193">
        <v>67.206888425487946</v>
      </c>
      <c r="F110" s="1193">
        <v>2.3726404799999998</v>
      </c>
      <c r="G110" s="1193">
        <v>0.20486452000000008</v>
      </c>
      <c r="H110" s="1193">
        <v>6.0913479999999999E-2</v>
      </c>
      <c r="I110" s="1193">
        <v>2.1068624799999998</v>
      </c>
      <c r="J110" s="1193">
        <v>5.6701467356951376</v>
      </c>
      <c r="K110" s="1193">
        <v>5526.3919996499999</v>
      </c>
      <c r="N110" s="1216"/>
      <c r="O110" s="1215"/>
      <c r="P110" s="1069"/>
      <c r="Q110" s="422"/>
      <c r="W110" s="1211"/>
      <c r="X110" s="1211"/>
      <c r="Y110" s="1211"/>
    </row>
    <row r="111" spans="1:25" ht="12.6" customHeight="1" thickBot="1">
      <c r="A111" s="1061" t="s">
        <v>545</v>
      </c>
      <c r="B111" s="1193">
        <v>0</v>
      </c>
      <c r="C111" s="1193">
        <v>0</v>
      </c>
      <c r="D111" s="1193">
        <v>0</v>
      </c>
      <c r="E111" s="1193">
        <v>0</v>
      </c>
      <c r="F111" s="1193">
        <v>0</v>
      </c>
      <c r="G111" s="1193">
        <v>0</v>
      </c>
      <c r="H111" s="1193">
        <v>0</v>
      </c>
      <c r="I111" s="1193">
        <v>0</v>
      </c>
      <c r="J111" s="1193">
        <v>0</v>
      </c>
      <c r="K111" s="1193">
        <v>12154.365238189997</v>
      </c>
      <c r="N111" s="1216"/>
      <c r="O111" s="1215"/>
      <c r="P111" s="1069"/>
      <c r="Q111" s="422"/>
      <c r="W111" s="1211"/>
      <c r="X111" s="1211"/>
      <c r="Y111" s="1211"/>
    </row>
    <row r="112" spans="1:25" ht="12.6" customHeight="1" thickBot="1">
      <c r="A112" s="1062" t="s">
        <v>265</v>
      </c>
      <c r="B112" s="1194">
        <v>58.14795745</v>
      </c>
      <c r="C112" s="1194">
        <v>9.0506441154862749</v>
      </c>
      <c r="D112" s="1194">
        <v>4999.3899098599995</v>
      </c>
      <c r="E112" s="1194">
        <v>150.48727856875516</v>
      </c>
      <c r="F112" s="1194">
        <v>2448.4670140599997</v>
      </c>
      <c r="G112" s="1194">
        <v>284.56948063999999</v>
      </c>
      <c r="H112" s="1194">
        <v>490.05677545000009</v>
      </c>
      <c r="I112" s="1194">
        <v>1673.8407579699999</v>
      </c>
      <c r="J112" s="1194">
        <v>42.065091493669684</v>
      </c>
      <c r="K112" s="1194">
        <v>329764.99032319</v>
      </c>
      <c r="N112" s="1216"/>
      <c r="O112" s="1218"/>
      <c r="P112" s="1070"/>
      <c r="Q112" s="422"/>
      <c r="W112" s="1211"/>
      <c r="X112" s="1211"/>
      <c r="Y112" s="1211"/>
    </row>
    <row r="113" spans="1:25" ht="12.6" customHeight="1" thickBot="1">
      <c r="A113" s="1061" t="s">
        <v>1639</v>
      </c>
      <c r="B113" s="1217"/>
      <c r="C113" s="1217"/>
      <c r="D113" s="431">
        <v>1020.2216766900001</v>
      </c>
      <c r="E113" s="1217"/>
      <c r="F113" s="1217"/>
      <c r="G113" s="1217"/>
      <c r="H113" s="1217"/>
      <c r="I113" s="1217"/>
      <c r="J113" s="1217"/>
      <c r="K113" s="431">
        <v>72775.734274529997</v>
      </c>
      <c r="N113" s="1216"/>
      <c r="O113" s="1215"/>
      <c r="P113" s="1214"/>
      <c r="Q113" s="1213"/>
      <c r="W113" s="1211"/>
      <c r="X113" s="1211"/>
      <c r="Y113" s="1211"/>
    </row>
    <row r="114" spans="1:25" ht="12.6" customHeight="1" thickBot="1">
      <c r="A114" s="1061" t="s">
        <v>1251</v>
      </c>
      <c r="B114" s="1193">
        <v>-30</v>
      </c>
      <c r="C114" s="1193"/>
      <c r="D114" s="431"/>
      <c r="E114" s="1217"/>
      <c r="F114" s="1217"/>
      <c r="G114" s="1217"/>
      <c r="H114" s="1217"/>
      <c r="I114" s="1217"/>
      <c r="J114" s="1217"/>
      <c r="K114" s="431"/>
      <c r="N114" s="1216"/>
      <c r="O114" s="1215"/>
      <c r="P114" s="1214"/>
      <c r="Q114" s="1213"/>
      <c r="W114" s="1211"/>
      <c r="X114" s="1211"/>
      <c r="Y114" s="1211"/>
    </row>
    <row r="115" spans="1:25" ht="12.6" customHeight="1" thickBot="1">
      <c r="A115" s="1061" t="s">
        <v>1241</v>
      </c>
      <c r="B115" s="1193">
        <v>28.14795745</v>
      </c>
      <c r="C115" s="1193">
        <v>3.4143051295303688</v>
      </c>
      <c r="D115" s="431"/>
      <c r="E115" s="1217"/>
      <c r="F115" s="1217"/>
      <c r="G115" s="1217"/>
      <c r="H115" s="1217"/>
      <c r="I115" s="1217"/>
      <c r="J115" s="1217"/>
      <c r="K115" s="431"/>
      <c r="N115" s="1216"/>
      <c r="O115" s="1215"/>
      <c r="P115" s="1214"/>
      <c r="Q115" s="1213"/>
      <c r="W115" s="1211"/>
      <c r="X115" s="1211"/>
      <c r="Y115" s="1211"/>
    </row>
    <row r="116" spans="1:25" ht="12.6" customHeight="1">
      <c r="A116" s="1056" t="s">
        <v>1092</v>
      </c>
      <c r="B116" s="1188"/>
      <c r="C116" s="1188"/>
      <c r="D116" s="1188"/>
      <c r="E116" s="1212"/>
      <c r="F116" s="1188"/>
      <c r="G116" s="1212"/>
      <c r="H116" s="1212"/>
      <c r="I116" s="1212"/>
      <c r="J116" s="1212"/>
      <c r="K116" s="1188"/>
      <c r="N116" s="1209"/>
      <c r="W116" s="1211"/>
      <c r="X116" s="1211"/>
      <c r="Y116" s="1211"/>
    </row>
    <row r="117" spans="1:25" ht="12.6" customHeight="1">
      <c r="A117" s="1056" t="s">
        <v>1093</v>
      </c>
      <c r="B117" s="1188"/>
      <c r="C117" s="1188"/>
      <c r="D117" s="1188"/>
      <c r="E117" s="1188"/>
      <c r="F117" s="1188"/>
      <c r="G117" s="1188"/>
      <c r="H117" s="1188"/>
      <c r="I117" s="1188"/>
      <c r="J117" s="1188"/>
      <c r="K117" s="1188"/>
      <c r="N117" s="1209"/>
    </row>
    <row r="118" spans="1:25" ht="16.2" customHeight="1">
      <c r="A118" s="424" t="s">
        <v>1373</v>
      </c>
      <c r="B118" s="1188"/>
      <c r="C118" s="1188"/>
      <c r="D118" s="1188"/>
      <c r="E118" s="1188"/>
      <c r="F118" s="1188"/>
      <c r="G118" s="1188"/>
      <c r="H118" s="1188"/>
      <c r="I118" s="1188"/>
      <c r="J118" s="1188"/>
      <c r="K118" s="1188"/>
      <c r="N118" s="1209"/>
    </row>
    <row r="119" spans="1:25" ht="12.6" customHeight="1">
      <c r="A119" s="422" t="s">
        <v>1250</v>
      </c>
      <c r="B119" s="1188"/>
      <c r="C119" s="1188"/>
      <c r="D119" s="1188"/>
      <c r="E119" s="1188"/>
      <c r="F119" s="1188"/>
      <c r="G119" s="1188"/>
      <c r="H119" s="1188"/>
      <c r="I119" s="1188"/>
      <c r="J119" s="1210"/>
      <c r="K119" s="1188"/>
      <c r="N119" s="1209"/>
    </row>
    <row r="120" spans="1:25" ht="31.8" customHeight="1">
      <c r="A120" s="2142" t="s">
        <v>1284</v>
      </c>
      <c r="B120" s="2142"/>
      <c r="C120" s="2142"/>
      <c r="D120" s="2142"/>
      <c r="E120" s="2142"/>
      <c r="F120" s="2142"/>
      <c r="G120" s="2142"/>
      <c r="H120" s="2142"/>
      <c r="I120" s="2142"/>
      <c r="J120" s="2142"/>
      <c r="K120" s="2142"/>
      <c r="O120" s="1208"/>
    </row>
    <row r="121" spans="1:25" ht="12.6" customHeight="1">
      <c r="O121" s="1208"/>
    </row>
  </sheetData>
  <mergeCells count="12">
    <mergeCell ref="A120:K120"/>
    <mergeCell ref="A60:K60"/>
    <mergeCell ref="D64:D65"/>
    <mergeCell ref="I64:I65"/>
    <mergeCell ref="H64:H65"/>
    <mergeCell ref="K64:K65"/>
    <mergeCell ref="K4:K5"/>
    <mergeCell ref="D4:D5"/>
    <mergeCell ref="G4:G5"/>
    <mergeCell ref="G64:G65"/>
    <mergeCell ref="I4:I5"/>
    <mergeCell ref="H4:H5"/>
  </mergeCells>
  <pageMargins left="0.7" right="0.7" top="0.75" bottom="0.75" header="0.3" footer="0.3"/>
  <pageSetup paperSize="9" scale="68" fitToWidth="0" fitToHeight="0" orientation="portrait" r:id="rId1"/>
  <rowBreaks count="1" manualBreakCount="1">
    <brk id="60" max="10" man="1"/>
  </rowBreaks>
  <colBreaks count="1" manualBreakCount="1">
    <brk id="11" max="121" man="1"/>
  </col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8423-DD34-45C9-A36C-9E316BDDFCF5}">
  <dimension ref="A1:U85"/>
  <sheetViews>
    <sheetView view="pageBreakPreview" zoomScale="60" zoomScaleNormal="100" workbookViewId="0">
      <selection activeCell="N29" sqref="N29"/>
    </sheetView>
  </sheetViews>
  <sheetFormatPr defaultColWidth="9.109375" defaultRowHeight="12.6" customHeight="1"/>
  <cols>
    <col min="1" max="1" width="32.77734375" style="422" customWidth="1"/>
    <col min="2" max="2" width="9.5546875" style="1230" customWidth="1"/>
    <col min="3" max="4" width="12" style="422" customWidth="1"/>
    <col min="5" max="5" width="13.5546875" style="422" customWidth="1"/>
    <col min="6" max="6" width="11.6640625" style="422" customWidth="1"/>
    <col min="7" max="7" width="10.6640625" style="422" customWidth="1"/>
    <col min="8" max="8" width="14.109375" style="421" customWidth="1"/>
    <col min="9" max="9" width="9.109375" style="1048"/>
    <col min="10" max="10" width="12.33203125" style="1048" customWidth="1"/>
    <col min="11" max="12" width="9.109375" style="1048"/>
    <col min="13" max="13" width="9.88671875" style="1228" bestFit="1" customWidth="1"/>
    <col min="14" max="14" width="7.109375" style="1048" customWidth="1"/>
    <col min="15" max="15" width="8.6640625" style="164" bestFit="1" customWidth="1"/>
    <col min="16" max="16" width="12.88671875" style="164" bestFit="1" customWidth="1"/>
    <col min="17" max="17" width="9.33203125" style="1048" bestFit="1" customWidth="1"/>
    <col min="18" max="18" width="12.6640625" style="1048" bestFit="1" customWidth="1"/>
    <col min="19" max="19" width="9.109375" style="1048"/>
    <col min="20" max="20" width="9.33203125" style="1048" bestFit="1" customWidth="1"/>
    <col min="21" max="21" width="12.6640625" style="1048" bestFit="1" customWidth="1"/>
    <col min="22" max="16384" width="9.109375" style="1048"/>
  </cols>
  <sheetData>
    <row r="1" spans="1:21" ht="12.6" customHeight="1">
      <c r="A1" s="1648" t="s">
        <v>1391</v>
      </c>
      <c r="B1" s="1659"/>
      <c r="C1" s="705"/>
      <c r="D1" s="690"/>
      <c r="E1" s="705"/>
      <c r="F1" s="705"/>
      <c r="G1" s="705"/>
      <c r="H1" s="72"/>
      <c r="J1" s="692"/>
    </row>
    <row r="2" spans="1:21" ht="12.6" customHeight="1">
      <c r="B2" s="1246"/>
      <c r="C2" s="692"/>
      <c r="D2" s="692"/>
      <c r="E2" s="692"/>
      <c r="F2" s="692"/>
      <c r="G2" s="1245"/>
      <c r="H2" s="1244"/>
      <c r="J2" s="165"/>
    </row>
    <row r="3" spans="1:21" s="1057" customFormat="1" ht="45.6" customHeight="1">
      <c r="A3" s="1243"/>
      <c r="B3" s="2146" t="s">
        <v>1241</v>
      </c>
      <c r="C3" s="2148" t="s">
        <v>1390</v>
      </c>
      <c r="D3" s="2144" t="s">
        <v>1044</v>
      </c>
      <c r="E3" s="2148" t="s">
        <v>1389</v>
      </c>
      <c r="F3" s="1658"/>
      <c r="G3" s="2148" t="s">
        <v>1388</v>
      </c>
      <c r="H3" s="2146" t="s">
        <v>1091</v>
      </c>
      <c r="I3" s="1004"/>
      <c r="J3" s="1004"/>
      <c r="K3" s="1004"/>
      <c r="L3" s="1004"/>
      <c r="M3" s="1004"/>
      <c r="N3" s="1242"/>
      <c r="R3" s="1211"/>
      <c r="S3" s="1211"/>
    </row>
    <row r="4" spans="1:21" s="1057" customFormat="1" ht="12.6" customHeight="1" thickBot="1">
      <c r="A4" s="887" t="s">
        <v>112</v>
      </c>
      <c r="B4" s="2147"/>
      <c r="C4" s="2149"/>
      <c r="D4" s="2145"/>
      <c r="E4" s="2149"/>
      <c r="F4" s="1657" t="s">
        <v>269</v>
      </c>
      <c r="G4" s="2149"/>
      <c r="H4" s="2150"/>
      <c r="I4" s="1004"/>
      <c r="J4" s="1048"/>
      <c r="K4" s="1004"/>
      <c r="L4" s="1004"/>
      <c r="M4" s="1004"/>
      <c r="N4" s="1241"/>
      <c r="R4" s="1211"/>
      <c r="S4" s="1211"/>
    </row>
    <row r="5" spans="1:21" ht="12.6" customHeight="1">
      <c r="A5" s="886" t="s">
        <v>1157</v>
      </c>
      <c r="B5" s="702">
        <v>7</v>
      </c>
      <c r="C5" s="885">
        <v>2</v>
      </c>
      <c r="D5" s="885">
        <v>1420.1868352199999</v>
      </c>
      <c r="E5" s="885">
        <v>86.0822472566215</v>
      </c>
      <c r="F5" s="885">
        <v>380.2230402109156</v>
      </c>
      <c r="G5" s="885">
        <v>17.299281714706783</v>
      </c>
      <c r="H5" s="885">
        <v>164600</v>
      </c>
      <c r="I5" s="164"/>
      <c r="J5" s="1236"/>
      <c r="K5" s="164"/>
      <c r="L5" s="164"/>
      <c r="M5" s="696"/>
      <c r="N5" s="165"/>
    </row>
    <row r="6" spans="1:21" ht="12.6" customHeight="1">
      <c r="A6" s="704" t="s">
        <v>512</v>
      </c>
      <c r="B6" s="703">
        <v>17.8787077</v>
      </c>
      <c r="C6" s="703">
        <v>4.3152892831105705</v>
      </c>
      <c r="D6" s="703"/>
      <c r="E6" s="703"/>
      <c r="F6" s="703">
        <v>169.11267508355402</v>
      </c>
      <c r="G6" s="703"/>
      <c r="H6" s="703"/>
      <c r="I6" s="164"/>
      <c r="J6" s="1235"/>
      <c r="K6" s="164"/>
      <c r="L6" s="164"/>
      <c r="M6" s="692"/>
    </row>
    <row r="7" spans="1:21" ht="12.6" customHeight="1">
      <c r="A7" s="704" t="s">
        <v>511</v>
      </c>
      <c r="B7" s="703">
        <v>-10.8787077</v>
      </c>
      <c r="C7" s="703">
        <v>-3</v>
      </c>
      <c r="D7" s="703"/>
      <c r="E7" s="703"/>
      <c r="F7" s="703">
        <v>211.1103651273616</v>
      </c>
      <c r="G7" s="703"/>
      <c r="H7" s="703"/>
      <c r="I7" s="164"/>
      <c r="J7" s="1235"/>
      <c r="K7" s="164"/>
      <c r="L7" s="164"/>
      <c r="M7" s="692"/>
      <c r="P7" s="1238"/>
      <c r="R7" s="1238"/>
      <c r="S7" s="1238"/>
      <c r="U7" s="1238"/>
    </row>
    <row r="8" spans="1:21" ht="12.6" customHeight="1">
      <c r="A8" s="699" t="s">
        <v>1058</v>
      </c>
      <c r="B8" s="692">
        <v>-13</v>
      </c>
      <c r="C8" s="692">
        <v>-12</v>
      </c>
      <c r="D8" s="692">
        <v>640.63268378999999</v>
      </c>
      <c r="E8" s="692">
        <v>149.35941370800268</v>
      </c>
      <c r="F8" s="692">
        <v>192.01918283071376</v>
      </c>
      <c r="G8" s="692">
        <v>34.081347587253958</v>
      </c>
      <c r="H8" s="692">
        <v>42700</v>
      </c>
      <c r="I8" s="164"/>
      <c r="J8" s="1235"/>
      <c r="K8" s="164"/>
      <c r="L8" s="164"/>
      <c r="M8" s="692"/>
      <c r="N8" s="409"/>
      <c r="O8" s="1239"/>
      <c r="P8" s="1656"/>
      <c r="Q8" s="1239"/>
      <c r="R8" s="1655"/>
      <c r="S8" s="1655"/>
      <c r="T8" s="1239"/>
      <c r="U8" s="1240"/>
    </row>
    <row r="9" spans="1:21" ht="12.6" customHeight="1">
      <c r="A9" s="699" t="s">
        <v>512</v>
      </c>
      <c r="B9" s="692">
        <v>-1</v>
      </c>
      <c r="C9" s="692">
        <v>-1.050390913348946</v>
      </c>
      <c r="D9" s="692"/>
      <c r="E9" s="692"/>
      <c r="F9" s="424">
        <v>67.486640683275681</v>
      </c>
      <c r="G9" s="692"/>
      <c r="H9" s="692"/>
      <c r="I9" s="164"/>
      <c r="J9" s="1235"/>
      <c r="K9" s="164"/>
      <c r="L9" s="164"/>
      <c r="M9" s="424"/>
      <c r="N9" s="409"/>
      <c r="O9" s="1239"/>
      <c r="P9" s="1654"/>
      <c r="Q9" s="1239"/>
      <c r="R9" s="1654"/>
      <c r="S9" s="1654"/>
      <c r="T9" s="1239"/>
      <c r="U9" s="1238"/>
    </row>
    <row r="10" spans="1:21" ht="12.6" customHeight="1">
      <c r="A10" s="699" t="s">
        <v>511</v>
      </c>
      <c r="B10" s="692">
        <v>-12</v>
      </c>
      <c r="C10" s="692">
        <v>-11.127595035128806</v>
      </c>
      <c r="D10" s="692"/>
      <c r="E10" s="692"/>
      <c r="F10" s="692">
        <v>124.53254214743809</v>
      </c>
      <c r="G10" s="692"/>
      <c r="H10" s="692"/>
      <c r="I10" s="164"/>
      <c r="J10" s="1235"/>
      <c r="K10" s="164"/>
      <c r="L10" s="164"/>
      <c r="M10" s="424"/>
      <c r="N10" s="409"/>
      <c r="O10" s="1239"/>
      <c r="P10" s="1238"/>
      <c r="Q10" s="1239"/>
      <c r="R10" s="1238"/>
      <c r="S10" s="1238"/>
      <c r="T10" s="1239"/>
      <c r="U10" s="1238"/>
    </row>
    <row r="11" spans="1:21" ht="12.6" customHeight="1">
      <c r="A11" s="699" t="s">
        <v>1057</v>
      </c>
      <c r="B11" s="692">
        <v>14</v>
      </c>
      <c r="C11" s="692">
        <v>15.774647887323942</v>
      </c>
      <c r="D11" s="692">
        <v>556.73565991999999</v>
      </c>
      <c r="E11" s="692">
        <v>156.4880494550118</v>
      </c>
      <c r="F11" s="692">
        <v>76.880270339999996</v>
      </c>
      <c r="G11" s="692">
        <v>8.2624615507133079</v>
      </c>
      <c r="H11" s="692">
        <v>35500</v>
      </c>
      <c r="I11" s="164"/>
      <c r="J11" s="1235"/>
      <c r="K11" s="164"/>
      <c r="L11" s="164"/>
      <c r="M11" s="692"/>
    </row>
    <row r="12" spans="1:21" ht="12.6" customHeight="1">
      <c r="A12" s="699" t="s">
        <v>512</v>
      </c>
      <c r="B12" s="692">
        <v>11</v>
      </c>
      <c r="C12" s="692">
        <v>12.394366197183098</v>
      </c>
      <c r="D12" s="692"/>
      <c r="E12" s="692"/>
      <c r="F12" s="424">
        <v>46.000069839999995</v>
      </c>
      <c r="G12" s="692"/>
      <c r="H12" s="692"/>
      <c r="I12" s="164"/>
      <c r="J12" s="1235"/>
      <c r="K12" s="164"/>
      <c r="L12" s="164"/>
      <c r="M12" s="424"/>
    </row>
    <row r="13" spans="1:21" ht="12.6" customHeight="1">
      <c r="A13" s="699" t="s">
        <v>511</v>
      </c>
      <c r="B13" s="692">
        <v>3</v>
      </c>
      <c r="C13" s="692">
        <v>3.380281690140845</v>
      </c>
      <c r="D13" s="692"/>
      <c r="E13" s="692"/>
      <c r="F13" s="692">
        <v>30.880200499999997</v>
      </c>
      <c r="G13" s="692"/>
      <c r="H13" s="692"/>
      <c r="I13" s="164"/>
      <c r="J13" s="1235"/>
      <c r="K13" s="164"/>
      <c r="L13" s="164"/>
      <c r="M13" s="424"/>
    </row>
    <row r="14" spans="1:21" ht="12.6" customHeight="1">
      <c r="A14" s="699" t="s">
        <v>1056</v>
      </c>
      <c r="B14" s="692">
        <v>2</v>
      </c>
      <c r="C14" s="692">
        <v>2.1563342318059298</v>
      </c>
      <c r="D14" s="692">
        <v>121.89544436999999</v>
      </c>
      <c r="E14" s="692">
        <v>32.821634037968025</v>
      </c>
      <c r="F14" s="692">
        <v>38.749469021408245</v>
      </c>
      <c r="G14" s="692">
        <v>17.019396609223637</v>
      </c>
      <c r="H14" s="692">
        <v>37100</v>
      </c>
      <c r="I14" s="164"/>
      <c r="J14" s="1235"/>
      <c r="K14" s="164"/>
      <c r="L14" s="164"/>
      <c r="M14" s="692"/>
    </row>
    <row r="15" spans="1:21" ht="12.6" customHeight="1">
      <c r="A15" s="699" t="s">
        <v>512</v>
      </c>
      <c r="B15" s="692">
        <v>4</v>
      </c>
      <c r="C15" s="692">
        <v>4.3126684636118595</v>
      </c>
      <c r="D15" s="692"/>
      <c r="E15" s="692"/>
      <c r="F15" s="424">
        <v>16.608110624282613</v>
      </c>
      <c r="G15" s="692"/>
      <c r="H15" s="692"/>
      <c r="I15" s="164"/>
      <c r="J15" s="1235"/>
      <c r="K15" s="164"/>
      <c r="L15" s="164"/>
      <c r="M15" s="424"/>
    </row>
    <row r="16" spans="1:21" ht="12.6" customHeight="1">
      <c r="A16" s="699" t="s">
        <v>511</v>
      </c>
      <c r="B16" s="692">
        <v>-2</v>
      </c>
      <c r="C16" s="692">
        <v>-2.1563342318059298</v>
      </c>
      <c r="D16" s="692"/>
      <c r="E16" s="692"/>
      <c r="F16" s="692">
        <v>22.141358397125629</v>
      </c>
      <c r="G16" s="692"/>
      <c r="H16" s="692"/>
      <c r="I16" s="164"/>
      <c r="J16" s="1235"/>
      <c r="K16" s="164"/>
      <c r="L16" s="164"/>
      <c r="M16" s="424"/>
    </row>
    <row r="17" spans="1:14" ht="12.6" customHeight="1">
      <c r="A17" s="699" t="s">
        <v>1055</v>
      </c>
      <c r="B17" s="692">
        <v>7</v>
      </c>
      <c r="C17" s="692">
        <v>5.6680161943319831</v>
      </c>
      <c r="D17" s="692">
        <v>100.92304713999999</v>
      </c>
      <c r="E17" s="692">
        <v>20.406141512053686</v>
      </c>
      <c r="F17" s="692">
        <v>57.19262036178992</v>
      </c>
      <c r="G17" s="692">
        <v>31.859929471007849</v>
      </c>
      <c r="H17" s="692">
        <v>49400</v>
      </c>
      <c r="I17" s="164"/>
      <c r="J17" s="1235"/>
      <c r="K17" s="164"/>
      <c r="L17" s="164"/>
      <c r="M17" s="692"/>
    </row>
    <row r="18" spans="1:14" ht="12.6" customHeight="1">
      <c r="A18" s="699" t="s">
        <v>512</v>
      </c>
      <c r="B18" s="692">
        <v>4</v>
      </c>
      <c r="C18" s="692">
        <v>3.2388663967611335</v>
      </c>
      <c r="D18" s="692"/>
      <c r="E18" s="692"/>
      <c r="F18" s="424">
        <v>32.154011638796</v>
      </c>
      <c r="G18" s="692"/>
      <c r="H18" s="692"/>
      <c r="I18" s="164"/>
      <c r="J18" s="1235"/>
      <c r="K18" s="164"/>
      <c r="L18" s="164"/>
      <c r="M18" s="424"/>
    </row>
    <row r="19" spans="1:14" ht="12.6" customHeight="1">
      <c r="A19" s="699" t="s">
        <v>511</v>
      </c>
      <c r="B19" s="692">
        <v>2</v>
      </c>
      <c r="C19" s="692">
        <v>1.6194331983805668</v>
      </c>
      <c r="D19" s="692"/>
      <c r="E19" s="692"/>
      <c r="F19" s="692">
        <v>25.038608722993921</v>
      </c>
      <c r="G19" s="692"/>
      <c r="H19" s="692"/>
      <c r="I19" s="164"/>
      <c r="J19" s="1235"/>
      <c r="K19" s="164"/>
      <c r="L19" s="164"/>
      <c r="M19" s="424"/>
    </row>
    <row r="20" spans="1:14" ht="12.6" customHeight="1">
      <c r="A20" s="699" t="s">
        <v>1054</v>
      </c>
      <c r="B20" s="692">
        <v>-3</v>
      </c>
      <c r="C20" s="692"/>
      <c r="D20" s="692">
        <v>0</v>
      </c>
      <c r="E20" s="692"/>
      <c r="F20" s="692">
        <v>15.381497657003706</v>
      </c>
      <c r="G20" s="692"/>
      <c r="H20" s="692">
        <v>-100</v>
      </c>
      <c r="I20" s="164"/>
      <c r="J20" s="1237"/>
      <c r="K20" s="164"/>
      <c r="L20" s="164"/>
      <c r="M20" s="692"/>
    </row>
    <row r="21" spans="1:14" ht="12.6" customHeight="1">
      <c r="A21" s="701"/>
      <c r="B21" s="696"/>
      <c r="C21" s="696"/>
      <c r="D21" s="696"/>
      <c r="E21" s="696"/>
      <c r="F21" s="696"/>
      <c r="G21" s="696"/>
      <c r="H21" s="696"/>
      <c r="I21" s="164"/>
      <c r="J21" s="1236"/>
      <c r="K21" s="164"/>
      <c r="L21" s="164"/>
      <c r="M21" s="696"/>
    </row>
    <row r="22" spans="1:14" ht="12.6" customHeight="1">
      <c r="A22" s="883" t="s">
        <v>1156</v>
      </c>
      <c r="B22" s="702">
        <v>16</v>
      </c>
      <c r="C22" s="702">
        <v>7</v>
      </c>
      <c r="D22" s="702">
        <v>1906.4402521699999</v>
      </c>
      <c r="E22" s="702">
        <v>200.28806100840185</v>
      </c>
      <c r="F22" s="702">
        <v>1184.9172922007972</v>
      </c>
      <c r="G22" s="702">
        <v>54.936671286308382</v>
      </c>
      <c r="H22" s="702">
        <v>94000</v>
      </c>
      <c r="I22" s="164"/>
      <c r="J22" s="1236"/>
      <c r="K22" s="164"/>
      <c r="L22" s="164"/>
      <c r="M22" s="696"/>
      <c r="N22" s="165"/>
    </row>
    <row r="23" spans="1:14" ht="12.6" customHeight="1">
      <c r="A23" s="704" t="s">
        <v>512</v>
      </c>
      <c r="B23" s="703">
        <v>7.8746906699999997</v>
      </c>
      <c r="C23" s="703">
        <v>2.8720771659574464</v>
      </c>
      <c r="D23" s="703"/>
      <c r="E23" s="703"/>
      <c r="F23" s="703">
        <v>768.12477702603826</v>
      </c>
      <c r="G23" s="703"/>
      <c r="H23" s="703"/>
      <c r="I23" s="164"/>
      <c r="J23" s="1235"/>
      <c r="K23" s="164"/>
      <c r="L23" s="164"/>
      <c r="M23" s="692"/>
    </row>
    <row r="24" spans="1:14" ht="12.6" customHeight="1">
      <c r="A24" s="704" t="s">
        <v>511</v>
      </c>
      <c r="B24" s="703">
        <v>8.1253093300000003</v>
      </c>
      <c r="C24" s="703">
        <v>2.6598377276595748</v>
      </c>
      <c r="D24" s="703"/>
      <c r="E24" s="703"/>
      <c r="F24" s="703">
        <v>416.79251517475899</v>
      </c>
      <c r="G24" s="703"/>
      <c r="H24" s="703"/>
      <c r="I24" s="164"/>
      <c r="J24" s="1235"/>
      <c r="K24" s="164"/>
      <c r="L24" s="164"/>
      <c r="M24" s="692"/>
    </row>
    <row r="25" spans="1:14" ht="12.6" customHeight="1">
      <c r="A25" s="699" t="s">
        <v>1053</v>
      </c>
      <c r="B25" s="692">
        <v>-1</v>
      </c>
      <c r="C25" s="692">
        <v>-2</v>
      </c>
      <c r="D25" s="692">
        <v>905.70977906999997</v>
      </c>
      <c r="E25" s="692">
        <v>337.98476467650113</v>
      </c>
      <c r="F25" s="692">
        <v>297.35519844781618</v>
      </c>
      <c r="G25" s="692">
        <v>53.529297864555794</v>
      </c>
      <c r="H25" s="692">
        <v>26500</v>
      </c>
      <c r="I25" s="164"/>
      <c r="J25" s="1235"/>
      <c r="K25" s="164"/>
      <c r="L25" s="164"/>
      <c r="M25" s="692"/>
      <c r="N25" s="409"/>
    </row>
    <row r="26" spans="1:14" ht="12.6" customHeight="1">
      <c r="A26" s="699" t="s">
        <v>512</v>
      </c>
      <c r="B26" s="692">
        <v>8.8746906699999997</v>
      </c>
      <c r="C26" s="692">
        <v>13</v>
      </c>
      <c r="D26" s="692"/>
      <c r="E26" s="692"/>
      <c r="F26" s="692">
        <v>212.76287995070479</v>
      </c>
      <c r="G26" s="692"/>
      <c r="H26" s="692"/>
      <c r="I26" s="164"/>
      <c r="J26" s="1235"/>
      <c r="K26" s="164"/>
      <c r="L26" s="164"/>
      <c r="M26" s="424"/>
      <c r="N26" s="409"/>
    </row>
    <row r="27" spans="1:14" ht="12.6" customHeight="1">
      <c r="A27" s="699" t="s">
        <v>511</v>
      </c>
      <c r="B27" s="692">
        <v>-11</v>
      </c>
      <c r="C27" s="692">
        <v>-14</v>
      </c>
      <c r="D27" s="692"/>
      <c r="E27" s="692"/>
      <c r="F27" s="692">
        <v>84.592318497111407</v>
      </c>
      <c r="G27" s="692"/>
      <c r="H27" s="692"/>
      <c r="I27" s="164"/>
      <c r="J27" s="1235"/>
      <c r="K27" s="164"/>
      <c r="L27" s="164"/>
      <c r="M27" s="424"/>
      <c r="N27" s="409"/>
    </row>
    <row r="28" spans="1:14" ht="12.6" customHeight="1">
      <c r="A28" s="699" t="s">
        <v>1052</v>
      </c>
      <c r="B28" s="692">
        <v>11</v>
      </c>
      <c r="C28" s="692">
        <v>22.335025380710661</v>
      </c>
      <c r="D28" s="692">
        <v>542.63699371999996</v>
      </c>
      <c r="E28" s="692">
        <v>271.51041905775247</v>
      </c>
      <c r="F28" s="692">
        <v>285.86262741455369</v>
      </c>
      <c r="G28" s="692">
        <v>39.208834347718032</v>
      </c>
      <c r="H28" s="692">
        <v>19700</v>
      </c>
      <c r="I28" s="164"/>
      <c r="J28" s="1235"/>
      <c r="K28" s="164"/>
      <c r="L28" s="164"/>
      <c r="M28" s="692"/>
    </row>
    <row r="29" spans="1:14" ht="12.6" customHeight="1">
      <c r="A29" s="699" t="s">
        <v>512</v>
      </c>
      <c r="B29" s="692">
        <v>-1</v>
      </c>
      <c r="C29" s="692">
        <v>-2.030456852791878</v>
      </c>
      <c r="D29" s="692"/>
      <c r="E29" s="692"/>
      <c r="F29" s="424">
        <v>212.76163997711188</v>
      </c>
      <c r="G29" s="692"/>
      <c r="H29" s="692"/>
      <c r="I29" s="164"/>
      <c r="J29" s="1235"/>
      <c r="K29" s="164"/>
      <c r="L29" s="164"/>
      <c r="M29" s="424"/>
    </row>
    <row r="30" spans="1:14" ht="12.6" customHeight="1">
      <c r="A30" s="699" t="s">
        <v>511</v>
      </c>
      <c r="B30" s="692">
        <v>12</v>
      </c>
      <c r="C30" s="692">
        <v>24.36548223350254</v>
      </c>
      <c r="D30" s="692"/>
      <c r="E30" s="692"/>
      <c r="F30" s="692">
        <v>73.100987437441802</v>
      </c>
      <c r="G30" s="692"/>
      <c r="H30" s="692"/>
      <c r="I30" s="164"/>
      <c r="J30" s="1235"/>
      <c r="K30" s="164"/>
      <c r="L30" s="164"/>
      <c r="M30" s="424"/>
    </row>
    <row r="31" spans="1:14" ht="12.6" customHeight="1">
      <c r="A31" s="699" t="s">
        <v>1051</v>
      </c>
      <c r="B31" s="692">
        <v>0</v>
      </c>
      <c r="C31" s="692">
        <v>0</v>
      </c>
      <c r="D31" s="692">
        <v>307.30436331999999</v>
      </c>
      <c r="E31" s="692">
        <v>135.75507821594002</v>
      </c>
      <c r="F31" s="692">
        <v>136.67535377082442</v>
      </c>
      <c r="G31" s="692">
        <v>18.17345159037783</v>
      </c>
      <c r="H31" s="692">
        <v>22500</v>
      </c>
      <c r="I31" s="164"/>
      <c r="J31" s="1235"/>
      <c r="K31" s="164"/>
      <c r="L31" s="164"/>
      <c r="M31" s="692"/>
    </row>
    <row r="32" spans="1:14" ht="12.6" customHeight="1">
      <c r="A32" s="699" t="s">
        <v>512</v>
      </c>
      <c r="B32" s="692">
        <v>-4</v>
      </c>
      <c r="C32" s="692">
        <v>-7.1111111111111116</v>
      </c>
      <c r="D32" s="692"/>
      <c r="E32" s="692"/>
      <c r="F32" s="424">
        <v>55.847809703079001</v>
      </c>
      <c r="G32" s="692"/>
      <c r="H32" s="692"/>
      <c r="I32" s="164"/>
      <c r="J32" s="1235"/>
      <c r="K32" s="164"/>
      <c r="L32" s="164"/>
      <c r="M32" s="424"/>
    </row>
    <row r="33" spans="1:14" ht="12.6" customHeight="1">
      <c r="A33" s="699" t="s">
        <v>511</v>
      </c>
      <c r="B33" s="692">
        <v>4</v>
      </c>
      <c r="C33" s="692">
        <v>7.1111111111111116</v>
      </c>
      <c r="D33" s="692"/>
      <c r="E33" s="692"/>
      <c r="F33" s="692">
        <v>80.827544067745407</v>
      </c>
      <c r="G33" s="692"/>
      <c r="H33" s="692"/>
      <c r="I33" s="164"/>
      <c r="J33" s="1235"/>
      <c r="K33" s="164"/>
      <c r="L33" s="164"/>
      <c r="M33" s="424"/>
    </row>
    <row r="34" spans="1:14" ht="12.6" customHeight="1">
      <c r="A34" s="699" t="s">
        <v>1050</v>
      </c>
      <c r="B34" s="692">
        <v>7</v>
      </c>
      <c r="C34" s="692">
        <v>11.067193675889328</v>
      </c>
      <c r="D34" s="692">
        <v>149.98431008999998</v>
      </c>
      <c r="E34" s="692">
        <v>58.985757985474216</v>
      </c>
      <c r="F34" s="692">
        <v>127.20738232015216</v>
      </c>
      <c r="G34" s="692">
        <v>61.586084482785722</v>
      </c>
      <c r="H34" s="692">
        <v>25300</v>
      </c>
      <c r="I34" s="164"/>
      <c r="J34" s="1235"/>
      <c r="K34" s="164"/>
      <c r="L34" s="164"/>
      <c r="M34" s="692"/>
    </row>
    <row r="35" spans="1:14" ht="12.6" customHeight="1">
      <c r="A35" s="699" t="s">
        <v>512</v>
      </c>
      <c r="B35" s="692">
        <v>8</v>
      </c>
      <c r="C35" s="692">
        <v>12.648221343873518</v>
      </c>
      <c r="D35" s="692"/>
      <c r="E35" s="692"/>
      <c r="F35" s="424">
        <v>92.369463922950686</v>
      </c>
      <c r="G35" s="692"/>
      <c r="H35" s="692"/>
      <c r="I35" s="164"/>
      <c r="J35" s="1235"/>
      <c r="K35" s="164"/>
      <c r="L35" s="164"/>
      <c r="M35" s="424"/>
    </row>
    <row r="36" spans="1:14" ht="12.6" customHeight="1">
      <c r="A36" s="699" t="s">
        <v>511</v>
      </c>
      <c r="B36" s="692">
        <v>-1</v>
      </c>
      <c r="C36" s="692">
        <v>-1.5810276679841897</v>
      </c>
      <c r="D36" s="692"/>
      <c r="E36" s="692"/>
      <c r="F36" s="692">
        <v>34.837918397201484</v>
      </c>
      <c r="G36" s="692"/>
      <c r="H36" s="692"/>
      <c r="I36" s="164"/>
      <c r="J36" s="1235"/>
      <c r="K36" s="164"/>
      <c r="L36" s="164"/>
      <c r="M36" s="424"/>
    </row>
    <row r="37" spans="1:14" ht="12.6" customHeight="1">
      <c r="A37" s="699" t="s">
        <v>1049</v>
      </c>
      <c r="B37" s="692">
        <v>-1</v>
      </c>
      <c r="C37" s="692"/>
      <c r="D37" s="692">
        <v>0.80480596999996123</v>
      </c>
      <c r="E37" s="692"/>
      <c r="F37" s="692">
        <v>337.81673024745078</v>
      </c>
      <c r="G37" s="692"/>
      <c r="H37" s="692"/>
      <c r="I37" s="164"/>
      <c r="J37" s="1235"/>
      <c r="K37" s="164"/>
      <c r="L37" s="164"/>
      <c r="M37" s="692"/>
    </row>
    <row r="38" spans="1:14" ht="12.6" customHeight="1">
      <c r="A38" s="421"/>
      <c r="B38" s="1188"/>
      <c r="I38" s="164"/>
      <c r="J38" s="1220"/>
      <c r="K38" s="164"/>
      <c r="L38" s="164"/>
      <c r="M38" s="422"/>
    </row>
    <row r="39" spans="1:14" ht="12.6" customHeight="1">
      <c r="A39" s="883" t="s">
        <v>1155</v>
      </c>
      <c r="B39" s="702">
        <v>27</v>
      </c>
      <c r="C39" s="702">
        <v>18</v>
      </c>
      <c r="D39" s="702">
        <v>1640.8793753900002</v>
      </c>
      <c r="E39" s="702">
        <v>277.51491348044374</v>
      </c>
      <c r="F39" s="702">
        <v>827.61065021579896</v>
      </c>
      <c r="G39" s="702">
        <v>42.800158452809725</v>
      </c>
      <c r="H39" s="702">
        <v>58300</v>
      </c>
      <c r="I39" s="164"/>
      <c r="J39" s="1236"/>
      <c r="K39" s="164"/>
      <c r="L39" s="164"/>
      <c r="M39" s="696"/>
    </row>
    <row r="40" spans="1:14" ht="12.6" customHeight="1">
      <c r="A40" s="704" t="s">
        <v>512</v>
      </c>
      <c r="B40" s="703">
        <v>45</v>
      </c>
      <c r="C40" s="703">
        <v>30.874785591766724</v>
      </c>
      <c r="D40" s="703"/>
      <c r="E40" s="703"/>
      <c r="F40" s="703">
        <v>685.17890930527062</v>
      </c>
      <c r="G40" s="703"/>
      <c r="H40" s="703"/>
      <c r="I40" s="164"/>
      <c r="J40" s="1235"/>
      <c r="K40" s="164"/>
      <c r="L40" s="164"/>
      <c r="M40" s="692"/>
    </row>
    <row r="41" spans="1:14" ht="12.6" customHeight="1">
      <c r="A41" s="704" t="s">
        <v>511</v>
      </c>
      <c r="B41" s="703">
        <v>-18</v>
      </c>
      <c r="C41" s="703">
        <v>-12</v>
      </c>
      <c r="D41" s="703"/>
      <c r="E41" s="703"/>
      <c r="F41" s="703">
        <v>142.43174091052828</v>
      </c>
      <c r="G41" s="703"/>
      <c r="H41" s="703"/>
      <c r="I41" s="164"/>
      <c r="J41" s="1235"/>
      <c r="K41" s="164"/>
      <c r="L41" s="164"/>
      <c r="M41" s="692"/>
    </row>
    <row r="42" spans="1:14" ht="12.6" customHeight="1">
      <c r="A42" s="699" t="s">
        <v>1048</v>
      </c>
      <c r="B42" s="692">
        <v>-11</v>
      </c>
      <c r="C42" s="692">
        <v>-59</v>
      </c>
      <c r="D42" s="692">
        <v>273.56678225000002</v>
      </c>
      <c r="E42" s="692">
        <v>359.33956492136065</v>
      </c>
      <c r="F42" s="692">
        <v>117</v>
      </c>
      <c r="G42" s="1942">
        <v>31</v>
      </c>
      <c r="H42" s="692">
        <v>7500</v>
      </c>
      <c r="I42" s="164"/>
      <c r="J42" s="1235"/>
      <c r="K42" s="164"/>
      <c r="L42" s="164"/>
      <c r="M42" s="692"/>
    </row>
    <row r="43" spans="1:14" ht="12.6" customHeight="1">
      <c r="A43" s="699" t="s">
        <v>512</v>
      </c>
      <c r="B43" s="692">
        <v>4.0455250247740455</v>
      </c>
      <c r="C43" s="692">
        <v>21.576133465461577</v>
      </c>
      <c r="D43" s="692"/>
      <c r="E43" s="692"/>
      <c r="F43" s="692">
        <v>84</v>
      </c>
      <c r="G43" s="1942"/>
      <c r="H43" s="692"/>
      <c r="I43" s="164"/>
      <c r="J43" s="1235"/>
      <c r="K43" s="164"/>
      <c r="L43" s="164"/>
      <c r="M43" s="424"/>
    </row>
    <row r="44" spans="1:14" ht="12.6" customHeight="1">
      <c r="A44" s="699" t="s">
        <v>511</v>
      </c>
      <c r="B44" s="692">
        <v>-15</v>
      </c>
      <c r="C44" s="692">
        <v>-80</v>
      </c>
      <c r="D44" s="692"/>
      <c r="E44" s="692"/>
      <c r="F44" s="692">
        <v>33</v>
      </c>
      <c r="G44" s="1942"/>
      <c r="H44" s="692"/>
      <c r="I44" s="164"/>
      <c r="J44" s="1235"/>
      <c r="K44" s="164"/>
      <c r="L44" s="164"/>
      <c r="M44" s="424"/>
    </row>
    <row r="45" spans="1:14" ht="12.6" customHeight="1">
      <c r="A45" s="699" t="s">
        <v>1047</v>
      </c>
      <c r="B45" s="692">
        <v>0</v>
      </c>
      <c r="C45" s="692">
        <v>0</v>
      </c>
      <c r="D45" s="692">
        <v>147.58711055000001</v>
      </c>
      <c r="E45" s="692">
        <v>173.24232711505607</v>
      </c>
      <c r="F45" s="692">
        <v>80</v>
      </c>
      <c r="G45" s="1942">
        <v>45</v>
      </c>
      <c r="H45" s="692">
        <v>8400</v>
      </c>
      <c r="I45" s="164"/>
      <c r="J45" s="1235"/>
      <c r="K45" s="164"/>
      <c r="L45" s="164"/>
      <c r="M45" s="692"/>
    </row>
    <row r="46" spans="1:14" ht="12.6" customHeight="1">
      <c r="A46" s="699" t="s">
        <v>512</v>
      </c>
      <c r="B46" s="692">
        <v>-5</v>
      </c>
      <c r="C46" s="692">
        <v>-23.80952380952381</v>
      </c>
      <c r="D46" s="692"/>
      <c r="E46" s="692"/>
      <c r="F46" s="692">
        <v>66</v>
      </c>
      <c r="G46" s="1942"/>
      <c r="H46" s="692"/>
      <c r="I46" s="164"/>
      <c r="J46" s="1235"/>
      <c r="K46" s="164"/>
      <c r="L46" s="164"/>
      <c r="M46" s="692"/>
    </row>
    <row r="47" spans="1:14" ht="12.6" customHeight="1">
      <c r="A47" s="699" t="s">
        <v>511</v>
      </c>
      <c r="B47" s="692">
        <v>4</v>
      </c>
      <c r="C47" s="692">
        <v>19.047619047619047</v>
      </c>
      <c r="D47" s="692"/>
      <c r="E47" s="692"/>
      <c r="F47" s="692">
        <v>15</v>
      </c>
      <c r="G47" s="1942"/>
      <c r="H47" s="692"/>
      <c r="I47" s="164"/>
      <c r="J47" s="1235"/>
      <c r="K47" s="164"/>
      <c r="L47" s="164"/>
      <c r="M47" s="692"/>
    </row>
    <row r="48" spans="1:14" ht="12.6" customHeight="1">
      <c r="A48" s="699" t="s">
        <v>1046</v>
      </c>
      <c r="B48" s="692">
        <v>35</v>
      </c>
      <c r="C48" s="692">
        <v>107.69230769230769</v>
      </c>
      <c r="D48" s="692">
        <v>1193.9400633600001</v>
      </c>
      <c r="E48" s="692">
        <v>913.46700863458238</v>
      </c>
      <c r="F48" s="692">
        <v>596</v>
      </c>
      <c r="G48" s="1942">
        <v>46</v>
      </c>
      <c r="H48" s="692">
        <v>13000</v>
      </c>
      <c r="I48" s="164"/>
      <c r="J48" s="1235"/>
      <c r="K48" s="164"/>
      <c r="L48" s="164"/>
      <c r="M48" s="692"/>
      <c r="N48" s="409"/>
    </row>
    <row r="49" spans="1:17" ht="12.6" customHeight="1">
      <c r="A49" s="699" t="s">
        <v>512</v>
      </c>
      <c r="B49" s="692">
        <v>18</v>
      </c>
      <c r="C49" s="692">
        <v>55.38461538461538</v>
      </c>
      <c r="D49" s="692"/>
      <c r="E49" s="692"/>
      <c r="F49" s="692">
        <v>530</v>
      </c>
      <c r="G49" s="1942"/>
      <c r="H49" s="692"/>
      <c r="I49" s="164"/>
      <c r="J49" s="1235"/>
      <c r="K49" s="164"/>
      <c r="L49" s="164"/>
      <c r="M49" s="692"/>
      <c r="N49" s="409"/>
    </row>
    <row r="50" spans="1:17" ht="12.6" customHeight="1">
      <c r="A50" s="699" t="s">
        <v>511</v>
      </c>
      <c r="B50" s="692">
        <v>17</v>
      </c>
      <c r="C50" s="692">
        <v>52.307692307692307</v>
      </c>
      <c r="D50" s="692"/>
      <c r="E50" s="692"/>
      <c r="F50" s="692">
        <v>66</v>
      </c>
      <c r="G50" s="1942"/>
      <c r="H50" s="692"/>
      <c r="I50" s="164"/>
      <c r="J50" s="1235"/>
      <c r="K50" s="164"/>
      <c r="L50" s="164"/>
      <c r="M50" s="692"/>
      <c r="N50" s="409"/>
    </row>
    <row r="51" spans="1:17" ht="12.6" customHeight="1">
      <c r="A51" s="699" t="s">
        <v>1045</v>
      </c>
      <c r="B51" s="692">
        <v>2</v>
      </c>
      <c r="C51" s="692">
        <v>5.4421768707482991</v>
      </c>
      <c r="D51" s="692">
        <v>21.223602</v>
      </c>
      <c r="E51" s="692">
        <v>13.818937805828641</v>
      </c>
      <c r="F51" s="692">
        <v>27</v>
      </c>
      <c r="G51" s="1942">
        <v>19</v>
      </c>
      <c r="H51" s="692">
        <v>14700</v>
      </c>
      <c r="I51" s="164"/>
      <c r="J51" s="1235"/>
      <c r="K51" s="164"/>
      <c r="L51" s="164"/>
      <c r="M51" s="692"/>
    </row>
    <row r="52" spans="1:17" ht="12.6" customHeight="1">
      <c r="A52" s="699" t="s">
        <v>512</v>
      </c>
      <c r="B52" s="692">
        <v>26</v>
      </c>
      <c r="C52" s="692">
        <v>70.748299319727892</v>
      </c>
      <c r="D52" s="692"/>
      <c r="E52" s="692"/>
      <c r="F52" s="692">
        <v>4</v>
      </c>
      <c r="G52" s="692"/>
      <c r="H52" s="692"/>
      <c r="I52" s="164"/>
      <c r="J52" s="1235"/>
      <c r="K52" s="164"/>
      <c r="L52" s="164"/>
      <c r="M52" s="692"/>
    </row>
    <row r="53" spans="1:17" ht="12.6" customHeight="1">
      <c r="A53" s="699" t="s">
        <v>511</v>
      </c>
      <c r="B53" s="692">
        <v>-24</v>
      </c>
      <c r="C53" s="692">
        <v>-65.306122448979593</v>
      </c>
      <c r="D53" s="692"/>
      <c r="E53" s="692"/>
      <c r="F53" s="692">
        <v>23</v>
      </c>
      <c r="G53" s="692"/>
      <c r="H53" s="692"/>
      <c r="I53" s="164"/>
      <c r="J53" s="1235"/>
      <c r="K53" s="164"/>
      <c r="L53" s="164"/>
      <c r="M53" s="692"/>
    </row>
    <row r="54" spans="1:17" ht="12.6" customHeight="1">
      <c r="A54" s="699" t="s">
        <v>471</v>
      </c>
      <c r="B54" s="692">
        <v>1</v>
      </c>
      <c r="C54" s="692">
        <v>3</v>
      </c>
      <c r="D54" s="692">
        <v>4.561817230000031</v>
      </c>
      <c r="E54" s="692">
        <v>3.1032770272109058</v>
      </c>
      <c r="F54" s="692">
        <v>8</v>
      </c>
      <c r="G54" s="692"/>
      <c r="H54" s="692">
        <v>14700</v>
      </c>
      <c r="I54" s="164"/>
      <c r="J54" s="1235"/>
      <c r="K54" s="164"/>
      <c r="L54" s="164"/>
      <c r="M54" s="692"/>
    </row>
    <row r="55" spans="1:17" ht="12.6" customHeight="1">
      <c r="A55" s="692"/>
      <c r="B55" s="692"/>
      <c r="C55" s="692"/>
      <c r="D55" s="692"/>
      <c r="E55" s="692"/>
      <c r="F55" s="692"/>
      <c r="G55" s="692"/>
      <c r="H55" s="692"/>
      <c r="I55" s="164"/>
      <c r="J55" s="1235"/>
      <c r="K55" s="164"/>
      <c r="L55" s="164"/>
      <c r="M55" s="692"/>
    </row>
    <row r="56" spans="1:17" ht="12.6" customHeight="1">
      <c r="A56" s="883" t="s">
        <v>549</v>
      </c>
      <c r="B56" s="702">
        <v>3</v>
      </c>
      <c r="C56" s="702">
        <v>11.881188118811881</v>
      </c>
      <c r="D56" s="702">
        <v>18.379673030000003</v>
      </c>
      <c r="E56" s="702">
        <v>18.172598687260454</v>
      </c>
      <c r="F56" s="702">
        <v>13.948668708957479</v>
      </c>
      <c r="G56" s="702"/>
      <c r="H56" s="702">
        <v>10100</v>
      </c>
      <c r="I56" s="164"/>
      <c r="J56" s="1236"/>
      <c r="K56" s="164"/>
      <c r="L56" s="164"/>
      <c r="M56" s="696"/>
    </row>
    <row r="57" spans="1:17" ht="12.6" customHeight="1">
      <c r="A57" s="700"/>
      <c r="B57" s="692"/>
      <c r="C57" s="692"/>
      <c r="D57" s="692"/>
      <c r="E57" s="692"/>
      <c r="F57" s="692"/>
      <c r="G57" s="692"/>
      <c r="H57" s="692"/>
      <c r="I57" s="164"/>
      <c r="J57" s="1235"/>
      <c r="K57" s="164"/>
      <c r="L57" s="164"/>
      <c r="M57" s="692"/>
      <c r="N57" s="165"/>
    </row>
    <row r="58" spans="1:17" ht="12.6" customHeight="1">
      <c r="A58" s="883" t="s">
        <v>471</v>
      </c>
      <c r="B58" s="702">
        <v>-1</v>
      </c>
      <c r="C58" s="702">
        <v>-6.0606060606060606</v>
      </c>
      <c r="D58" s="702">
        <v>27.536620259999999</v>
      </c>
      <c r="E58" s="702">
        <v>41.379811757908563</v>
      </c>
      <c r="F58" s="702">
        <v>54.602592467609412</v>
      </c>
      <c r="G58" s="702"/>
      <c r="H58" s="702">
        <v>6600</v>
      </c>
      <c r="I58" s="164"/>
      <c r="J58" s="1236"/>
      <c r="K58" s="164"/>
      <c r="L58" s="164"/>
      <c r="M58" s="696"/>
    </row>
    <row r="59" spans="1:17" ht="12.6" customHeight="1">
      <c r="A59" s="884"/>
      <c r="B59" s="692"/>
      <c r="C59" s="692"/>
      <c r="D59" s="692"/>
      <c r="E59" s="692"/>
      <c r="F59" s="692"/>
      <c r="G59" s="692"/>
      <c r="H59" s="692"/>
      <c r="I59" s="164"/>
      <c r="J59" s="1235"/>
      <c r="K59" s="164"/>
      <c r="L59" s="164"/>
      <c r="M59" s="692"/>
      <c r="N59" s="422"/>
    </row>
    <row r="60" spans="1:17" ht="12.6" customHeight="1">
      <c r="A60" s="883" t="s">
        <v>237</v>
      </c>
      <c r="B60" s="702">
        <v>52</v>
      </c>
      <c r="C60" s="702">
        <v>6.2350119904076742</v>
      </c>
      <c r="D60" s="702">
        <v>5013.4227560700001</v>
      </c>
      <c r="E60" s="702">
        <v>149.18179425691457</v>
      </c>
      <c r="F60" s="702">
        <v>2461.2989703084145</v>
      </c>
      <c r="G60" s="702">
        <v>41.656052828108855</v>
      </c>
      <c r="H60" s="702">
        <v>333600</v>
      </c>
      <c r="I60" s="164"/>
      <c r="J60" s="1236"/>
      <c r="K60" s="164"/>
      <c r="L60" s="164"/>
      <c r="M60" s="696"/>
      <c r="N60" s="409"/>
      <c r="Q60" s="164"/>
    </row>
    <row r="61" spans="1:17" ht="12.6" customHeight="1">
      <c r="A61" s="704" t="s">
        <v>512</v>
      </c>
      <c r="B61" s="703">
        <v>71.753398369999999</v>
      </c>
      <c r="C61" s="703">
        <v>8.6035249844124699</v>
      </c>
      <c r="D61" s="703"/>
      <c r="E61" s="703"/>
      <c r="F61" s="703">
        <v>1675.6424703620789</v>
      </c>
      <c r="G61" s="703"/>
      <c r="H61" s="702"/>
      <c r="I61" s="164"/>
      <c r="J61" s="1235"/>
      <c r="K61" s="164"/>
      <c r="L61" s="164"/>
      <c r="M61" s="696"/>
      <c r="N61" s="409"/>
      <c r="P61" s="1184"/>
      <c r="Q61" s="164"/>
    </row>
    <row r="62" spans="1:17" ht="12.6" customHeight="1">
      <c r="A62" s="704" t="s">
        <v>511</v>
      </c>
      <c r="B62" s="703">
        <v>-19.753398369999999</v>
      </c>
      <c r="C62" s="703">
        <v>-2.3685129940047962</v>
      </c>
      <c r="D62" s="703"/>
      <c r="E62" s="703"/>
      <c r="F62" s="703">
        <v>785.656499946336</v>
      </c>
      <c r="G62" s="703"/>
      <c r="H62" s="702"/>
      <c r="I62" s="164"/>
      <c r="J62" s="1235"/>
      <c r="K62" s="164"/>
      <c r="L62" s="164"/>
      <c r="M62" s="696"/>
      <c r="N62" s="409"/>
    </row>
    <row r="63" spans="1:17" ht="12.6" customHeight="1">
      <c r="A63" s="1729" t="s">
        <v>1586</v>
      </c>
      <c r="B63" s="1729">
        <v>-11</v>
      </c>
      <c r="C63" s="1728"/>
      <c r="D63" s="1072"/>
      <c r="E63" s="689"/>
      <c r="F63" s="423"/>
      <c r="G63" s="423"/>
      <c r="H63" s="1188"/>
      <c r="I63" s="164"/>
      <c r="J63" s="164"/>
      <c r="K63" s="164"/>
    </row>
    <row r="64" spans="1:17" ht="25.2" customHeight="1">
      <c r="A64" s="1277" t="s">
        <v>1283</v>
      </c>
      <c r="B64" s="1087">
        <v>63</v>
      </c>
      <c r="C64" s="702">
        <v>9.7755683131377076</v>
      </c>
      <c r="D64" s="1087"/>
      <c r="E64" s="1087"/>
      <c r="F64" s="1233"/>
      <c r="G64" s="1233"/>
      <c r="H64" s="881"/>
      <c r="K64" s="164"/>
    </row>
    <row r="65" spans="1:11" ht="12.6" customHeight="1">
      <c r="A65" s="1233" t="s">
        <v>512</v>
      </c>
      <c r="B65" s="1233">
        <v>73</v>
      </c>
      <c r="C65" s="703">
        <v>12</v>
      </c>
      <c r="D65" s="1087"/>
      <c r="E65" s="1087"/>
      <c r="F65" s="1233"/>
      <c r="G65" s="1233"/>
      <c r="H65" s="881"/>
      <c r="K65" s="164"/>
    </row>
    <row r="66" spans="1:11" ht="12.6" customHeight="1">
      <c r="A66" s="1066" t="s">
        <v>511</v>
      </c>
      <c r="B66" s="1233">
        <v>-10</v>
      </c>
      <c r="C66" s="703">
        <v>-2</v>
      </c>
      <c r="D66" s="1087"/>
      <c r="E66" s="1087"/>
      <c r="F66" s="1233"/>
      <c r="G66" s="1233"/>
      <c r="H66" s="881"/>
      <c r="K66" s="164"/>
    </row>
    <row r="67" spans="1:11" ht="12.6" customHeight="1">
      <c r="A67" s="423"/>
      <c r="B67" s="1653"/>
      <c r="C67" s="424"/>
      <c r="D67" s="689"/>
      <c r="E67" s="689"/>
      <c r="F67" s="423"/>
      <c r="G67" s="423"/>
      <c r="H67" s="423"/>
    </row>
    <row r="68" spans="1:11" ht="12.6" customHeight="1">
      <c r="A68" s="424" t="s">
        <v>1040</v>
      </c>
      <c r="B68" s="1653"/>
      <c r="C68" s="1232"/>
      <c r="F68" s="424"/>
      <c r="H68" s="692"/>
    </row>
    <row r="69" spans="1:11" ht="12.6" customHeight="1">
      <c r="A69" s="422" t="s">
        <v>1039</v>
      </c>
      <c r="B69" s="1653"/>
      <c r="D69" s="424"/>
      <c r="E69" s="424"/>
      <c r="F69" s="424"/>
      <c r="H69" s="888"/>
    </row>
    <row r="70" spans="1:11" ht="12.6" customHeight="1">
      <c r="A70" s="422" t="s">
        <v>1387</v>
      </c>
      <c r="H70" s="423"/>
    </row>
    <row r="71" spans="1:11" ht="12.6" customHeight="1">
      <c r="A71" s="1727"/>
      <c r="G71" s="696"/>
      <c r="H71" s="696"/>
    </row>
    <row r="72" spans="1:11" ht="12.6" customHeight="1">
      <c r="A72" s="692"/>
      <c r="C72" s="1230"/>
      <c r="D72" s="1230"/>
      <c r="E72" s="1230"/>
      <c r="F72" s="1230"/>
      <c r="G72" s="692"/>
      <c r="H72" s="164"/>
    </row>
    <row r="73" spans="1:11" ht="12.6" customHeight="1">
      <c r="A73" s="698"/>
      <c r="C73" s="696"/>
      <c r="D73" s="1230"/>
      <c r="E73" s="696"/>
      <c r="F73" s="1230"/>
      <c r="G73" s="692"/>
      <c r="H73" s="1231"/>
    </row>
    <row r="74" spans="1:11" ht="12.6" customHeight="1">
      <c r="A74" s="699"/>
      <c r="C74" s="692"/>
      <c r="D74" s="1230"/>
      <c r="E74" s="692"/>
      <c r="F74" s="1230"/>
      <c r="G74" s="692"/>
      <c r="H74" s="164"/>
    </row>
    <row r="75" spans="1:11" ht="12.6" customHeight="1">
      <c r="A75" s="698"/>
      <c r="C75" s="692"/>
      <c r="D75" s="1230"/>
      <c r="E75" s="692"/>
      <c r="F75" s="1230"/>
      <c r="G75" s="696"/>
      <c r="H75" s="1231"/>
    </row>
    <row r="76" spans="1:11" ht="12.6" customHeight="1">
      <c r="A76" s="698"/>
      <c r="C76" s="692"/>
      <c r="D76" s="1230"/>
      <c r="E76" s="692"/>
      <c r="F76" s="1230"/>
      <c r="G76" s="696"/>
      <c r="H76" s="1231"/>
    </row>
    <row r="77" spans="1:11" ht="12.6" customHeight="1">
      <c r="A77" s="695"/>
      <c r="C77" s="692"/>
      <c r="D77" s="1230"/>
      <c r="E77" s="692"/>
      <c r="F77" s="1230"/>
      <c r="G77" s="694"/>
      <c r="H77" s="164"/>
    </row>
    <row r="78" spans="1:11" ht="12.6" customHeight="1">
      <c r="A78" s="692"/>
      <c r="C78" s="697"/>
      <c r="D78" s="1230"/>
      <c r="E78" s="692"/>
      <c r="F78" s="1230"/>
      <c r="G78" s="692"/>
      <c r="H78" s="164"/>
    </row>
    <row r="79" spans="1:11" ht="12.6" customHeight="1">
      <c r="A79" s="692"/>
      <c r="C79" s="692"/>
      <c r="D79" s="1230"/>
      <c r="E79" s="692"/>
      <c r="F79" s="1230"/>
      <c r="G79" s="692"/>
      <c r="H79" s="164"/>
    </row>
    <row r="80" spans="1:11" ht="12.6" customHeight="1">
      <c r="B80" s="1652"/>
      <c r="C80" s="692"/>
      <c r="D80" s="692"/>
      <c r="E80" s="692"/>
      <c r="F80" s="1230"/>
      <c r="H80" s="423"/>
    </row>
    <row r="81" spans="2:8" ht="12.6" customHeight="1">
      <c r="B81" s="1652"/>
      <c r="C81" s="692"/>
      <c r="D81" s="692"/>
      <c r="E81" s="692"/>
      <c r="F81" s="692"/>
      <c r="H81" s="423"/>
    </row>
    <row r="82" spans="2:8" ht="12.6" customHeight="1">
      <c r="F82" s="424"/>
      <c r="H82" s="423"/>
    </row>
    <row r="85" spans="2:8" ht="12.6" customHeight="1">
      <c r="H85" s="423"/>
    </row>
  </sheetData>
  <mergeCells count="6">
    <mergeCell ref="D3:D4"/>
    <mergeCell ref="B3:B4"/>
    <mergeCell ref="C3:C4"/>
    <mergeCell ref="G3:G4"/>
    <mergeCell ref="H3:H4"/>
    <mergeCell ref="E3:E4"/>
  </mergeCells>
  <pageMargins left="0.7" right="0.7" top="0.75" bottom="0.75" header="0.3" footer="0.3"/>
  <pageSetup paperSize="9" scale="75" fitToWidth="0" fitToHeight="0" orientation="portrait" r:id="rId1"/>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43DA-E1B0-495B-A866-EAD3D2597ECC}">
  <dimension ref="A1:R83"/>
  <sheetViews>
    <sheetView view="pageLayout" topLeftCell="A25" zoomScaleNormal="100" workbookViewId="0">
      <selection activeCell="C54" sqref="C54"/>
    </sheetView>
  </sheetViews>
  <sheetFormatPr defaultColWidth="9.109375" defaultRowHeight="12.6" customHeight="1"/>
  <cols>
    <col min="1" max="1" width="30.88671875" style="422" customWidth="1"/>
    <col min="2" max="2" width="11" style="1229" customWidth="1"/>
    <col min="3" max="4" width="12" style="422" customWidth="1"/>
    <col min="5" max="5" width="13.5546875" style="422" customWidth="1"/>
    <col min="6" max="7" width="12" style="422" customWidth="1"/>
    <col min="8" max="8" width="14.88671875" style="421" customWidth="1"/>
    <col min="9" max="16384" width="9.109375" style="1048"/>
  </cols>
  <sheetData>
    <row r="1" spans="1:18" ht="12.6" customHeight="1">
      <c r="A1" s="1648" t="s">
        <v>1253</v>
      </c>
      <c r="B1" s="1247"/>
      <c r="C1" s="705"/>
      <c r="D1" s="690"/>
      <c r="E1" s="705"/>
      <c r="F1" s="705"/>
      <c r="G1" s="705"/>
      <c r="H1" s="72"/>
    </row>
    <row r="2" spans="1:18" ht="12.6" customHeight="1">
      <c r="B2" s="1246"/>
      <c r="C2" s="692"/>
      <c r="D2" s="692"/>
      <c r="E2" s="692"/>
      <c r="F2" s="692"/>
      <c r="G2" s="1245"/>
      <c r="H2" s="1244"/>
    </row>
    <row r="3" spans="1:18" s="1057" customFormat="1" ht="45" customHeight="1">
      <c r="A3" s="1243"/>
      <c r="B3" s="2146" t="s">
        <v>1241</v>
      </c>
      <c r="C3" s="2148" t="s">
        <v>1390</v>
      </c>
      <c r="D3" s="2144" t="s">
        <v>1044</v>
      </c>
      <c r="E3" s="2148" t="s">
        <v>1389</v>
      </c>
      <c r="F3" s="2146" t="s">
        <v>269</v>
      </c>
      <c r="G3" s="2148" t="s">
        <v>1388</v>
      </c>
      <c r="H3" s="2146" t="s">
        <v>1091</v>
      </c>
      <c r="I3" s="1004"/>
    </row>
    <row r="4" spans="1:18" s="1057" customFormat="1" ht="12.6" customHeight="1" thickBot="1">
      <c r="A4" s="1067" t="s">
        <v>112</v>
      </c>
      <c r="B4" s="2147"/>
      <c r="C4" s="2149"/>
      <c r="D4" s="2145"/>
      <c r="E4" s="2149"/>
      <c r="F4" s="2147"/>
      <c r="G4" s="2149"/>
      <c r="H4" s="2150"/>
      <c r="I4" s="1004"/>
    </row>
    <row r="5" spans="1:18" ht="12.6" customHeight="1">
      <c r="A5" s="886" t="s">
        <v>1157</v>
      </c>
      <c r="B5" s="702">
        <v>11</v>
      </c>
      <c r="C5" s="885">
        <v>3</v>
      </c>
      <c r="D5" s="885">
        <v>1450.8062541999998</v>
      </c>
      <c r="E5" s="885">
        <v>89.173731009320974</v>
      </c>
      <c r="F5" s="885">
        <v>394.35379443221763</v>
      </c>
      <c r="G5" s="885">
        <v>17.980860955649341</v>
      </c>
      <c r="H5" s="885">
        <v>162300</v>
      </c>
      <c r="I5" s="164"/>
      <c r="J5" s="164"/>
      <c r="K5" s="164"/>
      <c r="L5" s="164"/>
      <c r="M5" s="164"/>
      <c r="N5" s="164"/>
      <c r="O5" s="164"/>
      <c r="P5" s="164"/>
      <c r="Q5" s="164"/>
      <c r="R5" s="164"/>
    </row>
    <row r="6" spans="1:18" ht="12.6" customHeight="1">
      <c r="A6" s="704" t="s">
        <v>512</v>
      </c>
      <c r="B6" s="703">
        <v>44</v>
      </c>
      <c r="C6" s="703">
        <v>10.978148396603689</v>
      </c>
      <c r="D6" s="703"/>
      <c r="E6" s="703"/>
      <c r="F6" s="703">
        <v>180.18270538020579</v>
      </c>
      <c r="G6" s="703"/>
      <c r="H6" s="703"/>
      <c r="I6" s="164"/>
      <c r="J6" s="164"/>
      <c r="K6" s="164"/>
      <c r="L6" s="164"/>
      <c r="M6" s="164"/>
      <c r="N6" s="164"/>
      <c r="O6" s="164"/>
      <c r="P6" s="164"/>
      <c r="Q6" s="164"/>
      <c r="R6" s="164"/>
    </row>
    <row r="7" spans="1:18" ht="12.6" customHeight="1">
      <c r="A7" s="704" t="s">
        <v>511</v>
      </c>
      <c r="B7" s="703">
        <v>-33</v>
      </c>
      <c r="C7" s="703">
        <v>-8</v>
      </c>
      <c r="D7" s="703"/>
      <c r="E7" s="703"/>
      <c r="F7" s="703">
        <v>214.17108905201178</v>
      </c>
      <c r="G7" s="703"/>
      <c r="H7" s="703"/>
      <c r="I7" s="164"/>
      <c r="J7" s="164"/>
      <c r="K7" s="164"/>
      <c r="L7" s="164"/>
      <c r="M7" s="164"/>
      <c r="N7" s="164"/>
      <c r="O7" s="164"/>
      <c r="P7" s="164"/>
      <c r="Q7" s="164"/>
      <c r="R7" s="164"/>
    </row>
    <row r="8" spans="1:18" ht="12.6" customHeight="1">
      <c r="A8" s="699" t="s">
        <v>1058</v>
      </c>
      <c r="B8" s="692">
        <v>-12</v>
      </c>
      <c r="C8" s="692">
        <v>-11</v>
      </c>
      <c r="D8" s="692">
        <v>659.26127671999996</v>
      </c>
      <c r="E8" s="692">
        <v>156.58605488582762</v>
      </c>
      <c r="F8" s="692">
        <v>202.17041362274048</v>
      </c>
      <c r="G8" s="692">
        <v>34.923852071836805</v>
      </c>
      <c r="H8" s="692">
        <v>41900</v>
      </c>
      <c r="I8" s="164"/>
      <c r="J8" s="164"/>
      <c r="K8" s="164"/>
      <c r="L8" s="164"/>
      <c r="M8" s="164"/>
      <c r="N8" s="164"/>
      <c r="O8" s="164"/>
      <c r="P8" s="164"/>
      <c r="Q8" s="164"/>
      <c r="R8" s="164"/>
    </row>
    <row r="9" spans="1:18" ht="12.6" customHeight="1">
      <c r="A9" s="699" t="s">
        <v>512</v>
      </c>
      <c r="B9" s="692">
        <v>15</v>
      </c>
      <c r="C9" s="692">
        <v>14</v>
      </c>
      <c r="D9" s="692"/>
      <c r="E9" s="692"/>
      <c r="F9" s="424">
        <v>73.527122235064866</v>
      </c>
      <c r="G9" s="692"/>
      <c r="H9" s="692"/>
      <c r="I9" s="164"/>
      <c r="J9" s="164"/>
      <c r="K9" s="164"/>
      <c r="L9" s="164"/>
      <c r="M9" s="164"/>
      <c r="N9" s="164"/>
      <c r="O9" s="164"/>
      <c r="P9" s="164"/>
      <c r="Q9" s="164"/>
      <c r="R9" s="164"/>
    </row>
    <row r="10" spans="1:18" ht="12.6" customHeight="1">
      <c r="A10" s="699" t="s">
        <v>511</v>
      </c>
      <c r="B10" s="692">
        <v>-27</v>
      </c>
      <c r="C10" s="692">
        <v>-26</v>
      </c>
      <c r="D10" s="692"/>
      <c r="E10" s="692"/>
      <c r="F10" s="692">
        <v>128.64329138767562</v>
      </c>
      <c r="G10" s="692"/>
      <c r="H10" s="692"/>
      <c r="I10" s="164"/>
      <c r="J10" s="164"/>
      <c r="K10" s="164"/>
      <c r="L10" s="164"/>
      <c r="M10" s="164"/>
      <c r="N10" s="164"/>
      <c r="O10" s="164"/>
      <c r="P10" s="164"/>
      <c r="Q10" s="164"/>
      <c r="R10" s="164"/>
    </row>
    <row r="11" spans="1:18" ht="12.6" customHeight="1">
      <c r="A11" s="699" t="s">
        <v>1057</v>
      </c>
      <c r="B11" s="692">
        <v>13.01522842</v>
      </c>
      <c r="C11" s="692">
        <v>14.874546765714285</v>
      </c>
      <c r="D11" s="692">
        <v>562.69327250000003</v>
      </c>
      <c r="E11" s="692">
        <v>160.41919453014251</v>
      </c>
      <c r="F11" s="692">
        <v>76.430482530000006</v>
      </c>
      <c r="G11" s="692">
        <v>8.4841070940651768</v>
      </c>
      <c r="H11" s="692">
        <v>35000</v>
      </c>
      <c r="I11" s="164"/>
      <c r="J11" s="164"/>
      <c r="K11" s="164"/>
      <c r="L11" s="164"/>
      <c r="M11" s="164"/>
      <c r="N11" s="164"/>
      <c r="O11" s="164"/>
      <c r="P11" s="164"/>
      <c r="Q11" s="164"/>
      <c r="R11" s="164"/>
    </row>
    <row r="12" spans="1:18" ht="12.6" customHeight="1">
      <c r="A12" s="699" t="s">
        <v>512</v>
      </c>
      <c r="B12" s="692">
        <v>13.0310533</v>
      </c>
      <c r="C12" s="692">
        <v>14.892632342857143</v>
      </c>
      <c r="D12" s="692"/>
      <c r="E12" s="692"/>
      <c r="F12" s="424">
        <v>47.739499850000001</v>
      </c>
      <c r="G12" s="692"/>
      <c r="H12" s="692"/>
      <c r="I12" s="164"/>
      <c r="J12" s="164"/>
      <c r="K12" s="164"/>
      <c r="L12" s="164"/>
      <c r="M12" s="164"/>
      <c r="N12" s="164"/>
      <c r="O12" s="164"/>
      <c r="P12" s="164"/>
      <c r="Q12" s="164"/>
      <c r="R12" s="164"/>
    </row>
    <row r="13" spans="1:18" ht="12.6" customHeight="1">
      <c r="A13" s="699" t="s">
        <v>511</v>
      </c>
      <c r="B13" s="692">
        <v>-1.5824880000000093E-2</v>
      </c>
      <c r="C13" s="692">
        <v>-1.8085577142857249E-2</v>
      </c>
      <c r="D13" s="692"/>
      <c r="E13" s="692"/>
      <c r="F13" s="692">
        <v>28.690982680000001</v>
      </c>
      <c r="G13" s="692"/>
      <c r="H13" s="692"/>
      <c r="I13" s="164"/>
      <c r="J13" s="164"/>
      <c r="K13" s="164"/>
      <c r="L13" s="164"/>
      <c r="M13" s="164"/>
      <c r="N13" s="164"/>
      <c r="O13" s="164"/>
      <c r="P13" s="164"/>
      <c r="Q13" s="164"/>
      <c r="R13" s="164"/>
    </row>
    <row r="14" spans="1:18" ht="12.6" customHeight="1">
      <c r="A14" s="699" t="s">
        <v>1056</v>
      </c>
      <c r="B14" s="692">
        <v>7.9795540512315695</v>
      </c>
      <c r="C14" s="692">
        <v>8.9910468182890924</v>
      </c>
      <c r="D14" s="692">
        <v>124.26080725</v>
      </c>
      <c r="E14" s="692">
        <v>34.964253187153396</v>
      </c>
      <c r="F14" s="692">
        <v>39.38549319739262</v>
      </c>
      <c r="G14" s="692">
        <v>15.706476628867518</v>
      </c>
      <c r="H14" s="692">
        <v>35500</v>
      </c>
      <c r="I14" s="164"/>
      <c r="J14" s="164"/>
      <c r="K14" s="164"/>
      <c r="L14" s="164"/>
      <c r="M14" s="164"/>
      <c r="N14" s="164"/>
      <c r="O14" s="164"/>
      <c r="P14" s="164"/>
      <c r="Q14" s="164"/>
      <c r="R14" s="164"/>
    </row>
    <row r="15" spans="1:18" ht="12.6" customHeight="1">
      <c r="A15" s="699" t="s">
        <v>512</v>
      </c>
      <c r="B15" s="692">
        <v>9.7840275814963995</v>
      </c>
      <c r="C15" s="692">
        <v>11.024256429855098</v>
      </c>
      <c r="D15" s="692"/>
      <c r="E15" s="692"/>
      <c r="F15" s="424">
        <v>16.810420052052219</v>
      </c>
      <c r="G15" s="692"/>
      <c r="H15" s="692"/>
      <c r="I15" s="164"/>
      <c r="J15" s="164"/>
      <c r="K15" s="164"/>
      <c r="L15" s="164"/>
      <c r="M15" s="164"/>
      <c r="N15" s="164"/>
      <c r="O15" s="164"/>
      <c r="P15" s="164"/>
      <c r="Q15" s="164"/>
      <c r="R15" s="164"/>
    </row>
    <row r="16" spans="1:18" ht="12.6" customHeight="1">
      <c r="A16" s="699" t="s">
        <v>511</v>
      </c>
      <c r="B16" s="692">
        <v>-1.8044735302648305</v>
      </c>
      <c r="C16" s="692">
        <v>-2.0332096115660061</v>
      </c>
      <c r="D16" s="692"/>
      <c r="E16" s="692"/>
      <c r="F16" s="692">
        <v>22.575073145340401</v>
      </c>
      <c r="G16" s="692"/>
      <c r="H16" s="692"/>
      <c r="I16" s="164"/>
      <c r="J16" s="164"/>
      <c r="K16" s="164"/>
      <c r="L16" s="164"/>
      <c r="M16" s="164"/>
      <c r="N16" s="164"/>
      <c r="O16" s="164"/>
      <c r="P16" s="164"/>
      <c r="Q16" s="164"/>
      <c r="R16" s="164"/>
    </row>
    <row r="17" spans="1:18" ht="12.6" customHeight="1">
      <c r="A17" s="699" t="s">
        <v>1055</v>
      </c>
      <c r="B17" s="692">
        <v>3.0045357027437398</v>
      </c>
      <c r="C17" s="692">
        <v>2.4084454531011943</v>
      </c>
      <c r="D17" s="692">
        <v>104.59089773000001</v>
      </c>
      <c r="E17" s="692">
        <v>20.935683287858314</v>
      </c>
      <c r="F17" s="692">
        <v>58.196392213131119</v>
      </c>
      <c r="G17" s="692">
        <v>33.380735015012093</v>
      </c>
      <c r="H17" s="692">
        <v>49900</v>
      </c>
      <c r="I17" s="164"/>
      <c r="J17" s="164"/>
      <c r="K17" s="164"/>
      <c r="L17" s="164"/>
      <c r="M17" s="164"/>
      <c r="N17" s="164"/>
      <c r="O17" s="164"/>
      <c r="P17" s="164"/>
      <c r="Q17" s="164"/>
      <c r="R17" s="164"/>
    </row>
    <row r="18" spans="1:18" ht="12.6" customHeight="1">
      <c r="A18" s="699" t="s">
        <v>512</v>
      </c>
      <c r="B18" s="692">
        <v>3.879692686718291</v>
      </c>
      <c r="C18" s="692">
        <v>3.1099740975697725</v>
      </c>
      <c r="D18" s="692"/>
      <c r="E18" s="692"/>
      <c r="F18" s="424">
        <v>34.9132104210736</v>
      </c>
      <c r="G18" s="692"/>
      <c r="H18" s="692"/>
      <c r="I18" s="164"/>
      <c r="J18" s="164"/>
      <c r="K18" s="164"/>
      <c r="L18" s="164"/>
      <c r="M18" s="164"/>
      <c r="N18" s="164"/>
      <c r="O18" s="164"/>
      <c r="P18" s="164"/>
      <c r="Q18" s="164"/>
      <c r="R18" s="164"/>
    </row>
    <row r="19" spans="1:18" ht="12.6" customHeight="1">
      <c r="A19" s="699" t="s">
        <v>511</v>
      </c>
      <c r="B19" s="692">
        <v>-0.87515698397455099</v>
      </c>
      <c r="C19" s="692">
        <v>-0.70152864446857788</v>
      </c>
      <c r="D19" s="692"/>
      <c r="E19" s="692"/>
      <c r="F19" s="692">
        <v>23.283181792057519</v>
      </c>
      <c r="G19" s="692"/>
      <c r="H19" s="692"/>
      <c r="I19" s="164"/>
      <c r="J19" s="164"/>
      <c r="K19" s="164"/>
      <c r="L19" s="164"/>
      <c r="M19" s="164"/>
      <c r="N19" s="164"/>
      <c r="O19" s="164"/>
      <c r="P19" s="164"/>
      <c r="Q19" s="164"/>
      <c r="R19" s="164"/>
    </row>
    <row r="20" spans="1:18" ht="12.6" customHeight="1">
      <c r="A20" s="699" t="s">
        <v>1054</v>
      </c>
      <c r="B20" s="692">
        <v>-1.0183654983583805</v>
      </c>
      <c r="C20" s="692"/>
      <c r="D20" s="692">
        <v>-2.1316282072803006E-13</v>
      </c>
      <c r="E20" s="692"/>
      <c r="F20" s="692">
        <v>18.171012868953397</v>
      </c>
      <c r="G20" s="692"/>
      <c r="H20" s="692"/>
      <c r="I20" s="164"/>
      <c r="J20" s="164"/>
      <c r="K20" s="164"/>
      <c r="L20" s="164"/>
      <c r="M20" s="164"/>
      <c r="N20" s="164"/>
      <c r="O20" s="164"/>
      <c r="P20" s="164"/>
      <c r="Q20" s="164"/>
      <c r="R20" s="164"/>
    </row>
    <row r="21" spans="1:18" ht="12.6" customHeight="1">
      <c r="A21" s="701"/>
      <c r="B21" s="696"/>
      <c r="C21" s="696"/>
      <c r="D21" s="696"/>
      <c r="E21" s="696"/>
      <c r="F21" s="696"/>
      <c r="G21" s="696"/>
      <c r="H21" s="696"/>
      <c r="I21" s="164"/>
      <c r="J21" s="164"/>
      <c r="K21" s="164"/>
      <c r="L21" s="164"/>
      <c r="M21" s="164"/>
      <c r="N21" s="164"/>
      <c r="O21" s="164"/>
      <c r="P21" s="164"/>
      <c r="Q21" s="164"/>
      <c r="R21" s="164"/>
    </row>
    <row r="22" spans="1:18" ht="12.6" customHeight="1">
      <c r="A22" s="883" t="s">
        <v>1156</v>
      </c>
      <c r="B22" s="702">
        <v>26</v>
      </c>
      <c r="C22" s="702">
        <v>11.372654914024105</v>
      </c>
      <c r="D22" s="702">
        <v>1957.00263554</v>
      </c>
      <c r="E22" s="702">
        <v>210.94151634606388</v>
      </c>
      <c r="F22" s="702">
        <v>1174.6547687371494</v>
      </c>
      <c r="G22" s="702">
        <v>55.299428795169547</v>
      </c>
      <c r="H22" s="702">
        <v>91600</v>
      </c>
      <c r="I22" s="164"/>
      <c r="J22" s="164"/>
      <c r="K22" s="164"/>
      <c r="L22" s="164"/>
      <c r="M22" s="164"/>
      <c r="N22" s="164"/>
      <c r="O22" s="164"/>
      <c r="P22" s="164"/>
      <c r="Q22" s="164"/>
      <c r="R22" s="164"/>
    </row>
    <row r="23" spans="1:18" ht="12.6" customHeight="1">
      <c r="A23" s="704" t="s">
        <v>512</v>
      </c>
      <c r="B23" s="703">
        <v>22</v>
      </c>
      <c r="C23" s="703">
        <v>9.4674497683432701</v>
      </c>
      <c r="D23" s="703"/>
      <c r="E23" s="703"/>
      <c r="F23" s="703">
        <v>773.65864992411332</v>
      </c>
      <c r="G23" s="703"/>
      <c r="H23" s="703"/>
      <c r="I23" s="164"/>
      <c r="J23" s="164"/>
      <c r="K23" s="164"/>
      <c r="L23" s="164"/>
      <c r="M23" s="164"/>
      <c r="N23" s="164"/>
      <c r="O23" s="164"/>
      <c r="P23" s="164"/>
      <c r="Q23" s="164"/>
      <c r="R23" s="164"/>
    </row>
    <row r="24" spans="1:18" ht="12.6" customHeight="1">
      <c r="A24" s="704" t="s">
        <v>511</v>
      </c>
      <c r="B24" s="703">
        <v>4</v>
      </c>
      <c r="C24" s="703">
        <v>1.9052051456808348</v>
      </c>
      <c r="D24" s="703"/>
      <c r="E24" s="703"/>
      <c r="F24" s="703">
        <v>400.99611881303599</v>
      </c>
      <c r="G24" s="703"/>
      <c r="H24" s="703"/>
      <c r="I24" s="164"/>
      <c r="J24" s="164"/>
      <c r="K24" s="164"/>
      <c r="L24" s="164"/>
      <c r="M24" s="164"/>
      <c r="N24" s="164"/>
      <c r="O24" s="164"/>
      <c r="P24" s="164"/>
      <c r="Q24" s="164"/>
      <c r="R24" s="164"/>
    </row>
    <row r="25" spans="1:18" ht="12.6" customHeight="1">
      <c r="A25" s="699" t="s">
        <v>1053</v>
      </c>
      <c r="B25" s="1942">
        <v>-1.6</v>
      </c>
      <c r="C25" s="1942">
        <f>(((B25)*4)/H25)*10000</f>
        <v>-2.5</v>
      </c>
      <c r="D25" s="692">
        <v>930.96901237999998</v>
      </c>
      <c r="E25" s="692">
        <v>359.27089049936365</v>
      </c>
      <c r="F25" s="692">
        <v>312.73150702558462</v>
      </c>
      <c r="G25" s="692">
        <v>59.413077562684656</v>
      </c>
      <c r="H25" s="692">
        <v>25600</v>
      </c>
      <c r="I25" s="164"/>
      <c r="J25" s="164"/>
      <c r="K25" s="164"/>
      <c r="L25" s="164"/>
      <c r="M25" s="164"/>
      <c r="N25" s="164"/>
      <c r="O25" s="164"/>
      <c r="P25" s="164"/>
      <c r="Q25" s="164"/>
      <c r="R25" s="164"/>
    </row>
    <row r="26" spans="1:18" ht="12.6" customHeight="1">
      <c r="A26" s="699" t="s">
        <v>512</v>
      </c>
      <c r="B26" s="1942">
        <v>13</v>
      </c>
      <c r="C26" s="1942">
        <f>(((B26)*4)/H25)*10000</f>
        <v>20.3125</v>
      </c>
      <c r="D26" s="692"/>
      <c r="E26" s="692"/>
      <c r="F26" s="692">
        <v>221.61190490739213</v>
      </c>
      <c r="G26" s="692"/>
      <c r="H26" s="692"/>
      <c r="I26" s="164"/>
      <c r="J26" s="164"/>
      <c r="K26" s="164"/>
      <c r="L26" s="164"/>
      <c r="M26" s="164"/>
      <c r="N26" s="164"/>
      <c r="O26" s="164"/>
      <c r="P26" s="164"/>
      <c r="Q26" s="164"/>
      <c r="R26" s="164"/>
    </row>
    <row r="27" spans="1:18" ht="12.6" customHeight="1">
      <c r="A27" s="699" t="s">
        <v>511</v>
      </c>
      <c r="B27" s="1942">
        <f>-13-1.6</f>
        <v>-14.6</v>
      </c>
      <c r="C27" s="1942">
        <f>(((B27)*4)/H25)*10000</f>
        <v>-22.8125</v>
      </c>
      <c r="D27" s="692"/>
      <c r="E27" s="692"/>
      <c r="F27" s="692">
        <v>91.119602118192503</v>
      </c>
      <c r="G27" s="692"/>
      <c r="H27" s="692"/>
      <c r="I27" s="164"/>
      <c r="J27" s="164"/>
      <c r="K27" s="164"/>
      <c r="L27" s="164"/>
      <c r="M27" s="164"/>
      <c r="N27" s="164"/>
      <c r="O27" s="164"/>
      <c r="P27" s="164"/>
      <c r="Q27" s="164"/>
      <c r="R27" s="164"/>
    </row>
    <row r="28" spans="1:18" ht="12.6" customHeight="1">
      <c r="A28" s="699" t="s">
        <v>1052</v>
      </c>
      <c r="B28" s="1942">
        <f>8.97261340197468-0.9</f>
        <v>8.0726134019746798</v>
      </c>
      <c r="C28" s="1942">
        <f>(((B28)*4)/H28)*10000</f>
        <v>16.474721228519755</v>
      </c>
      <c r="D28" s="692">
        <v>603.14079506999997</v>
      </c>
      <c r="E28" s="692">
        <v>303.16612511296915</v>
      </c>
      <c r="F28" s="692">
        <v>294.7291635980414</v>
      </c>
      <c r="G28" s="692">
        <v>38.833475042891642</v>
      </c>
      <c r="H28" s="692">
        <v>19600</v>
      </c>
      <c r="I28" s="164"/>
      <c r="J28" s="164"/>
      <c r="K28" s="164"/>
      <c r="L28" s="164"/>
      <c r="M28" s="164"/>
      <c r="N28" s="164"/>
      <c r="O28" s="164"/>
      <c r="P28" s="164"/>
      <c r="Q28" s="164"/>
      <c r="R28" s="164"/>
    </row>
    <row r="29" spans="1:18" ht="12.6" customHeight="1">
      <c r="A29" s="699" t="s">
        <v>512</v>
      </c>
      <c r="B29" s="1942">
        <v>15.478213658154463</v>
      </c>
      <c r="C29" s="1942">
        <f>(((B29)*4)/H28)*10000</f>
        <v>31.588191139090743</v>
      </c>
      <c r="D29" s="692"/>
      <c r="E29" s="692"/>
      <c r="F29" s="424">
        <v>234.22053012700667</v>
      </c>
      <c r="G29" s="692"/>
      <c r="H29" s="692"/>
      <c r="I29" s="164"/>
      <c r="J29" s="164"/>
      <c r="K29" s="164"/>
      <c r="L29" s="164"/>
      <c r="M29" s="164"/>
      <c r="N29" s="164"/>
      <c r="O29" s="164"/>
      <c r="P29" s="164"/>
      <c r="Q29" s="164"/>
      <c r="R29" s="164"/>
    </row>
    <row r="30" spans="1:18" ht="12.6" customHeight="1">
      <c r="A30" s="699" t="s">
        <v>511</v>
      </c>
      <c r="B30" s="1942">
        <f>-6.50560025617978-0.9</f>
        <v>-7.4056002561797802</v>
      </c>
      <c r="C30" s="1942">
        <f>(((B30)*4)/H28)*10000</f>
        <v>-15.113469910570979</v>
      </c>
      <c r="D30" s="692"/>
      <c r="E30" s="692"/>
      <c r="F30" s="692">
        <v>60.508633471034699</v>
      </c>
      <c r="G30" s="692"/>
      <c r="H30" s="692"/>
      <c r="I30" s="164"/>
      <c r="J30" s="164"/>
      <c r="K30" s="164"/>
      <c r="L30" s="164"/>
      <c r="M30" s="164"/>
      <c r="N30" s="164"/>
      <c r="O30" s="164"/>
      <c r="P30" s="164"/>
      <c r="Q30" s="164"/>
      <c r="R30" s="164"/>
    </row>
    <row r="31" spans="1:18" ht="12.6" customHeight="1">
      <c r="A31" s="699" t="s">
        <v>1051</v>
      </c>
      <c r="B31" s="1942">
        <f>13.0366782123096-0.8</f>
        <v>12.236678212309599</v>
      </c>
      <c r="C31" s="1942">
        <f>(((B31)*4)/H31)*10000</f>
        <v>23.419479832171479</v>
      </c>
      <c r="D31" s="692">
        <v>293.32215631000003</v>
      </c>
      <c r="E31" s="692">
        <v>139.46294350770202</v>
      </c>
      <c r="F31" s="692">
        <v>132.2648391399353</v>
      </c>
      <c r="G31" s="692">
        <v>20.197901056191235</v>
      </c>
      <c r="H31" s="692">
        <v>20900</v>
      </c>
      <c r="I31" s="164"/>
      <c r="J31" s="164"/>
      <c r="K31" s="164"/>
      <c r="L31" s="164"/>
      <c r="M31" s="164"/>
      <c r="N31" s="164"/>
      <c r="O31" s="164"/>
      <c r="P31" s="164"/>
      <c r="Q31" s="164"/>
      <c r="R31" s="164"/>
    </row>
    <row r="32" spans="1:18" ht="12.6" customHeight="1">
      <c r="A32" s="699" t="s">
        <v>512</v>
      </c>
      <c r="B32" s="1942">
        <v>8.5344092287700395</v>
      </c>
      <c r="C32" s="1942">
        <f>(((B32)*4)/H31)*10000</f>
        <v>16.333797567024</v>
      </c>
      <c r="D32" s="692"/>
      <c r="E32" s="692"/>
      <c r="F32" s="424">
        <v>59.244918907380402</v>
      </c>
      <c r="G32" s="692"/>
      <c r="H32" s="692"/>
      <c r="I32" s="164"/>
      <c r="J32" s="164"/>
      <c r="K32" s="164"/>
      <c r="L32" s="164"/>
      <c r="M32" s="164"/>
      <c r="N32" s="164"/>
      <c r="O32" s="164"/>
      <c r="P32" s="164"/>
      <c r="Q32" s="164"/>
      <c r="R32" s="164"/>
    </row>
    <row r="33" spans="1:18" ht="12.6" customHeight="1">
      <c r="A33" s="699" t="s">
        <v>511</v>
      </c>
      <c r="B33" s="1942">
        <f>4.50226898353956-0.8</f>
        <v>3.7022689835395601</v>
      </c>
      <c r="C33" s="1942">
        <f>(((B33)*4)/H31)*10000</f>
        <v>7.0856822651474838</v>
      </c>
      <c r="D33" s="692"/>
      <c r="E33" s="692"/>
      <c r="F33" s="692">
        <v>73.019920232554895</v>
      </c>
      <c r="G33" s="692"/>
      <c r="H33" s="692"/>
      <c r="I33" s="164"/>
      <c r="J33" s="164"/>
      <c r="K33" s="164"/>
      <c r="L33" s="164"/>
      <c r="M33" s="164"/>
      <c r="N33" s="164"/>
      <c r="O33" s="164"/>
      <c r="P33" s="164"/>
      <c r="Q33" s="164"/>
      <c r="R33" s="164"/>
    </row>
    <row r="34" spans="1:18" ht="12.6" customHeight="1">
      <c r="A34" s="699" t="s">
        <v>1050</v>
      </c>
      <c r="B34" s="1942">
        <f>6.01132787538238-0.7</f>
        <v>5.3113278753823794</v>
      </c>
      <c r="C34" s="1942">
        <f>(((B34)*4)/H34)*10000</f>
        <v>8.3642958667439053</v>
      </c>
      <c r="D34" s="692">
        <v>129.12112081999999</v>
      </c>
      <c r="E34" s="692">
        <v>50.636955093571167</v>
      </c>
      <c r="F34" s="692">
        <v>99.384902073845396</v>
      </c>
      <c r="G34" s="692">
        <v>47.974447771972109</v>
      </c>
      <c r="H34" s="692">
        <v>25400</v>
      </c>
      <c r="I34" s="164"/>
      <c r="J34" s="164"/>
      <c r="K34" s="164"/>
      <c r="L34" s="164"/>
      <c r="M34" s="164"/>
      <c r="N34" s="164"/>
      <c r="O34" s="164"/>
      <c r="P34" s="164"/>
      <c r="Q34" s="164"/>
      <c r="R34" s="164"/>
    </row>
    <row r="35" spans="1:18" ht="12.6" customHeight="1">
      <c r="A35" s="699" t="s">
        <v>512</v>
      </c>
      <c r="B35" s="1942">
        <v>6.1210792910903438</v>
      </c>
      <c r="C35" s="1942">
        <f>(((B35)*4)/H34)*10000</f>
        <v>9.6394949465989672</v>
      </c>
      <c r="D35" s="692"/>
      <c r="E35" s="692"/>
      <c r="F35" s="424">
        <v>61.945144670375896</v>
      </c>
      <c r="G35" s="692"/>
      <c r="H35" s="692"/>
      <c r="I35" s="164"/>
      <c r="J35" s="164"/>
      <c r="K35" s="164"/>
      <c r="L35" s="164"/>
      <c r="M35" s="164"/>
      <c r="N35" s="164"/>
      <c r="O35" s="164"/>
      <c r="P35" s="164"/>
      <c r="Q35" s="164"/>
      <c r="R35" s="164"/>
    </row>
    <row r="36" spans="1:18" ht="12.6" customHeight="1">
      <c r="A36" s="699" t="s">
        <v>511</v>
      </c>
      <c r="B36" s="1942">
        <f>-0.109751415707964-0.8</f>
        <v>-0.90975141570796403</v>
      </c>
      <c r="C36" s="1942">
        <f>(((B36)*4)/H34)*10000</f>
        <v>-1.4326793948156913</v>
      </c>
      <c r="D36" s="692"/>
      <c r="E36" s="692"/>
      <c r="F36" s="692">
        <v>37.4397574034695</v>
      </c>
      <c r="G36" s="692"/>
      <c r="H36" s="692"/>
      <c r="I36" s="164"/>
      <c r="J36" s="164"/>
      <c r="K36" s="164"/>
      <c r="L36" s="164"/>
      <c r="M36" s="164"/>
      <c r="N36" s="164"/>
      <c r="O36" s="164"/>
      <c r="P36" s="164"/>
      <c r="Q36" s="164"/>
      <c r="R36" s="164"/>
    </row>
    <row r="37" spans="1:18" ht="12.6" customHeight="1">
      <c r="A37" s="699" t="s">
        <v>1049</v>
      </c>
      <c r="B37" s="1942">
        <v>2.5</v>
      </c>
      <c r="C37" s="1942"/>
      <c r="D37" s="692">
        <v>0.44955096000001049</v>
      </c>
      <c r="E37" s="692"/>
      <c r="F37" s="692">
        <v>335.54435689974287</v>
      </c>
      <c r="G37" s="692"/>
      <c r="H37" s="692">
        <v>100</v>
      </c>
      <c r="I37" s="164"/>
      <c r="J37" s="164"/>
      <c r="K37" s="164"/>
      <c r="L37" s="164"/>
      <c r="M37" s="164"/>
      <c r="N37" s="164"/>
      <c r="O37" s="164"/>
      <c r="P37" s="164"/>
      <c r="Q37" s="164"/>
      <c r="R37" s="164"/>
    </row>
    <row r="38" spans="1:18" ht="12.6" customHeight="1">
      <c r="A38" s="421"/>
      <c r="B38" s="1188"/>
      <c r="I38" s="164"/>
      <c r="J38" s="164"/>
      <c r="K38" s="164"/>
      <c r="L38" s="164"/>
      <c r="M38" s="164"/>
      <c r="N38" s="164"/>
      <c r="O38" s="164"/>
      <c r="P38" s="164"/>
      <c r="Q38" s="164"/>
      <c r="R38" s="164"/>
    </row>
    <row r="39" spans="1:18" ht="12.6" customHeight="1">
      <c r="A39" s="883" t="s">
        <v>1155</v>
      </c>
      <c r="B39" s="702">
        <v>-1</v>
      </c>
      <c r="C39" s="702">
        <v>-1</v>
      </c>
      <c r="D39" s="702">
        <v>1560.7805046399999</v>
      </c>
      <c r="E39" s="702">
        <v>247.32791608382342</v>
      </c>
      <c r="F39" s="702">
        <v>805.71525258095551</v>
      </c>
      <c r="G39" s="702">
        <v>42.872153199635868</v>
      </c>
      <c r="H39" s="702">
        <v>62300</v>
      </c>
      <c r="I39" s="164"/>
      <c r="J39" s="164"/>
      <c r="K39" s="164"/>
      <c r="L39" s="164"/>
      <c r="M39" s="164"/>
      <c r="N39" s="164"/>
      <c r="O39" s="164"/>
      <c r="P39" s="164"/>
      <c r="Q39" s="164"/>
      <c r="R39" s="164"/>
    </row>
    <row r="40" spans="1:18" ht="12.6" customHeight="1">
      <c r="A40" s="704" t="s">
        <v>512</v>
      </c>
      <c r="B40" s="703">
        <v>-9</v>
      </c>
      <c r="C40" s="703">
        <v>-6</v>
      </c>
      <c r="D40" s="703"/>
      <c r="E40" s="703"/>
      <c r="F40" s="703">
        <v>663.56682914335784</v>
      </c>
      <c r="G40" s="703"/>
      <c r="H40" s="703"/>
      <c r="I40" s="164"/>
      <c r="J40" s="164"/>
      <c r="K40" s="164"/>
      <c r="L40" s="164"/>
      <c r="M40" s="164"/>
      <c r="N40" s="164"/>
      <c r="O40" s="164"/>
      <c r="P40" s="164"/>
      <c r="Q40" s="164"/>
      <c r="R40" s="164"/>
    </row>
    <row r="41" spans="1:18" ht="12.6" customHeight="1">
      <c r="A41" s="704" t="s">
        <v>511</v>
      </c>
      <c r="B41" s="703">
        <v>8</v>
      </c>
      <c r="C41" s="703">
        <v>5</v>
      </c>
      <c r="D41" s="703"/>
      <c r="E41" s="703"/>
      <c r="F41" s="703">
        <v>142.1484234375977</v>
      </c>
      <c r="G41" s="703"/>
      <c r="H41" s="703"/>
      <c r="I41" s="164"/>
      <c r="J41" s="164"/>
      <c r="K41" s="164"/>
      <c r="L41" s="164"/>
      <c r="M41" s="164"/>
      <c r="N41" s="164"/>
      <c r="O41" s="164"/>
      <c r="P41" s="164"/>
      <c r="Q41" s="164"/>
      <c r="R41" s="164"/>
    </row>
    <row r="42" spans="1:18" ht="12.6" customHeight="1">
      <c r="A42" s="699" t="s">
        <v>1048</v>
      </c>
      <c r="B42" s="692">
        <v>-2.002130390872356</v>
      </c>
      <c r="C42" s="692">
        <v>-10</v>
      </c>
      <c r="D42" s="692">
        <v>271.28576649000001</v>
      </c>
      <c r="E42" s="692">
        <v>320.62315995241426</v>
      </c>
      <c r="F42" s="692">
        <v>161.20306874473178</v>
      </c>
      <c r="G42" s="692">
        <v>36.641747946554673</v>
      </c>
      <c r="H42" s="692">
        <v>8300</v>
      </c>
      <c r="I42" s="164"/>
      <c r="J42" s="164"/>
      <c r="K42" s="164"/>
      <c r="L42" s="164"/>
      <c r="M42" s="164"/>
      <c r="N42" s="164"/>
      <c r="O42" s="164"/>
      <c r="P42" s="164"/>
      <c r="Q42" s="164"/>
      <c r="R42" s="164"/>
    </row>
    <row r="43" spans="1:18" ht="12.6" customHeight="1">
      <c r="A43" s="699" t="s">
        <v>512</v>
      </c>
      <c r="B43" s="692">
        <v>-5</v>
      </c>
      <c r="C43" s="692">
        <v>-23</v>
      </c>
      <c r="D43" s="692"/>
      <c r="E43" s="692"/>
      <c r="F43" s="692">
        <v>99.403846772144689</v>
      </c>
      <c r="G43" s="692"/>
      <c r="H43" s="692"/>
      <c r="I43" s="164"/>
      <c r="J43" s="164"/>
      <c r="K43" s="164"/>
      <c r="L43" s="164"/>
      <c r="M43" s="164"/>
      <c r="N43" s="164"/>
      <c r="O43" s="164"/>
      <c r="P43" s="164"/>
      <c r="Q43" s="164"/>
      <c r="R43" s="164"/>
    </row>
    <row r="44" spans="1:18" ht="12.6" customHeight="1">
      <c r="A44" s="699" t="s">
        <v>511</v>
      </c>
      <c r="B44" s="692">
        <v>3</v>
      </c>
      <c r="C44" s="692">
        <v>13</v>
      </c>
      <c r="D44" s="692"/>
      <c r="E44" s="692"/>
      <c r="F44" s="692">
        <v>61.799221972587084</v>
      </c>
      <c r="G44" s="692"/>
      <c r="H44" s="692"/>
      <c r="I44" s="164"/>
      <c r="J44" s="164"/>
      <c r="K44" s="164"/>
      <c r="L44" s="164"/>
      <c r="M44" s="164"/>
      <c r="N44" s="164"/>
      <c r="O44" s="164"/>
      <c r="P44" s="164"/>
      <c r="Q44" s="164"/>
      <c r="R44" s="164"/>
    </row>
    <row r="45" spans="1:18" ht="12.6" customHeight="1">
      <c r="A45" s="699" t="s">
        <v>1047</v>
      </c>
      <c r="B45" s="692">
        <v>-1.0159582990528309</v>
      </c>
      <c r="C45" s="692">
        <v>-4.6710726393233601</v>
      </c>
      <c r="D45" s="692">
        <v>158.060596</v>
      </c>
      <c r="E45" s="692">
        <v>180.03294986998634</v>
      </c>
      <c r="F45" s="692">
        <v>79.537085524953127</v>
      </c>
      <c r="G45" s="692">
        <v>42.597910300398787</v>
      </c>
      <c r="H45" s="692">
        <v>8700</v>
      </c>
      <c r="I45" s="164"/>
      <c r="J45" s="164"/>
      <c r="K45" s="164"/>
      <c r="L45" s="164"/>
      <c r="M45" s="164"/>
      <c r="N45" s="164"/>
      <c r="O45" s="164"/>
      <c r="P45" s="164"/>
      <c r="Q45" s="164"/>
      <c r="R45" s="164"/>
    </row>
    <row r="46" spans="1:18" ht="12.6" customHeight="1">
      <c r="A46" s="699" t="s">
        <v>512</v>
      </c>
      <c r="B46" s="692">
        <v>1.8891566100000159</v>
      </c>
      <c r="C46" s="692">
        <v>8.6857775172414513</v>
      </c>
      <c r="D46" s="692"/>
      <c r="E46" s="692"/>
      <c r="F46" s="692">
        <v>67.33051090435572</v>
      </c>
      <c r="G46" s="692"/>
      <c r="H46" s="692"/>
      <c r="I46" s="164"/>
      <c r="J46" s="164"/>
      <c r="K46" s="164"/>
      <c r="L46" s="164"/>
      <c r="M46" s="164"/>
      <c r="N46" s="164"/>
      <c r="O46" s="164"/>
      <c r="P46" s="164"/>
      <c r="Q46" s="164"/>
      <c r="R46" s="164"/>
    </row>
    <row r="47" spans="1:18" ht="12.6" customHeight="1">
      <c r="A47" s="699" t="s">
        <v>511</v>
      </c>
      <c r="B47" s="692">
        <v>-2.9051149090528465</v>
      </c>
      <c r="C47" s="692">
        <v>-13.356850156564812</v>
      </c>
      <c r="D47" s="692"/>
      <c r="E47" s="692"/>
      <c r="F47" s="692">
        <v>12.206574620597403</v>
      </c>
      <c r="G47" s="692"/>
      <c r="H47" s="692"/>
      <c r="I47" s="164"/>
      <c r="J47" s="164"/>
      <c r="K47" s="164"/>
      <c r="L47" s="164"/>
      <c r="M47" s="164"/>
      <c r="N47" s="164"/>
      <c r="O47" s="164"/>
      <c r="P47" s="164"/>
      <c r="Q47" s="164"/>
      <c r="R47" s="164"/>
    </row>
    <row r="48" spans="1:18" ht="12.6" customHeight="1">
      <c r="A48" s="699" t="s">
        <v>1046</v>
      </c>
      <c r="B48" s="692">
        <v>1.0343302127708831</v>
      </c>
      <c r="C48" s="692">
        <v>3.2322819149090098</v>
      </c>
      <c r="D48" s="692">
        <v>1112.5057515399999</v>
      </c>
      <c r="E48" s="692">
        <v>834.64266300557517</v>
      </c>
      <c r="F48" s="692">
        <v>529.12635371202839</v>
      </c>
      <c r="G48" s="692">
        <v>44.354819741704269</v>
      </c>
      <c r="H48" s="692">
        <v>12800</v>
      </c>
      <c r="I48" s="164"/>
      <c r="J48" s="164"/>
      <c r="K48" s="164"/>
      <c r="L48" s="164"/>
      <c r="M48" s="164"/>
      <c r="N48" s="164"/>
      <c r="O48" s="164"/>
      <c r="P48" s="164"/>
      <c r="Q48" s="164"/>
      <c r="R48" s="164"/>
    </row>
    <row r="49" spans="1:18" ht="12.6" customHeight="1">
      <c r="A49" s="699" t="s">
        <v>512</v>
      </c>
      <c r="B49" s="692">
        <v>-9.2231553201076615</v>
      </c>
      <c r="C49" s="692">
        <v>-28.822360375336444</v>
      </c>
      <c r="D49" s="692"/>
      <c r="E49" s="692"/>
      <c r="F49" s="692">
        <v>487.68379414523775</v>
      </c>
      <c r="G49" s="692"/>
      <c r="H49" s="692"/>
      <c r="I49" s="164"/>
      <c r="J49" s="164"/>
      <c r="K49" s="164"/>
      <c r="L49" s="164"/>
      <c r="M49" s="164"/>
      <c r="N49" s="164"/>
      <c r="O49" s="164"/>
      <c r="P49" s="164"/>
      <c r="Q49" s="164"/>
      <c r="R49" s="164"/>
    </row>
    <row r="50" spans="1:18" ht="12.6" customHeight="1">
      <c r="A50" s="699" t="s">
        <v>511</v>
      </c>
      <c r="B50" s="692">
        <v>10.257485532878542</v>
      </c>
      <c r="C50" s="692">
        <v>32.054642290245447</v>
      </c>
      <c r="D50" s="692"/>
      <c r="E50" s="692"/>
      <c r="F50" s="692">
        <v>41.442559566790621</v>
      </c>
      <c r="G50" s="692"/>
      <c r="H50" s="692"/>
      <c r="I50" s="164"/>
      <c r="J50" s="164"/>
      <c r="K50" s="164"/>
      <c r="L50" s="164"/>
      <c r="M50" s="164"/>
      <c r="N50" s="164"/>
      <c r="O50" s="164"/>
      <c r="P50" s="164"/>
      <c r="Q50" s="164"/>
      <c r="R50" s="164"/>
    </row>
    <row r="51" spans="1:18" ht="12.6" customHeight="1">
      <c r="A51" s="699" t="s">
        <v>1045</v>
      </c>
      <c r="B51" s="692">
        <v>7.9990302039916719</v>
      </c>
      <c r="C51" s="692">
        <v>22.374909661515165</v>
      </c>
      <c r="D51" s="692">
        <v>18.857671570000001</v>
      </c>
      <c r="E51" s="692">
        <v>13.157930084412586</v>
      </c>
      <c r="F51" s="692">
        <v>31.79189205417595</v>
      </c>
      <c r="G51" s="692">
        <v>40.34667988818066</v>
      </c>
      <c r="H51" s="692">
        <v>14300</v>
      </c>
      <c r="I51" s="164"/>
      <c r="J51" s="164"/>
      <c r="K51" s="164"/>
      <c r="L51" s="164"/>
      <c r="M51" s="164"/>
      <c r="N51" s="164"/>
      <c r="O51" s="164"/>
      <c r="P51" s="164"/>
      <c r="Q51" s="164"/>
      <c r="R51" s="164"/>
    </row>
    <row r="52" spans="1:18" ht="12.6" customHeight="1">
      <c r="A52" s="699" t="s">
        <v>512</v>
      </c>
      <c r="B52" s="692">
        <v>12.591947408243827</v>
      </c>
      <c r="C52" s="692">
        <v>35.22223051257015</v>
      </c>
      <c r="D52" s="692"/>
      <c r="E52" s="692"/>
      <c r="F52" s="692">
        <v>7.608444382712352</v>
      </c>
      <c r="G52" s="692"/>
      <c r="H52" s="692"/>
      <c r="I52" s="164"/>
      <c r="J52" s="164"/>
      <c r="K52" s="164"/>
      <c r="L52" s="164"/>
      <c r="M52" s="164"/>
      <c r="N52" s="164"/>
      <c r="O52" s="164"/>
      <c r="P52" s="164"/>
      <c r="Q52" s="164"/>
      <c r="R52" s="164"/>
    </row>
    <row r="53" spans="1:18" ht="12.6" customHeight="1">
      <c r="A53" s="699" t="s">
        <v>511</v>
      </c>
      <c r="B53" s="692">
        <v>-4.5929172042521573</v>
      </c>
      <c r="C53" s="692">
        <v>-12.847320851054986</v>
      </c>
      <c r="D53" s="692"/>
      <c r="E53" s="692"/>
      <c r="F53" s="692">
        <v>24.183447671463597</v>
      </c>
      <c r="G53" s="692"/>
      <c r="H53" s="692"/>
      <c r="I53" s="164"/>
      <c r="J53" s="164"/>
      <c r="K53" s="164"/>
      <c r="L53" s="164"/>
      <c r="M53" s="164"/>
      <c r="N53" s="164"/>
      <c r="O53" s="164"/>
      <c r="P53" s="164"/>
      <c r="Q53" s="164"/>
      <c r="R53" s="164"/>
    </row>
    <row r="54" spans="1:18" ht="12.6" customHeight="1">
      <c r="A54" s="699" t="s">
        <v>471</v>
      </c>
      <c r="B54" s="692">
        <v>-7</v>
      </c>
      <c r="C54" s="692">
        <v>-15</v>
      </c>
      <c r="D54" s="692">
        <v>7.0719039999858069E-2</v>
      </c>
      <c r="E54" s="692">
        <v>3.8856615384537399E-2</v>
      </c>
      <c r="F54" s="692">
        <v>4.0568525450662776</v>
      </c>
      <c r="G54" s="692"/>
      <c r="H54" s="692">
        <v>18200</v>
      </c>
      <c r="I54" s="164"/>
      <c r="J54" s="164"/>
      <c r="K54" s="164"/>
      <c r="L54" s="164"/>
      <c r="M54" s="164"/>
      <c r="N54" s="164"/>
      <c r="O54" s="164"/>
      <c r="P54" s="164"/>
      <c r="Q54" s="164"/>
      <c r="R54" s="164"/>
    </row>
    <row r="55" spans="1:18" ht="12.6" customHeight="1">
      <c r="A55" s="692"/>
      <c r="B55" s="692"/>
      <c r="C55" s="692"/>
      <c r="D55" s="692"/>
      <c r="E55" s="692"/>
      <c r="F55" s="692"/>
      <c r="G55" s="692"/>
      <c r="H55" s="692"/>
      <c r="I55" s="164"/>
      <c r="J55" s="164"/>
      <c r="K55" s="164"/>
      <c r="L55" s="164"/>
      <c r="M55" s="164"/>
      <c r="N55" s="164"/>
      <c r="O55" s="164"/>
      <c r="P55" s="164"/>
      <c r="Q55" s="164"/>
      <c r="R55" s="164"/>
    </row>
    <row r="56" spans="1:18" ht="12.6" customHeight="1">
      <c r="A56" s="883" t="s">
        <v>549</v>
      </c>
      <c r="B56" s="702">
        <v>-2</v>
      </c>
      <c r="C56" s="702">
        <v>-8.1272944576823534</v>
      </c>
      <c r="D56" s="702">
        <v>14.167749840000001</v>
      </c>
      <c r="E56" s="702">
        <v>14.740609584403394</v>
      </c>
      <c r="F56" s="702">
        <v>11.373097480636311</v>
      </c>
      <c r="G56" s="702"/>
      <c r="H56" s="702">
        <v>9600</v>
      </c>
      <c r="I56" s="164"/>
      <c r="J56" s="164"/>
      <c r="K56" s="164"/>
      <c r="L56" s="164"/>
      <c r="M56" s="164"/>
      <c r="N56" s="164"/>
      <c r="O56" s="164"/>
      <c r="P56" s="164"/>
      <c r="Q56" s="164"/>
      <c r="R56" s="164"/>
    </row>
    <row r="57" spans="1:18" ht="12.6" customHeight="1">
      <c r="A57" s="700"/>
      <c r="B57" s="692"/>
      <c r="C57" s="692"/>
      <c r="D57" s="692"/>
      <c r="E57" s="692"/>
      <c r="F57" s="692"/>
      <c r="G57" s="692"/>
      <c r="H57" s="692"/>
      <c r="I57" s="164"/>
      <c r="J57" s="164"/>
      <c r="K57" s="164"/>
      <c r="L57" s="164"/>
      <c r="M57" s="164"/>
      <c r="N57" s="164"/>
      <c r="O57" s="164"/>
      <c r="P57" s="164"/>
      <c r="Q57" s="164"/>
      <c r="R57" s="164"/>
    </row>
    <row r="58" spans="1:18" ht="12.6" customHeight="1">
      <c r="A58" s="883" t="s">
        <v>471</v>
      </c>
      <c r="B58" s="702">
        <v>-6</v>
      </c>
      <c r="C58" s="702">
        <v>-40</v>
      </c>
      <c r="D58" s="702">
        <v>16.10393869</v>
      </c>
      <c r="E58" s="702">
        <v>39.641648954105158</v>
      </c>
      <c r="F58" s="702">
        <v>62.378613120817192</v>
      </c>
      <c r="G58" s="702"/>
      <c r="H58" s="702">
        <v>4000</v>
      </c>
      <c r="I58" s="164"/>
      <c r="J58" s="164"/>
      <c r="K58" s="164"/>
      <c r="L58" s="164"/>
      <c r="M58" s="164"/>
      <c r="N58" s="164"/>
      <c r="O58" s="164"/>
      <c r="P58" s="164"/>
      <c r="Q58" s="164"/>
      <c r="R58" s="164"/>
    </row>
    <row r="59" spans="1:18" ht="12.6" customHeight="1">
      <c r="A59" s="884"/>
      <c r="B59" s="692"/>
      <c r="C59" s="692"/>
      <c r="D59" s="692"/>
      <c r="E59" s="692"/>
      <c r="F59" s="692"/>
      <c r="G59" s="692"/>
      <c r="H59" s="692"/>
      <c r="I59" s="164"/>
      <c r="J59" s="164"/>
      <c r="K59" s="164"/>
      <c r="L59" s="164"/>
      <c r="M59" s="164"/>
      <c r="N59" s="164"/>
      <c r="O59" s="164"/>
      <c r="P59" s="164"/>
      <c r="Q59" s="164"/>
      <c r="R59" s="164"/>
    </row>
    <row r="60" spans="1:18" ht="12.6" customHeight="1">
      <c r="A60" s="883" t="s">
        <v>237</v>
      </c>
      <c r="B60" s="702">
        <v>28</v>
      </c>
      <c r="C60" s="702">
        <v>3</v>
      </c>
      <c r="D60" s="702">
        <v>4998.8610829099998</v>
      </c>
      <c r="E60" s="702">
        <v>150.4555032188394</v>
      </c>
      <c r="F60" s="702">
        <v>2448.4705420906994</v>
      </c>
      <c r="G60" s="702">
        <v>42.065209609228035</v>
      </c>
      <c r="H60" s="702">
        <v>329800</v>
      </c>
      <c r="I60" s="164"/>
      <c r="J60" s="164"/>
      <c r="K60" s="164"/>
      <c r="L60" s="164"/>
      <c r="M60" s="164"/>
      <c r="N60" s="164"/>
      <c r="O60" s="164"/>
      <c r="P60" s="164"/>
      <c r="Q60" s="164"/>
      <c r="R60" s="164"/>
    </row>
    <row r="61" spans="1:18" ht="12.6" customHeight="1">
      <c r="A61" s="704" t="s">
        <v>512</v>
      </c>
      <c r="B61" s="703"/>
      <c r="C61" s="703"/>
      <c r="D61" s="703"/>
      <c r="E61" s="703"/>
      <c r="F61" s="703">
        <v>1673.8454579867764</v>
      </c>
      <c r="G61" s="703"/>
      <c r="H61" s="702"/>
      <c r="I61" s="164"/>
      <c r="J61" s="164"/>
      <c r="K61" s="164"/>
      <c r="L61" s="164"/>
      <c r="M61" s="164"/>
      <c r="N61" s="164"/>
      <c r="O61" s="164"/>
      <c r="P61" s="164"/>
      <c r="Q61" s="164"/>
      <c r="R61" s="164"/>
    </row>
    <row r="62" spans="1:18" ht="12.6" customHeight="1">
      <c r="A62" s="704" t="s">
        <v>511</v>
      </c>
      <c r="B62" s="703"/>
      <c r="C62" s="703"/>
      <c r="D62" s="703"/>
      <c r="E62" s="703"/>
      <c r="F62" s="703">
        <v>774.62508410392297</v>
      </c>
      <c r="G62" s="703"/>
      <c r="H62" s="702"/>
      <c r="I62" s="164"/>
      <c r="J62" s="164"/>
      <c r="K62" s="164"/>
      <c r="L62" s="164"/>
      <c r="M62" s="164"/>
      <c r="N62" s="164"/>
      <c r="O62" s="164"/>
      <c r="P62" s="164"/>
      <c r="Q62" s="164"/>
      <c r="R62" s="164"/>
    </row>
    <row r="63" spans="1:18" ht="12.6" customHeight="1">
      <c r="A63" s="1729" t="s">
        <v>1251</v>
      </c>
      <c r="B63" s="1729">
        <v>-30</v>
      </c>
      <c r="C63" s="1730"/>
      <c r="D63" s="1731"/>
      <c r="E63" s="1732"/>
      <c r="F63" s="1729"/>
      <c r="G63" s="1729"/>
      <c r="H63" s="1733"/>
      <c r="I63" s="1734"/>
      <c r="J63" s="164"/>
      <c r="K63" s="164"/>
      <c r="L63" s="164"/>
      <c r="M63" s="164"/>
      <c r="N63" s="164"/>
      <c r="O63" s="164"/>
      <c r="P63" s="164"/>
      <c r="Q63" s="164"/>
      <c r="R63" s="164"/>
    </row>
    <row r="64" spans="1:18" ht="25.2" customHeight="1">
      <c r="A64" s="1277" t="s">
        <v>1283</v>
      </c>
      <c r="B64" s="1087">
        <v>58.142551225551799</v>
      </c>
      <c r="C64" s="1234">
        <v>9.0485699568389233</v>
      </c>
      <c r="D64" s="1087"/>
      <c r="E64" s="1087"/>
      <c r="F64" s="1233"/>
      <c r="G64" s="1233"/>
      <c r="H64" s="881"/>
      <c r="J64" s="164"/>
      <c r="K64" s="164"/>
      <c r="L64" s="164"/>
      <c r="M64" s="164"/>
      <c r="N64" s="164"/>
      <c r="O64" s="164"/>
      <c r="P64" s="164"/>
      <c r="Q64" s="164"/>
      <c r="R64" s="164"/>
    </row>
    <row r="65" spans="1:8" ht="12.6" customHeight="1">
      <c r="A65" s="1233" t="s">
        <v>512</v>
      </c>
      <c r="B65" s="1233">
        <v>49.942739342435502</v>
      </c>
      <c r="C65" s="1735">
        <v>7.7724551339879797</v>
      </c>
      <c r="D65" s="1087"/>
      <c r="E65" s="1087"/>
      <c r="F65" s="1233"/>
      <c r="G65" s="1233"/>
      <c r="H65" s="1233"/>
    </row>
    <row r="66" spans="1:8" ht="12.6" customHeight="1">
      <c r="A66" s="1066" t="s">
        <v>511</v>
      </c>
      <c r="B66" s="1233">
        <v>8</v>
      </c>
      <c r="C66" s="1735">
        <v>1.2761148228509427</v>
      </c>
      <c r="D66" s="1066"/>
      <c r="E66" s="1066"/>
      <c r="F66" s="1066"/>
      <c r="G66" s="1066"/>
      <c r="H66" s="881"/>
    </row>
    <row r="67" spans="1:8" ht="12.6" customHeight="1">
      <c r="H67" s="888"/>
    </row>
    <row r="68" spans="1:8" ht="12.6" customHeight="1">
      <c r="A68" s="424" t="s">
        <v>1040</v>
      </c>
      <c r="B68" s="423"/>
      <c r="C68" s="1232"/>
      <c r="F68" s="424"/>
      <c r="H68" s="423"/>
    </row>
    <row r="69" spans="1:8" ht="12.6" customHeight="1">
      <c r="A69" s="422" t="s">
        <v>1039</v>
      </c>
      <c r="B69" s="423"/>
      <c r="D69" s="424"/>
      <c r="E69" s="424"/>
      <c r="F69" s="424"/>
    </row>
    <row r="70" spans="1:8" ht="12.6" customHeight="1">
      <c r="A70" s="422" t="s">
        <v>1387</v>
      </c>
      <c r="H70" s="692"/>
    </row>
    <row r="71" spans="1:8" ht="12.6" customHeight="1">
      <c r="G71" s="696"/>
      <c r="H71" s="888"/>
    </row>
    <row r="72" spans="1:8" ht="12.6" customHeight="1">
      <c r="H72" s="423"/>
    </row>
    <row r="73" spans="1:8" ht="12.6" customHeight="1">
      <c r="H73" s="696"/>
    </row>
    <row r="74" spans="1:8" ht="12.6" customHeight="1">
      <c r="A74" s="698"/>
      <c r="B74" s="1230"/>
      <c r="C74" s="692"/>
      <c r="D74" s="1230"/>
      <c r="E74" s="692"/>
      <c r="F74" s="1230"/>
      <c r="G74" s="696"/>
      <c r="H74" s="1231"/>
    </row>
    <row r="75" spans="1:8" ht="12.6" customHeight="1">
      <c r="A75" s="695"/>
      <c r="B75" s="1230"/>
      <c r="C75" s="692"/>
      <c r="D75" s="1230"/>
      <c r="E75" s="692"/>
      <c r="F75" s="1230"/>
      <c r="G75" s="694"/>
      <c r="H75" s="164"/>
    </row>
    <row r="76" spans="1:8" ht="12.6" customHeight="1">
      <c r="A76" s="692"/>
      <c r="B76" s="1230"/>
      <c r="C76" s="697"/>
      <c r="D76" s="1230"/>
      <c r="E76" s="692"/>
      <c r="F76" s="1230"/>
      <c r="G76" s="692"/>
      <c r="H76" s="164"/>
    </row>
    <row r="77" spans="1:8" ht="12.6" customHeight="1">
      <c r="A77" s="692"/>
      <c r="B77" s="1230"/>
      <c r="C77" s="692"/>
      <c r="D77" s="1230"/>
      <c r="E77" s="692"/>
      <c r="F77" s="1230"/>
      <c r="G77" s="692"/>
      <c r="H77" s="164"/>
    </row>
    <row r="78" spans="1:8" ht="12.6" customHeight="1">
      <c r="B78" s="693"/>
      <c r="C78" s="692"/>
      <c r="D78" s="692"/>
      <c r="E78" s="692"/>
      <c r="F78" s="1230"/>
      <c r="H78" s="423"/>
    </row>
    <row r="79" spans="1:8" ht="12.6" customHeight="1">
      <c r="B79" s="693"/>
      <c r="C79" s="692"/>
      <c r="D79" s="692"/>
      <c r="E79" s="692"/>
      <c r="F79" s="692"/>
      <c r="H79" s="423"/>
    </row>
    <row r="80" spans="1:8" ht="12.6" customHeight="1">
      <c r="F80" s="424"/>
      <c r="H80" s="423"/>
    </row>
    <row r="83" spans="8:8" ht="12.6" customHeight="1">
      <c r="H83" s="423"/>
    </row>
  </sheetData>
  <mergeCells count="7">
    <mergeCell ref="H3:H4"/>
    <mergeCell ref="B3:B4"/>
    <mergeCell ref="C3:C4"/>
    <mergeCell ref="D3:D4"/>
    <mergeCell ref="E3:E4"/>
    <mergeCell ref="F3:F4"/>
    <mergeCell ref="G3:G4"/>
  </mergeCells>
  <pageMargins left="0.7" right="0.7" top="0.75" bottom="0.75" header="0.3" footer="0.3"/>
  <pageSetup paperSize="9" scale="70" fitToWidth="0" fitToHeight="0" orientation="portrait" r:id="rId1"/>
  <rowBreaks count="1" manualBreakCount="1">
    <brk id="71" max="7" man="1"/>
  </rowBreaks>
  <customProperties>
    <customPr name="_pios_id" r:id="rId2"/>
  </customProperties>
  <ignoredErrors>
    <ignoredError sqref="C25:C37 B27:B36" unlockedFormula="1"/>
  </ignoredError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36EC-13F9-4498-A47D-3F1A1D6E16FE}">
  <dimension ref="A1:AB106"/>
  <sheetViews>
    <sheetView view="pageLayout" topLeftCell="A19" zoomScaleNormal="100" workbookViewId="0">
      <selection activeCell="E57" sqref="E57"/>
    </sheetView>
  </sheetViews>
  <sheetFormatPr defaultRowHeight="12.6" customHeight="1"/>
  <cols>
    <col min="1" max="1" width="32" style="422" customWidth="1"/>
    <col min="2" max="8" width="6.44140625" style="422" customWidth="1"/>
    <col min="9" max="12" width="5.109375" style="422" bestFit="1" customWidth="1"/>
    <col min="13" max="18" width="5.109375" style="425" bestFit="1" customWidth="1"/>
    <col min="19" max="20" width="8.88671875" style="1048"/>
    <col min="21" max="21" width="19.6640625" style="1048" customWidth="1"/>
    <col min="22" max="16384" width="8.88671875" style="1048"/>
  </cols>
  <sheetData>
    <row r="1" spans="1:28" ht="12.6" customHeight="1">
      <c r="A1" s="1642" t="s">
        <v>1264</v>
      </c>
      <c r="B1" s="1085"/>
      <c r="C1" s="1085"/>
      <c r="D1" s="1085"/>
      <c r="E1" s="1085"/>
      <c r="F1" s="1085"/>
      <c r="G1" s="1085"/>
      <c r="H1" s="1085"/>
      <c r="I1" s="1085"/>
      <c r="J1" s="1085"/>
      <c r="K1" s="1085"/>
      <c r="L1" s="1085"/>
      <c r="M1" s="1085"/>
      <c r="N1" s="1086"/>
      <c r="O1" s="1085"/>
      <c r="P1" s="1085"/>
      <c r="Q1" s="1085"/>
      <c r="R1" s="1085"/>
    </row>
    <row r="2" spans="1:28" ht="12.6" customHeight="1">
      <c r="B2" s="425"/>
      <c r="C2" s="425"/>
      <c r="D2" s="425"/>
      <c r="E2" s="425"/>
      <c r="F2" s="425"/>
      <c r="G2" s="425"/>
      <c r="H2" s="425"/>
      <c r="I2" s="425"/>
      <c r="J2" s="425"/>
      <c r="K2" s="425"/>
      <c r="L2" s="425"/>
    </row>
    <row r="3" spans="1:28" ht="12.6" customHeight="1">
      <c r="B3" s="1068"/>
      <c r="C3" s="1068"/>
      <c r="D3" s="1068"/>
      <c r="E3" s="1068"/>
      <c r="F3" s="1068"/>
      <c r="G3" s="1068"/>
      <c r="H3" s="425"/>
      <c r="I3" s="425"/>
      <c r="J3" s="425"/>
      <c r="K3" s="425"/>
      <c r="L3" s="425"/>
    </row>
    <row r="4" spans="1:28" ht="12.6" customHeight="1" thickBot="1">
      <c r="A4" s="1084" t="s">
        <v>238</v>
      </c>
      <c r="B4" s="889" t="s">
        <v>1288</v>
      </c>
      <c r="C4" s="711" t="s">
        <v>1175</v>
      </c>
      <c r="D4" s="711" t="s">
        <v>1106</v>
      </c>
      <c r="E4" s="711" t="s">
        <v>1000</v>
      </c>
      <c r="F4" s="711" t="s">
        <v>916</v>
      </c>
      <c r="G4" s="711" t="s">
        <v>861</v>
      </c>
      <c r="H4" s="711" t="s">
        <v>813</v>
      </c>
      <c r="I4" s="711" t="s">
        <v>649</v>
      </c>
      <c r="J4" s="711" t="s">
        <v>623</v>
      </c>
      <c r="K4" s="711" t="s">
        <v>565</v>
      </c>
      <c r="L4" s="711" t="s">
        <v>542</v>
      </c>
      <c r="M4" s="711" t="s">
        <v>527</v>
      </c>
      <c r="N4" s="711" t="s">
        <v>488</v>
      </c>
      <c r="O4" s="711" t="s">
        <v>483</v>
      </c>
      <c r="P4" s="711" t="s">
        <v>467</v>
      </c>
      <c r="Q4" s="711" t="s">
        <v>171</v>
      </c>
      <c r="R4" s="711" t="s">
        <v>170</v>
      </c>
    </row>
    <row r="5" spans="1:28" ht="12.6" customHeight="1">
      <c r="A5" s="710" t="s">
        <v>272</v>
      </c>
      <c r="B5" s="709">
        <v>1.7930523815601211</v>
      </c>
      <c r="C5" s="708">
        <v>1.772600364368303</v>
      </c>
      <c r="D5" s="708">
        <v>1.9937847161539373</v>
      </c>
      <c r="E5" s="708">
        <v>2.1109852451996258</v>
      </c>
      <c r="F5" s="708">
        <v>2.1852568854239522</v>
      </c>
      <c r="G5" s="708">
        <v>2.0891978454804083</v>
      </c>
      <c r="H5" s="708">
        <v>2.021813146764381</v>
      </c>
      <c r="I5" s="708">
        <v>1.9881982695858629</v>
      </c>
      <c r="J5" s="708">
        <v>2.095552657120431</v>
      </c>
      <c r="K5" s="708">
        <v>2.001412532774355</v>
      </c>
      <c r="L5" s="708">
        <v>2.1676775571459594</v>
      </c>
      <c r="M5" s="708">
        <v>2.3483202032863133</v>
      </c>
      <c r="N5" s="708">
        <v>2.3090846086718817</v>
      </c>
      <c r="O5" s="708">
        <v>2.4682982895991641</v>
      </c>
      <c r="P5" s="708">
        <v>2.5907123758692774</v>
      </c>
      <c r="Q5" s="708">
        <v>2.6908568868664502</v>
      </c>
      <c r="R5" s="708">
        <v>2.8865814723353513</v>
      </c>
      <c r="U5" s="1082"/>
      <c r="V5" s="1082"/>
      <c r="W5" s="1082"/>
      <c r="X5" s="1082"/>
      <c r="Y5" s="1082"/>
      <c r="Z5" s="1082"/>
      <c r="AA5" s="1082"/>
      <c r="AB5" s="1082"/>
    </row>
    <row r="6" spans="1:28" ht="12.6" customHeight="1">
      <c r="A6" s="1083" t="s">
        <v>1167</v>
      </c>
      <c r="B6" s="709">
        <v>0.74149399834447582</v>
      </c>
      <c r="C6" s="708">
        <v>0.74601956044745732</v>
      </c>
      <c r="D6" s="708">
        <v>0.81437829289936214</v>
      </c>
      <c r="E6" s="708">
        <v>0.92110746065435267</v>
      </c>
      <c r="F6" s="708">
        <v>0.90327014740382483</v>
      </c>
      <c r="G6" s="708">
        <v>0.9920910753582376</v>
      </c>
      <c r="H6" s="708">
        <v>1.0748635806350444</v>
      </c>
      <c r="I6" s="708">
        <v>1.0685218729131745</v>
      </c>
      <c r="J6" s="708">
        <v>1.1122885964548621</v>
      </c>
      <c r="K6" s="708">
        <v>1.1170173440974689</v>
      </c>
      <c r="L6" s="708">
        <v>1.1623139859798239</v>
      </c>
      <c r="M6" s="708">
        <v>1.112910410443974</v>
      </c>
      <c r="N6" s="708">
        <v>1.1402989350198394</v>
      </c>
      <c r="O6" s="708">
        <v>1.2479127124640661</v>
      </c>
      <c r="P6" s="708">
        <v>1.2658466928473893</v>
      </c>
      <c r="Q6" s="708">
        <v>1.3209086336169171</v>
      </c>
      <c r="R6" s="708">
        <v>1.4286246948120058</v>
      </c>
      <c r="U6" s="1082"/>
      <c r="V6" s="1082"/>
      <c r="W6" s="1082"/>
      <c r="X6" s="1082"/>
      <c r="Y6" s="1082"/>
      <c r="Z6" s="1082"/>
      <c r="AA6" s="1082"/>
      <c r="AB6" s="1082"/>
    </row>
    <row r="7" spans="1:28" ht="12.6" customHeight="1">
      <c r="A7" s="1083" t="s">
        <v>1166</v>
      </c>
      <c r="B7" s="709">
        <v>1.1100061618914996</v>
      </c>
      <c r="C7" s="708">
        <v>1.1658243390232585</v>
      </c>
      <c r="D7" s="708">
        <v>1.2195123593332002</v>
      </c>
      <c r="E7" s="708">
        <v>1.2436505990780684</v>
      </c>
      <c r="F7" s="708">
        <v>1.3279687115422811</v>
      </c>
      <c r="G7" s="708">
        <v>1.4222768270800756</v>
      </c>
      <c r="H7" s="708">
        <v>1.4714400725559555</v>
      </c>
      <c r="I7" s="708">
        <v>1.3666020776365515</v>
      </c>
      <c r="J7" s="708">
        <v>1.3602585111377223</v>
      </c>
      <c r="K7" s="708">
        <v>1.4049549487578081</v>
      </c>
      <c r="L7" s="708">
        <v>1.3273398460829433</v>
      </c>
      <c r="M7" s="708">
        <v>1.3632916758835698</v>
      </c>
      <c r="N7" s="708">
        <v>1.4062556234417176</v>
      </c>
      <c r="O7" s="708">
        <v>1.4906458156451752</v>
      </c>
      <c r="P7" s="708">
        <v>1.5643999523142924</v>
      </c>
      <c r="Q7" s="708">
        <v>1.9044426818779108</v>
      </c>
      <c r="R7" s="708">
        <v>1.8002515472456357</v>
      </c>
      <c r="U7" s="1082"/>
      <c r="V7" s="1082"/>
      <c r="W7" s="1082"/>
      <c r="X7" s="1082"/>
      <c r="Y7" s="1082"/>
      <c r="Z7" s="1082"/>
      <c r="AA7" s="1082"/>
      <c r="AB7" s="1082"/>
    </row>
    <row r="8" spans="1:28" ht="12.6" customHeight="1">
      <c r="A8" s="1083" t="s">
        <v>1165</v>
      </c>
      <c r="B8" s="709">
        <v>0.22586231647381491</v>
      </c>
      <c r="C8" s="708">
        <v>0.23759508125620138</v>
      </c>
      <c r="D8" s="708">
        <v>0.21076560706127304</v>
      </c>
      <c r="E8" s="708">
        <v>0.23975137967428076</v>
      </c>
      <c r="F8" s="708">
        <v>0.30072529920633584</v>
      </c>
      <c r="G8" s="708">
        <v>0.25708642675735538</v>
      </c>
      <c r="H8" s="708">
        <v>0.27908777298393367</v>
      </c>
      <c r="I8" s="708">
        <v>0.23103504250003004</v>
      </c>
      <c r="J8" s="708">
        <v>0.29125606227923073</v>
      </c>
      <c r="K8" s="708">
        <v>0.23276986537908684</v>
      </c>
      <c r="L8" s="708">
        <v>0.22700675067772758</v>
      </c>
      <c r="M8" s="708">
        <v>9.6392197373878302E-2</v>
      </c>
      <c r="N8" s="708">
        <v>0.11529938627984558</v>
      </c>
      <c r="O8" s="708">
        <v>0.12682629142010127</v>
      </c>
      <c r="P8" s="708">
        <v>0.13738020455622818</v>
      </c>
      <c r="Q8" s="708">
        <v>0.22635682293741302</v>
      </c>
      <c r="R8" s="708">
        <v>0.20331689747591813</v>
      </c>
      <c r="U8" s="1082"/>
      <c r="V8" s="1082"/>
      <c r="W8" s="1082"/>
      <c r="X8" s="1082"/>
      <c r="Y8" s="1082"/>
      <c r="Z8" s="1082"/>
      <c r="AA8" s="1082"/>
      <c r="AB8" s="1082"/>
    </row>
    <row r="9" spans="1:28" ht="12.6" customHeight="1">
      <c r="A9" s="1083" t="s">
        <v>1164</v>
      </c>
      <c r="B9" s="709">
        <v>2.1721116328491087E-2</v>
      </c>
      <c r="C9" s="708">
        <v>2.0887590084188185E-2</v>
      </c>
      <c r="D9" s="708">
        <v>2.3692303388050336E-2</v>
      </c>
      <c r="E9" s="708">
        <v>2.3399588581116116E-2</v>
      </c>
      <c r="F9" s="708">
        <v>8.6763112092497402E-2</v>
      </c>
      <c r="G9" s="708">
        <v>0.10187479054471202</v>
      </c>
      <c r="H9" s="708">
        <v>0.1158821568840003</v>
      </c>
      <c r="I9" s="708">
        <v>0.12294512401839947</v>
      </c>
      <c r="J9" s="708">
        <v>0.12659443868611631</v>
      </c>
      <c r="K9" s="708">
        <v>0.13061831976976668</v>
      </c>
      <c r="L9" s="708">
        <v>0.13313118799627444</v>
      </c>
      <c r="M9" s="708">
        <v>0.12789716716076074</v>
      </c>
      <c r="N9" s="708">
        <v>0.12381932330772127</v>
      </c>
      <c r="O9" s="708">
        <v>0.12775760285637822</v>
      </c>
      <c r="P9" s="708">
        <v>0.14455042711356431</v>
      </c>
      <c r="Q9" s="708">
        <v>0.15297860292063284</v>
      </c>
      <c r="R9" s="708">
        <v>0.18079343424327335</v>
      </c>
      <c r="U9" s="1082"/>
      <c r="V9" s="1082"/>
      <c r="W9" s="1082"/>
      <c r="X9" s="1082"/>
      <c r="Y9" s="1082"/>
      <c r="Z9" s="1082"/>
      <c r="AA9" s="1082"/>
      <c r="AB9" s="1082"/>
    </row>
    <row r="10" spans="1:28" ht="12.6" customHeight="1">
      <c r="A10" s="1083" t="s">
        <v>1163</v>
      </c>
      <c r="B10" s="709">
        <v>0.40401718561042932</v>
      </c>
      <c r="C10" s="708">
        <v>0.33532027971275907</v>
      </c>
      <c r="D10" s="708">
        <v>0.36489217132160129</v>
      </c>
      <c r="E10" s="708">
        <v>0.42258795247636799</v>
      </c>
      <c r="F10" s="708">
        <v>0.50472775739254017</v>
      </c>
      <c r="G10" s="708">
        <v>0.40360487879910806</v>
      </c>
      <c r="H10" s="708">
        <v>0.53660726870061037</v>
      </c>
      <c r="I10" s="708">
        <v>0.68381568437103435</v>
      </c>
      <c r="J10" s="708">
        <v>0.58530997308811605</v>
      </c>
      <c r="K10" s="708">
        <v>0.57695636417819141</v>
      </c>
      <c r="L10" s="708">
        <v>0.62662609323741114</v>
      </c>
      <c r="M10" s="708">
        <v>0.59483956910675373</v>
      </c>
      <c r="N10" s="708">
        <v>0.52956148116168023</v>
      </c>
      <c r="O10" s="708">
        <v>0.59258456339858301</v>
      </c>
      <c r="P10" s="708">
        <v>0.60535561824635453</v>
      </c>
      <c r="Q10" s="708">
        <v>0.64324985373258381</v>
      </c>
      <c r="R10" s="708">
        <v>0.76580433455947361</v>
      </c>
      <c r="U10" s="1082"/>
      <c r="V10" s="1082"/>
      <c r="W10" s="1082"/>
      <c r="X10" s="1082"/>
      <c r="Y10" s="1082"/>
      <c r="Z10" s="1082"/>
      <c r="AA10" s="1082"/>
      <c r="AB10" s="1082"/>
    </row>
    <row r="11" spans="1:28" ht="12.6" customHeight="1">
      <c r="A11" s="1083" t="s">
        <v>1162</v>
      </c>
      <c r="B11" s="709">
        <v>9.2883451532335584E-2</v>
      </c>
      <c r="C11" s="708">
        <v>0.12209687067688889</v>
      </c>
      <c r="D11" s="708">
        <v>6.4650706470801775E-2</v>
      </c>
      <c r="E11" s="708">
        <v>3.3196888541679709E-2</v>
      </c>
      <c r="F11" s="708">
        <v>4.0342181087761844E-2</v>
      </c>
      <c r="G11" s="708">
        <v>2.5738360320757443E-2</v>
      </c>
      <c r="H11" s="708">
        <v>3.3739579354054125E-2</v>
      </c>
      <c r="I11" s="708">
        <v>3.0065762163185471E-2</v>
      </c>
      <c r="J11" s="708">
        <v>3.3180596744692405E-2</v>
      </c>
      <c r="K11" s="708">
        <v>6.1889840283414772E-2</v>
      </c>
      <c r="L11" s="708">
        <v>9.8178075830208711E-2</v>
      </c>
      <c r="M11" s="708">
        <v>9.6143429349615908E-2</v>
      </c>
      <c r="N11" s="708">
        <v>9.5166536749609926E-2</v>
      </c>
      <c r="O11" s="708">
        <v>0.10378821194710991</v>
      </c>
      <c r="P11" s="708">
        <v>0.14056505813537354</v>
      </c>
      <c r="Q11" s="708">
        <v>0.19972848099845397</v>
      </c>
      <c r="R11" s="708">
        <v>0.17767864643627682</v>
      </c>
      <c r="U11" s="1082"/>
      <c r="V11" s="1082"/>
      <c r="W11" s="1082"/>
      <c r="X11" s="1082"/>
      <c r="Y11" s="1082"/>
      <c r="Z11" s="1082"/>
      <c r="AA11" s="1082"/>
      <c r="AB11" s="1082"/>
    </row>
    <row r="12" spans="1:28" ht="12.6" customHeight="1">
      <c r="A12" s="1083" t="s">
        <v>1161</v>
      </c>
      <c r="B12" s="709">
        <v>0.6904136802937767</v>
      </c>
      <c r="C12" s="708">
        <v>0.61607393316637893</v>
      </c>
      <c r="D12" s="708">
        <v>0.71150948153188698</v>
      </c>
      <c r="E12" s="708">
        <v>0.71172891193442578</v>
      </c>
      <c r="F12" s="708">
        <v>0.86139152093570159</v>
      </c>
      <c r="G12" s="708">
        <v>0.82934820254049524</v>
      </c>
      <c r="H12" s="708">
        <v>0.85837398337736315</v>
      </c>
      <c r="I12" s="708">
        <v>0.87393695795469717</v>
      </c>
      <c r="J12" s="708">
        <v>0.82253227308947463</v>
      </c>
      <c r="K12" s="708">
        <v>0.66292759310566596</v>
      </c>
      <c r="L12" s="708">
        <v>0.68447016276262329</v>
      </c>
      <c r="M12" s="708">
        <v>0.79263906285527619</v>
      </c>
      <c r="N12" s="708">
        <v>0.77553090883012599</v>
      </c>
      <c r="O12" s="708">
        <v>0.81171304055033955</v>
      </c>
      <c r="P12" s="708">
        <v>0.94640899899880149</v>
      </c>
      <c r="Q12" s="708">
        <v>1.0153076518222366</v>
      </c>
      <c r="R12" s="708">
        <v>1.1072106577612177</v>
      </c>
      <c r="U12" s="1082"/>
      <c r="V12" s="1082"/>
      <c r="W12" s="1082"/>
      <c r="X12" s="1082"/>
      <c r="Y12" s="1082"/>
      <c r="Z12" s="1082"/>
      <c r="AA12" s="1082"/>
      <c r="AB12" s="1082"/>
    </row>
    <row r="13" spans="1:28" ht="12.6" customHeight="1">
      <c r="A13" s="1310" t="s">
        <v>1160</v>
      </c>
      <c r="B13" s="709">
        <v>0.55874786186331371</v>
      </c>
      <c r="C13" s="708">
        <v>0.53508212335323468</v>
      </c>
      <c r="D13" s="708">
        <v>0.55707557963811372</v>
      </c>
      <c r="E13" s="708">
        <v>0.62553576128428967</v>
      </c>
      <c r="F13" s="708">
        <v>0.53185587757307284</v>
      </c>
      <c r="G13" s="708">
        <v>0.59522955579007952</v>
      </c>
      <c r="H13" s="708">
        <v>0.58621985968177914</v>
      </c>
      <c r="I13" s="708">
        <v>0.62749946884694829</v>
      </c>
      <c r="J13" s="708">
        <v>0.68788061781976129</v>
      </c>
      <c r="K13" s="708">
        <v>0.80926483319605469</v>
      </c>
      <c r="L13" s="708">
        <v>0.71621326359735071</v>
      </c>
      <c r="M13" s="708">
        <v>0.78846555425573495</v>
      </c>
      <c r="N13" s="708">
        <v>0.72661763309990379</v>
      </c>
      <c r="O13" s="708">
        <v>0.77091281648806265</v>
      </c>
      <c r="P13" s="708">
        <v>0.81523936422706733</v>
      </c>
      <c r="Q13" s="708">
        <v>0.78461309736401186</v>
      </c>
      <c r="R13" s="708">
        <v>0.90714781307199877</v>
      </c>
      <c r="U13" s="1082"/>
      <c r="V13" s="1082"/>
      <c r="W13" s="1082"/>
      <c r="X13" s="1082"/>
      <c r="Y13" s="1082"/>
      <c r="Z13" s="1082"/>
      <c r="AA13" s="1082"/>
      <c r="AB13" s="1082"/>
    </row>
    <row r="14" spans="1:28" ht="12.6" customHeight="1">
      <c r="A14" s="1083" t="s">
        <v>1159</v>
      </c>
      <c r="B14" s="709">
        <v>9.4855164313322152E-2</v>
      </c>
      <c r="C14" s="708">
        <v>0.11063299192966033</v>
      </c>
      <c r="D14" s="708">
        <v>0.12425264975493581</v>
      </c>
      <c r="E14" s="708">
        <v>0.13644939303572765</v>
      </c>
      <c r="F14" s="708">
        <v>0.1823311434104806</v>
      </c>
      <c r="G14" s="708">
        <v>0.17798194191957473</v>
      </c>
      <c r="H14" s="708">
        <v>0.20810741025945464</v>
      </c>
      <c r="I14" s="708">
        <v>0.17390052702629175</v>
      </c>
      <c r="J14" s="708">
        <v>0.21987308473640349</v>
      </c>
      <c r="K14" s="708">
        <v>0.23403077940019729</v>
      </c>
      <c r="L14" s="708">
        <v>0.24608930709026614</v>
      </c>
      <c r="M14" s="708">
        <v>0.26885160245508033</v>
      </c>
      <c r="N14" s="708">
        <v>0.2549248073770039</v>
      </c>
      <c r="O14" s="708">
        <v>0.27805368757185034</v>
      </c>
      <c r="P14" s="708">
        <v>0.29028562186462825</v>
      </c>
      <c r="Q14" s="708">
        <v>0.31461775218609939</v>
      </c>
      <c r="R14" s="708">
        <v>0.37527671334395934</v>
      </c>
      <c r="U14" s="1082"/>
      <c r="V14" s="1082"/>
      <c r="W14" s="1082"/>
      <c r="X14" s="1082"/>
      <c r="Y14" s="1082"/>
      <c r="Z14" s="1082"/>
      <c r="AA14" s="1082"/>
      <c r="AB14" s="1082"/>
    </row>
    <row r="15" spans="1:28" ht="12.6" customHeight="1">
      <c r="A15" s="1310" t="s">
        <v>1158</v>
      </c>
      <c r="B15" s="709">
        <v>0.16337119236032316</v>
      </c>
      <c r="C15" s="708">
        <v>0.19568194219508264</v>
      </c>
      <c r="D15" s="708">
        <v>0.21216227579469563</v>
      </c>
      <c r="E15" s="708">
        <v>0.22834953981426975</v>
      </c>
      <c r="F15" s="708">
        <v>0.26291471260643051</v>
      </c>
      <c r="G15" s="708">
        <v>0.26339706115378486</v>
      </c>
      <c r="H15" s="708">
        <v>0.2996944665167886</v>
      </c>
      <c r="I15" s="708">
        <v>0.34059753285426869</v>
      </c>
      <c r="J15" s="708">
        <v>0.35826856447907346</v>
      </c>
      <c r="K15" s="708">
        <v>0.35156279011677827</v>
      </c>
      <c r="L15" s="708">
        <v>0.24794162214038118</v>
      </c>
      <c r="M15" s="708">
        <v>0.24011844813152766</v>
      </c>
      <c r="N15" s="708">
        <v>0.21574727883278991</v>
      </c>
      <c r="O15" s="708">
        <v>0.26146130552317487</v>
      </c>
      <c r="P15" s="708">
        <v>0.2688111189363846</v>
      </c>
      <c r="Q15" s="708">
        <v>0.29850012399594117</v>
      </c>
      <c r="R15" s="708">
        <v>0.29154574616525347</v>
      </c>
      <c r="U15" s="1082"/>
      <c r="V15" s="1082"/>
      <c r="W15" s="1082"/>
      <c r="X15" s="1082"/>
      <c r="Y15" s="1082"/>
      <c r="Z15" s="1082"/>
      <c r="AA15" s="1082"/>
      <c r="AB15" s="1082"/>
    </row>
    <row r="16" spans="1:28" ht="12.6" customHeight="1">
      <c r="A16" s="1310" t="s">
        <v>271</v>
      </c>
      <c r="B16" s="709">
        <v>0.2475237427306772</v>
      </c>
      <c r="C16" s="708">
        <v>0.2947486235315146</v>
      </c>
      <c r="D16" s="708">
        <v>0.31217385852084151</v>
      </c>
      <c r="E16" s="708">
        <v>0.33878426757431618</v>
      </c>
      <c r="F16" s="708">
        <v>0.39687567687897701</v>
      </c>
      <c r="G16" s="708">
        <v>0.31690310360390095</v>
      </c>
      <c r="H16" s="708">
        <v>0.32854938552358703</v>
      </c>
      <c r="I16" s="708">
        <v>0.2757019822939637</v>
      </c>
      <c r="J16" s="708">
        <v>0.17511532071034477</v>
      </c>
      <c r="K16" s="708">
        <v>0.18771113811162679</v>
      </c>
      <c r="L16" s="708">
        <v>0.18184750999436036</v>
      </c>
      <c r="M16" s="708">
        <v>0.21180158662944099</v>
      </c>
      <c r="N16" s="708">
        <v>0.20333817247791558</v>
      </c>
      <c r="O16" s="708">
        <v>0.21517529425902282</v>
      </c>
      <c r="P16" s="708">
        <v>0.45481510031307593</v>
      </c>
      <c r="Q16" s="708">
        <v>0.36651060462837759</v>
      </c>
      <c r="R16" s="708">
        <v>0.45298284086927149</v>
      </c>
      <c r="U16" s="1082"/>
      <c r="V16" s="1082"/>
      <c r="W16" s="1082"/>
      <c r="X16" s="1082"/>
      <c r="Y16" s="1082"/>
      <c r="Z16" s="1082"/>
      <c r="AA16" s="1082"/>
      <c r="AB16" s="1082"/>
    </row>
    <row r="17" spans="1:28" ht="12.6" customHeight="1">
      <c r="A17" s="1083" t="s">
        <v>270</v>
      </c>
      <c r="B17" s="709">
        <v>0.12197295043619139</v>
      </c>
      <c r="C17" s="708">
        <v>0.1142843956743262</v>
      </c>
      <c r="D17" s="708">
        <v>0.16796771311192499</v>
      </c>
      <c r="E17" s="708">
        <v>0.19455721030538717</v>
      </c>
      <c r="F17" s="708">
        <v>0.19266274078672335</v>
      </c>
      <c r="G17" s="708">
        <v>0.20585504764351165</v>
      </c>
      <c r="H17" s="708">
        <v>0.23810545945501693</v>
      </c>
      <c r="I17" s="708">
        <v>0.29569303812009939</v>
      </c>
      <c r="J17" s="708">
        <v>0.30620945366301416</v>
      </c>
      <c r="K17" s="708">
        <v>0.27377926510151451</v>
      </c>
      <c r="L17" s="708">
        <v>0.28051688847696971</v>
      </c>
      <c r="M17" s="708">
        <v>0.2816046394593153</v>
      </c>
      <c r="N17" s="708">
        <v>0.28656921961422416</v>
      </c>
      <c r="O17" s="708">
        <v>0.28742800074027164</v>
      </c>
      <c r="P17" s="708">
        <v>0.3039958426042782</v>
      </c>
      <c r="Q17" s="708">
        <v>0.21882453401424312</v>
      </c>
      <c r="R17" s="708">
        <v>0.2208817191246174</v>
      </c>
      <c r="U17" s="1082"/>
      <c r="V17" s="1082"/>
      <c r="W17" s="1082"/>
      <c r="X17" s="1082"/>
      <c r="Y17" s="1082"/>
      <c r="Z17" s="1082"/>
      <c r="AA17" s="1082"/>
      <c r="AB17" s="1082"/>
    </row>
    <row r="18" spans="1:28" ht="12.6" customHeight="1">
      <c r="A18" s="1083" t="s">
        <v>2</v>
      </c>
      <c r="B18" s="709">
        <v>0.3155543940113078</v>
      </c>
      <c r="C18" s="708">
        <v>0.41553728765205977</v>
      </c>
      <c r="D18" s="708">
        <v>0.41549606600581679</v>
      </c>
      <c r="E18" s="708">
        <v>0.49474155619784277</v>
      </c>
      <c r="F18" s="708">
        <v>0.51250760348354285</v>
      </c>
      <c r="G18" s="708">
        <v>0.49683286490567757</v>
      </c>
      <c r="H18" s="708">
        <v>0.57535287376864486</v>
      </c>
      <c r="I18" s="708">
        <v>0.46061094132521768</v>
      </c>
      <c r="J18" s="708">
        <v>0.43525198294247064</v>
      </c>
      <c r="K18" s="708">
        <v>0.53319274893836066</v>
      </c>
      <c r="L18" s="708">
        <v>0.49413941937214956</v>
      </c>
      <c r="M18" s="708">
        <v>0.56744512961103233</v>
      </c>
      <c r="N18" s="708">
        <v>0.54283516501068652</v>
      </c>
      <c r="O18" s="708">
        <v>0.44843738746508299</v>
      </c>
      <c r="P18" s="708">
        <v>0.38032693490537239</v>
      </c>
      <c r="Q18" s="708">
        <v>0.6046630950998082</v>
      </c>
      <c r="R18" s="708">
        <v>0.8111186555912816</v>
      </c>
      <c r="U18" s="1082"/>
      <c r="V18" s="1082"/>
      <c r="W18" s="1082"/>
      <c r="X18" s="1082"/>
      <c r="Y18" s="1082"/>
      <c r="Z18" s="1082"/>
      <c r="AA18" s="1082"/>
      <c r="AB18" s="1082"/>
    </row>
    <row r="19" spans="1:28" ht="12.6" customHeight="1">
      <c r="A19" s="707" t="s">
        <v>237</v>
      </c>
      <c r="B19" s="1662">
        <v>6.5814755977500781</v>
      </c>
      <c r="C19" s="1661">
        <v>6.6823853830713125</v>
      </c>
      <c r="D19" s="1661">
        <v>7.1923137809864413</v>
      </c>
      <c r="E19" s="1661">
        <v>7.7248257543517491</v>
      </c>
      <c r="F19" s="1661">
        <v>8.2895933698241215</v>
      </c>
      <c r="G19" s="1661">
        <v>8.177417981897678</v>
      </c>
      <c r="H19" s="1661">
        <v>8.6278370164606137</v>
      </c>
      <c r="I19" s="1661">
        <v>8.539124281609725</v>
      </c>
      <c r="J19" s="1661">
        <v>8.6095721329517136</v>
      </c>
      <c r="K19" s="1661">
        <v>8.5780883632102913</v>
      </c>
      <c r="L19" s="1661">
        <v>8.5934916703844486</v>
      </c>
      <c r="M19" s="1661">
        <v>8.8907206760022728</v>
      </c>
      <c r="N19" s="1661">
        <v>8.725049079874946</v>
      </c>
      <c r="O19" s="1661">
        <v>9.2309950199283826</v>
      </c>
      <c r="P19" s="1661">
        <v>9.9086933109320885</v>
      </c>
      <c r="Q19" s="1661">
        <v>10.74155882206108</v>
      </c>
      <c r="R19" s="1661">
        <v>11.609215173035537</v>
      </c>
      <c r="W19" s="1078"/>
    </row>
    <row r="20" spans="1:28" ht="12.6" customHeight="1">
      <c r="A20" s="1073"/>
      <c r="B20" s="1081"/>
      <c r="C20" s="1081"/>
      <c r="D20" s="1081"/>
      <c r="E20" s="1081"/>
      <c r="F20" s="1081"/>
      <c r="G20" s="1081"/>
      <c r="H20" s="1081"/>
      <c r="I20" s="1081"/>
      <c r="J20" s="1081"/>
      <c r="K20" s="1081"/>
      <c r="L20" s="1081"/>
      <c r="M20" s="1080"/>
      <c r="N20" s="1080"/>
      <c r="O20" s="1080"/>
      <c r="P20" s="1080"/>
      <c r="Q20" s="1079"/>
      <c r="R20" s="1660"/>
      <c r="W20" s="1078"/>
    </row>
    <row r="21" spans="1:28" ht="12.6" customHeight="1">
      <c r="A21" s="706" t="s">
        <v>272</v>
      </c>
      <c r="B21" s="1076">
        <v>0.27243926607782126</v>
      </c>
      <c r="C21" s="1077"/>
      <c r="D21" s="1077"/>
      <c r="E21" s="1077"/>
      <c r="F21" s="1076"/>
      <c r="G21" s="1076"/>
      <c r="H21" s="1077"/>
      <c r="I21" s="1076"/>
      <c r="J21" s="1076"/>
      <c r="K21" s="1076"/>
      <c r="L21" s="1076"/>
      <c r="M21" s="1076"/>
      <c r="N21" s="1068"/>
      <c r="O21" s="1068"/>
      <c r="P21" s="1068"/>
      <c r="Q21" s="1068"/>
      <c r="W21" s="1078"/>
    </row>
    <row r="22" spans="1:28" ht="12.6" customHeight="1">
      <c r="A22" s="706" t="s">
        <v>1263</v>
      </c>
      <c r="B22" s="1076">
        <v>0.11266379208303387</v>
      </c>
      <c r="C22" s="1077"/>
      <c r="D22" s="1077"/>
      <c r="E22" s="1077"/>
      <c r="F22" s="1076"/>
      <c r="G22" s="1076"/>
      <c r="H22" s="1077"/>
      <c r="I22" s="1076"/>
      <c r="J22" s="1076"/>
      <c r="K22" s="1076"/>
      <c r="L22" s="1076"/>
      <c r="M22" s="1076"/>
      <c r="N22" s="1068"/>
      <c r="O22" s="1068"/>
      <c r="P22" s="1068"/>
      <c r="Q22" s="1068"/>
      <c r="W22" s="1078"/>
    </row>
    <row r="23" spans="1:28" ht="12.6" customHeight="1">
      <c r="A23" s="706" t="s">
        <v>1262</v>
      </c>
      <c r="B23" s="1076">
        <v>0.16865612360106033</v>
      </c>
      <c r="C23" s="1077"/>
      <c r="D23" s="1077"/>
      <c r="E23" s="1077"/>
      <c r="F23" s="1076"/>
      <c r="G23" s="1076"/>
      <c r="H23" s="1077"/>
      <c r="I23" s="1076"/>
      <c r="J23" s="1076"/>
      <c r="K23" s="1076"/>
      <c r="L23" s="1076"/>
      <c r="M23" s="394"/>
      <c r="N23" s="1068"/>
      <c r="O23" s="1068"/>
      <c r="P23" s="1068"/>
      <c r="Q23" s="1068"/>
      <c r="W23" s="1078"/>
    </row>
    <row r="24" spans="1:28" ht="12.6" customHeight="1">
      <c r="A24" s="706" t="s">
        <v>1261</v>
      </c>
      <c r="B24" s="1076">
        <v>3.4317884054911256E-2</v>
      </c>
      <c r="C24" s="1077"/>
      <c r="D24" s="1077"/>
      <c r="E24" s="1077"/>
      <c r="F24" s="1076"/>
      <c r="G24" s="1076"/>
      <c r="H24" s="1077"/>
      <c r="I24" s="1076"/>
      <c r="J24" s="1076"/>
      <c r="K24" s="1076"/>
      <c r="L24" s="1076"/>
      <c r="M24" s="394"/>
      <c r="N24" s="1068"/>
      <c r="O24" s="1068"/>
      <c r="P24" s="1068"/>
      <c r="Q24" s="1068"/>
      <c r="W24" s="1078"/>
    </row>
    <row r="25" spans="1:28" ht="12.6" customHeight="1">
      <c r="A25" s="706" t="s">
        <v>1260</v>
      </c>
      <c r="B25" s="1076">
        <v>3.3003413909058021E-3</v>
      </c>
      <c r="C25" s="1077"/>
      <c r="D25" s="1077"/>
      <c r="E25" s="1077"/>
      <c r="F25" s="1076"/>
      <c r="G25" s="1076"/>
      <c r="H25" s="1077"/>
      <c r="I25" s="1076"/>
      <c r="J25" s="1076"/>
      <c r="K25" s="1076"/>
      <c r="L25" s="1076"/>
      <c r="M25" s="394"/>
      <c r="N25" s="1068"/>
      <c r="O25" s="1068"/>
      <c r="P25" s="1068"/>
      <c r="Q25" s="1068"/>
      <c r="W25" s="1078"/>
    </row>
    <row r="26" spans="1:28" ht="12.6" customHeight="1">
      <c r="A26" s="706" t="s">
        <v>1259</v>
      </c>
      <c r="B26" s="1076">
        <v>6.1387021741529414E-2</v>
      </c>
      <c r="C26" s="1077"/>
      <c r="D26" s="1077"/>
      <c r="E26" s="1077"/>
      <c r="F26" s="1076"/>
      <c r="G26" s="1076"/>
      <c r="H26" s="1077"/>
      <c r="I26" s="1076"/>
      <c r="J26" s="1076"/>
      <c r="K26" s="1076"/>
      <c r="L26" s="1076"/>
      <c r="M26" s="394"/>
      <c r="N26" s="1068"/>
      <c r="O26" s="1068"/>
      <c r="P26" s="1068"/>
      <c r="Q26" s="1068"/>
      <c r="W26" s="1078"/>
    </row>
    <row r="27" spans="1:28" ht="12.6" customHeight="1">
      <c r="A27" s="706" t="s">
        <v>1258</v>
      </c>
      <c r="B27" s="1076">
        <v>1.4112861189379539E-2</v>
      </c>
      <c r="C27" s="1077"/>
      <c r="D27" s="1077"/>
      <c r="E27" s="1077"/>
      <c r="F27" s="1076"/>
      <c r="G27" s="1076"/>
      <c r="H27" s="1077"/>
      <c r="I27" s="1076"/>
      <c r="J27" s="1076"/>
      <c r="K27" s="1076"/>
      <c r="L27" s="1076"/>
      <c r="M27" s="394"/>
      <c r="N27" s="1068"/>
      <c r="O27" s="1068"/>
      <c r="P27" s="1068"/>
      <c r="Q27" s="1068"/>
      <c r="W27" s="1078"/>
    </row>
    <row r="28" spans="1:28" ht="12.6" customHeight="1">
      <c r="A28" s="706" t="s">
        <v>1257</v>
      </c>
      <c r="B28" s="1076">
        <v>0.10490256630744013</v>
      </c>
      <c r="C28" s="1077"/>
      <c r="D28" s="1077"/>
      <c r="E28" s="1077"/>
      <c r="F28" s="1076"/>
      <c r="G28" s="1076"/>
      <c r="H28" s="1077"/>
      <c r="I28" s="1076"/>
      <c r="J28" s="1076"/>
      <c r="K28" s="1076"/>
      <c r="L28" s="1076"/>
      <c r="M28" s="394"/>
      <c r="N28" s="1068"/>
      <c r="O28" s="1068"/>
      <c r="P28" s="1068"/>
      <c r="Q28" s="1068"/>
      <c r="W28" s="1078"/>
    </row>
    <row r="29" spans="1:28" ht="12.6" customHeight="1">
      <c r="A29" s="706" t="s">
        <v>1256</v>
      </c>
      <c r="B29" s="1076">
        <v>8.4897049843096803E-2</v>
      </c>
      <c r="C29" s="1077"/>
      <c r="D29" s="1077"/>
      <c r="E29" s="1077"/>
      <c r="F29" s="1076"/>
      <c r="G29" s="1076"/>
      <c r="H29" s="1077"/>
      <c r="I29" s="1076"/>
      <c r="J29" s="1076"/>
      <c r="K29" s="1076"/>
      <c r="L29" s="1076"/>
      <c r="M29" s="394"/>
      <c r="N29" s="1068"/>
      <c r="O29" s="1068"/>
      <c r="P29" s="1068"/>
      <c r="Q29" s="1068"/>
      <c r="W29" s="1078"/>
    </row>
    <row r="30" spans="1:28" ht="12.6" customHeight="1">
      <c r="A30" s="706" t="s">
        <v>1255</v>
      </c>
      <c r="B30" s="1076">
        <v>1.4412446404230235E-2</v>
      </c>
      <c r="C30" s="1077"/>
      <c r="D30" s="1077"/>
      <c r="E30" s="1077"/>
      <c r="F30" s="1076"/>
      <c r="G30" s="1076"/>
      <c r="H30" s="1077"/>
      <c r="I30" s="1076"/>
      <c r="J30" s="1076"/>
      <c r="K30" s="1076"/>
      <c r="L30" s="1076"/>
      <c r="M30" s="394"/>
      <c r="N30" s="1068"/>
      <c r="O30" s="1068"/>
      <c r="P30" s="1068"/>
      <c r="Q30" s="1068"/>
      <c r="W30" s="1078"/>
    </row>
    <row r="31" spans="1:28" ht="12.6" customHeight="1">
      <c r="A31" s="706" t="s">
        <v>1254</v>
      </c>
      <c r="B31" s="1076">
        <v>2.4822882032134664E-2</v>
      </c>
      <c r="C31" s="1077"/>
      <c r="D31" s="1077"/>
      <c r="E31" s="1077"/>
      <c r="F31" s="1076"/>
      <c r="G31" s="1076"/>
      <c r="H31" s="1077"/>
      <c r="I31" s="1076"/>
      <c r="J31" s="1076"/>
      <c r="K31" s="1076"/>
      <c r="L31" s="1076"/>
      <c r="M31" s="394"/>
      <c r="N31" s="1068"/>
      <c r="O31" s="1068"/>
      <c r="P31" s="1068"/>
      <c r="Q31" s="1068"/>
      <c r="W31" s="1078"/>
    </row>
    <row r="32" spans="1:28" ht="12.6" customHeight="1">
      <c r="A32" s="706" t="s">
        <v>271</v>
      </c>
      <c r="B32" s="1076">
        <v>3.7609156040219138E-2</v>
      </c>
      <c r="C32" s="1077"/>
      <c r="D32" s="1077"/>
      <c r="E32" s="1077"/>
      <c r="F32" s="1076"/>
      <c r="G32" s="1076"/>
      <c r="H32" s="1077"/>
      <c r="I32" s="1076"/>
      <c r="J32" s="1076"/>
      <c r="K32" s="1076"/>
      <c r="L32" s="1076"/>
      <c r="M32" s="394"/>
      <c r="N32" s="1068"/>
      <c r="O32" s="1068"/>
      <c r="P32" s="1068"/>
      <c r="Q32" s="1068"/>
      <c r="W32" s="1078"/>
    </row>
    <row r="33" spans="1:17" ht="12.6" customHeight="1">
      <c r="A33" s="706" t="s">
        <v>270</v>
      </c>
      <c r="B33" s="1076">
        <v>1.8532766493563946E-2</v>
      </c>
      <c r="C33" s="1077"/>
      <c r="D33" s="1077"/>
      <c r="E33" s="1077"/>
      <c r="F33" s="1076"/>
      <c r="G33" s="1076"/>
      <c r="H33" s="1077"/>
      <c r="I33" s="1076"/>
      <c r="J33" s="1076"/>
      <c r="K33" s="1076"/>
      <c r="L33" s="1076"/>
      <c r="M33" s="394"/>
      <c r="N33" s="1068"/>
      <c r="O33" s="1068"/>
      <c r="P33" s="1068"/>
      <c r="Q33" s="1068"/>
    </row>
    <row r="34" spans="1:17" ht="12.6" customHeight="1">
      <c r="A34" s="706" t="s">
        <v>2</v>
      </c>
      <c r="B34" s="1076">
        <v>4.7945842740673872E-2</v>
      </c>
      <c r="C34" s="1077"/>
      <c r="D34" s="1077"/>
      <c r="E34" s="1077"/>
      <c r="F34" s="1076"/>
      <c r="G34" s="1076"/>
      <c r="H34" s="1077"/>
      <c r="I34" s="1076"/>
      <c r="J34" s="1076"/>
      <c r="K34" s="1076"/>
      <c r="L34" s="1076"/>
      <c r="M34" s="394"/>
      <c r="N34" s="1068"/>
      <c r="O34" s="1068"/>
      <c r="P34" s="1068"/>
      <c r="Q34" s="1068"/>
    </row>
    <row r="35" spans="1:17" ht="12.6" customHeight="1">
      <c r="A35" s="426"/>
      <c r="B35" s="426"/>
      <c r="C35" s="426"/>
      <c r="D35" s="426"/>
      <c r="E35" s="426"/>
      <c r="F35" s="428"/>
      <c r="G35" s="428"/>
      <c r="H35" s="426"/>
      <c r="I35" s="428"/>
      <c r="J35" s="428"/>
      <c r="K35" s="428"/>
      <c r="L35" s="428"/>
      <c r="M35" s="1075"/>
      <c r="N35" s="1068"/>
      <c r="O35" s="1068"/>
      <c r="P35" s="1068"/>
      <c r="Q35" s="1068"/>
    </row>
    <row r="36" spans="1:17" ht="12.6" customHeight="1">
      <c r="A36" s="426"/>
      <c r="B36" s="426"/>
      <c r="C36" s="426"/>
      <c r="D36" s="426"/>
      <c r="E36" s="426"/>
      <c r="F36" s="428"/>
      <c r="G36" s="428"/>
      <c r="H36" s="426"/>
      <c r="I36" s="426"/>
      <c r="J36" s="426"/>
      <c r="K36" s="426"/>
      <c r="L36" s="426"/>
      <c r="M36" s="1068"/>
      <c r="N36" s="1068"/>
      <c r="O36" s="1068"/>
      <c r="P36" s="1068"/>
      <c r="Q36" s="1068"/>
    </row>
    <row r="37" spans="1:17" ht="12.6" customHeight="1">
      <c r="A37" s="1074"/>
      <c r="B37" s="426"/>
      <c r="C37" s="426"/>
      <c r="D37" s="426"/>
      <c r="E37" s="426"/>
      <c r="F37" s="426"/>
      <c r="G37" s="426"/>
      <c r="H37" s="426"/>
      <c r="I37" s="426"/>
      <c r="J37" s="426"/>
      <c r="K37" s="426"/>
      <c r="L37" s="426"/>
      <c r="M37" s="1068"/>
      <c r="N37" s="1068"/>
      <c r="O37" s="1068"/>
      <c r="P37" s="1068"/>
      <c r="Q37" s="1068"/>
    </row>
    <row r="38" spans="1:17" ht="12.6" customHeight="1">
      <c r="A38" s="1074"/>
      <c r="B38" s="426"/>
      <c r="C38" s="426"/>
      <c r="D38" s="426"/>
      <c r="E38" s="426"/>
      <c r="F38" s="426"/>
      <c r="G38" s="426"/>
      <c r="H38" s="426"/>
      <c r="I38" s="426"/>
      <c r="J38" s="426"/>
      <c r="K38" s="426"/>
      <c r="L38" s="426"/>
      <c r="M38" s="1068"/>
      <c r="N38" s="1068"/>
      <c r="O38" s="1068"/>
      <c r="P38" s="1068"/>
      <c r="Q38" s="1068"/>
    </row>
    <row r="39" spans="1:17" ht="12.6" customHeight="1">
      <c r="A39" s="1073"/>
      <c r="B39" s="426"/>
      <c r="C39" s="426"/>
      <c r="D39" s="426"/>
      <c r="E39" s="426"/>
      <c r="F39" s="426"/>
      <c r="G39" s="426"/>
      <c r="H39" s="426"/>
      <c r="I39" s="426"/>
      <c r="J39" s="426"/>
      <c r="K39" s="426"/>
      <c r="L39" s="426"/>
      <c r="M39" s="1068"/>
      <c r="N39" s="1068"/>
      <c r="O39" s="1068"/>
      <c r="P39" s="1068"/>
      <c r="Q39" s="1068"/>
    </row>
    <row r="40" spans="1:17" ht="12.6" customHeight="1">
      <c r="A40" s="1073"/>
      <c r="B40" s="426"/>
      <c r="C40" s="426"/>
      <c r="D40" s="426"/>
      <c r="E40" s="426"/>
      <c r="F40" s="426"/>
      <c r="G40" s="426"/>
      <c r="H40" s="426"/>
      <c r="I40" s="426"/>
      <c r="J40" s="426"/>
      <c r="K40" s="426"/>
      <c r="L40" s="426"/>
      <c r="M40" s="1068"/>
      <c r="N40" s="1068"/>
      <c r="O40" s="1068"/>
      <c r="P40" s="1068"/>
      <c r="Q40" s="1068"/>
    </row>
    <row r="41" spans="1:17" ht="12.6" customHeight="1">
      <c r="A41" s="1073"/>
      <c r="B41" s="426"/>
      <c r="C41" s="426"/>
      <c r="D41" s="426"/>
      <c r="E41" s="426"/>
      <c r="F41" s="426"/>
      <c r="G41" s="426"/>
      <c r="H41" s="426"/>
      <c r="I41" s="426"/>
      <c r="J41" s="426"/>
      <c r="K41" s="426"/>
      <c r="L41" s="426"/>
      <c r="M41" s="1068"/>
      <c r="N41" s="1068"/>
      <c r="O41" s="1068"/>
      <c r="P41" s="1068"/>
      <c r="Q41" s="1068"/>
    </row>
    <row r="42" spans="1:17" ht="12.6" customHeight="1">
      <c r="A42" s="1073"/>
      <c r="B42" s="426"/>
      <c r="C42" s="426"/>
      <c r="D42" s="426"/>
      <c r="E42" s="426"/>
      <c r="F42" s="426"/>
      <c r="G42" s="426"/>
      <c r="H42" s="426"/>
      <c r="I42" s="426"/>
      <c r="J42" s="426"/>
      <c r="K42" s="426"/>
      <c r="L42" s="426"/>
      <c r="M42" s="1068"/>
      <c r="N42" s="1068"/>
      <c r="O42" s="1068"/>
      <c r="P42" s="1068"/>
      <c r="Q42" s="1068"/>
    </row>
    <row r="43" spans="1:17" ht="12.6" customHeight="1">
      <c r="A43" s="1073"/>
      <c r="B43" s="426"/>
      <c r="C43" s="426"/>
      <c r="D43" s="426"/>
      <c r="E43" s="426"/>
      <c r="F43" s="426"/>
      <c r="G43" s="426"/>
      <c r="H43" s="426"/>
      <c r="I43" s="426"/>
      <c r="J43" s="426"/>
      <c r="K43" s="426"/>
      <c r="L43" s="426"/>
      <c r="M43" s="1068"/>
      <c r="N43" s="1068"/>
      <c r="O43" s="1068"/>
      <c r="P43" s="1068"/>
      <c r="Q43" s="1068"/>
    </row>
    <row r="44" spans="1:17" ht="12.6" customHeight="1">
      <c r="A44" s="1073"/>
      <c r="B44" s="426"/>
      <c r="C44" s="426"/>
      <c r="D44" s="426"/>
      <c r="E44" s="426"/>
      <c r="F44" s="426"/>
      <c r="G44" s="426"/>
      <c r="H44" s="426"/>
      <c r="I44" s="426"/>
      <c r="J44" s="426"/>
      <c r="K44" s="426"/>
      <c r="L44" s="426"/>
      <c r="M44" s="1068"/>
      <c r="N44" s="1068"/>
      <c r="O44" s="1068"/>
      <c r="P44" s="1068"/>
      <c r="Q44" s="1068"/>
    </row>
    <row r="45" spans="1:17" ht="12.6" customHeight="1">
      <c r="A45" s="1073"/>
      <c r="B45" s="426"/>
      <c r="C45" s="426"/>
      <c r="D45" s="426"/>
      <c r="E45" s="426"/>
      <c r="F45" s="426"/>
      <c r="G45" s="426"/>
      <c r="H45" s="426"/>
      <c r="I45" s="426"/>
      <c r="J45" s="426"/>
      <c r="K45" s="426"/>
      <c r="L45" s="426"/>
      <c r="M45" s="1068"/>
      <c r="N45" s="1068"/>
      <c r="O45" s="1068"/>
      <c r="P45" s="1068"/>
      <c r="Q45" s="1068"/>
    </row>
    <row r="46" spans="1:17" ht="12.6" customHeight="1">
      <c r="A46" s="1073"/>
      <c r="B46" s="426"/>
      <c r="C46" s="426"/>
      <c r="D46" s="426"/>
      <c r="E46" s="426"/>
      <c r="F46" s="426"/>
      <c r="G46" s="426"/>
      <c r="H46" s="426"/>
      <c r="I46" s="421"/>
      <c r="J46" s="421"/>
      <c r="K46" s="421"/>
      <c r="L46" s="421"/>
      <c r="M46" s="427"/>
      <c r="N46" s="427"/>
      <c r="O46" s="1068"/>
      <c r="P46" s="1068"/>
      <c r="Q46" s="1068"/>
    </row>
    <row r="47" spans="1:17" ht="12.6" customHeight="1">
      <c r="A47" s="1073"/>
      <c r="B47" s="426"/>
      <c r="C47" s="426"/>
      <c r="D47" s="426"/>
      <c r="E47" s="426"/>
      <c r="F47" s="426"/>
      <c r="G47" s="426"/>
      <c r="H47" s="426"/>
      <c r="I47" s="421"/>
      <c r="J47" s="421"/>
      <c r="K47" s="421"/>
      <c r="L47" s="421"/>
      <c r="M47" s="427"/>
      <c r="N47" s="427"/>
      <c r="O47" s="1068"/>
      <c r="P47" s="1068"/>
      <c r="Q47" s="1068"/>
    </row>
    <row r="48" spans="1:17" ht="12.6" customHeight="1">
      <c r="A48" s="1073"/>
      <c r="B48" s="426"/>
      <c r="C48" s="426"/>
      <c r="D48" s="426"/>
      <c r="E48" s="426"/>
      <c r="F48" s="426"/>
      <c r="G48" s="426"/>
      <c r="H48" s="426"/>
      <c r="I48" s="426"/>
      <c r="J48" s="426"/>
      <c r="K48" s="426"/>
      <c r="L48" s="426"/>
      <c r="M48" s="1068"/>
      <c r="N48" s="1068"/>
      <c r="O48" s="1068"/>
      <c r="P48" s="1068"/>
      <c r="Q48" s="1068"/>
    </row>
    <row r="49" spans="1:18" ht="12.6" customHeight="1">
      <c r="A49" s="1073"/>
      <c r="B49" s="426"/>
      <c r="C49" s="426"/>
      <c r="D49" s="426"/>
      <c r="E49" s="426"/>
      <c r="F49" s="426"/>
      <c r="G49" s="426"/>
      <c r="H49" s="426"/>
      <c r="I49" s="426"/>
      <c r="J49" s="426"/>
      <c r="K49" s="426"/>
      <c r="L49" s="426"/>
      <c r="M49" s="1068"/>
      <c r="N49" s="1068"/>
      <c r="O49" s="1068"/>
      <c r="P49" s="1068"/>
      <c r="Q49" s="1068"/>
    </row>
    <row r="50" spans="1:18" ht="12.6" customHeight="1">
      <c r="A50" s="1073"/>
      <c r="B50" s="426"/>
      <c r="C50" s="426"/>
      <c r="D50" s="426"/>
      <c r="E50" s="426"/>
      <c r="F50" s="426"/>
      <c r="G50" s="426"/>
      <c r="H50" s="426"/>
      <c r="I50" s="426"/>
      <c r="J50" s="426"/>
      <c r="K50" s="426"/>
      <c r="L50" s="426"/>
      <c r="M50" s="1068"/>
      <c r="N50" s="1068"/>
      <c r="O50" s="1068"/>
      <c r="P50" s="1068"/>
      <c r="Q50" s="1068"/>
    </row>
    <row r="51" spans="1:18" ht="12.6" customHeight="1">
      <c r="A51" s="1073"/>
      <c r="B51" s="426"/>
      <c r="C51" s="426"/>
      <c r="D51" s="426"/>
      <c r="E51" s="426"/>
      <c r="F51" s="426"/>
      <c r="G51" s="426"/>
      <c r="H51" s="426"/>
      <c r="I51" s="426"/>
      <c r="J51" s="426"/>
      <c r="K51" s="426"/>
      <c r="L51" s="426"/>
      <c r="M51" s="1068"/>
      <c r="N51" s="1068"/>
    </row>
    <row r="52" spans="1:18" ht="12.6" customHeight="1">
      <c r="A52" s="1073"/>
      <c r="B52" s="426"/>
      <c r="C52" s="426"/>
      <c r="D52" s="426"/>
      <c r="E52" s="426"/>
      <c r="F52" s="426"/>
      <c r="G52" s="426"/>
      <c r="H52" s="426"/>
      <c r="I52" s="426"/>
      <c r="J52" s="426"/>
      <c r="K52" s="426"/>
      <c r="L52" s="426"/>
      <c r="M52" s="1068"/>
      <c r="N52" s="1068"/>
    </row>
    <row r="53" spans="1:18" ht="12.6" customHeight="1">
      <c r="A53" s="1073"/>
      <c r="B53" s="426"/>
      <c r="C53" s="426"/>
      <c r="D53" s="426"/>
      <c r="E53" s="426"/>
      <c r="F53" s="426"/>
      <c r="G53" s="426"/>
      <c r="H53" s="426"/>
      <c r="I53" s="426"/>
      <c r="J53" s="426"/>
      <c r="K53" s="426"/>
      <c r="L53" s="426"/>
      <c r="M53" s="1068"/>
      <c r="N53" s="1068"/>
    </row>
    <row r="54" spans="1:18" ht="12.6" customHeight="1">
      <c r="A54" s="1073"/>
      <c r="B54" s="426"/>
      <c r="C54" s="426"/>
      <c r="D54" s="426"/>
      <c r="E54" s="426"/>
      <c r="F54" s="426"/>
      <c r="G54" s="426"/>
      <c r="H54" s="426"/>
      <c r="I54" s="426"/>
      <c r="J54" s="426"/>
      <c r="K54" s="426"/>
      <c r="L54" s="426"/>
      <c r="M54" s="1068"/>
      <c r="N54" s="1068"/>
    </row>
    <row r="55" spans="1:18" ht="12.6" customHeight="1">
      <c r="A55" s="1073"/>
      <c r="B55" s="1070"/>
      <c r="C55" s="1070"/>
      <c r="D55" s="1070"/>
      <c r="E55" s="1070"/>
      <c r="F55" s="1070"/>
      <c r="G55" s="1070"/>
      <c r="H55" s="1070"/>
      <c r="I55" s="1070"/>
      <c r="J55" s="1070"/>
      <c r="K55" s="1070"/>
      <c r="L55" s="1070"/>
      <c r="M55" s="1070"/>
      <c r="N55" s="1070"/>
      <c r="O55" s="1069"/>
      <c r="P55" s="1069"/>
      <c r="Q55" s="1069"/>
      <c r="R55" s="1069"/>
    </row>
    <row r="56" spans="1:18" ht="12.6" customHeight="1">
      <c r="A56" s="1073"/>
      <c r="B56" s="1070"/>
      <c r="C56" s="1070"/>
      <c r="D56" s="1070"/>
      <c r="E56" s="1070"/>
      <c r="F56" s="1070"/>
      <c r="G56" s="1070"/>
      <c r="H56" s="1070"/>
      <c r="I56" s="1070"/>
      <c r="J56" s="1070"/>
      <c r="K56" s="1070"/>
      <c r="L56" s="1070"/>
      <c r="M56" s="1070"/>
      <c r="N56" s="1070"/>
      <c r="O56" s="1069"/>
      <c r="P56" s="1069"/>
      <c r="Q56" s="1069"/>
      <c r="R56" s="1069"/>
    </row>
    <row r="57" spans="1:18" ht="12.6" customHeight="1">
      <c r="A57" s="1073"/>
      <c r="B57" s="1070"/>
      <c r="C57" s="1070"/>
      <c r="D57" s="1070"/>
      <c r="E57" s="1070"/>
      <c r="F57" s="1070"/>
      <c r="G57" s="1070"/>
      <c r="H57" s="1070"/>
      <c r="I57" s="1070"/>
      <c r="J57" s="1070"/>
      <c r="K57" s="1070"/>
      <c r="L57" s="1070"/>
      <c r="M57" s="1070"/>
      <c r="N57" s="1070"/>
      <c r="O57" s="1069"/>
      <c r="P57" s="1069"/>
      <c r="Q57" s="1069"/>
      <c r="R57" s="1069"/>
    </row>
    <row r="58" spans="1:18" ht="12.6" customHeight="1">
      <c r="A58" s="1073"/>
      <c r="B58" s="1070"/>
      <c r="C58" s="1070"/>
      <c r="D58" s="1070"/>
      <c r="E58" s="1070"/>
      <c r="F58" s="1070"/>
      <c r="G58" s="1070"/>
      <c r="H58" s="1070"/>
      <c r="I58" s="1070"/>
      <c r="J58" s="1070"/>
      <c r="K58" s="1070"/>
      <c r="L58" s="1070"/>
      <c r="M58" s="1070"/>
      <c r="N58" s="1070"/>
      <c r="O58" s="1069"/>
      <c r="P58" s="1069"/>
      <c r="Q58" s="1069"/>
      <c r="R58" s="1069"/>
    </row>
    <row r="59" spans="1:18" ht="12.6" customHeight="1">
      <c r="A59" s="1073"/>
      <c r="B59" s="1070"/>
      <c r="C59" s="1070"/>
      <c r="D59" s="1070"/>
      <c r="E59" s="1070"/>
      <c r="F59" s="1070"/>
      <c r="G59" s="1070"/>
      <c r="H59" s="1070"/>
      <c r="I59" s="1070"/>
      <c r="J59" s="1070"/>
      <c r="K59" s="1070"/>
      <c r="L59" s="1070"/>
      <c r="M59" s="1070"/>
      <c r="N59" s="1070"/>
      <c r="O59" s="1069"/>
      <c r="P59" s="1069"/>
      <c r="Q59" s="1069"/>
      <c r="R59" s="1069"/>
    </row>
    <row r="60" spans="1:18" ht="12.6" customHeight="1">
      <c r="A60" s="1073"/>
      <c r="B60" s="1070"/>
      <c r="C60" s="1070"/>
      <c r="D60" s="1070"/>
      <c r="E60" s="1070"/>
      <c r="F60" s="1070"/>
      <c r="G60" s="1070"/>
      <c r="H60" s="1070"/>
      <c r="I60" s="1070"/>
      <c r="J60" s="1070"/>
      <c r="K60" s="1070"/>
      <c r="L60" s="1070"/>
      <c r="M60" s="1070"/>
      <c r="N60" s="1070"/>
      <c r="O60" s="1069"/>
      <c r="P60" s="1069"/>
      <c r="Q60" s="1069"/>
      <c r="R60" s="1069"/>
    </row>
    <row r="61" spans="1:18" ht="12.6" customHeight="1">
      <c r="A61" s="1073"/>
      <c r="B61" s="1070"/>
      <c r="C61" s="1070"/>
      <c r="D61" s="1070"/>
      <c r="E61" s="1070"/>
      <c r="F61" s="1070"/>
      <c r="G61" s="1070"/>
      <c r="H61" s="1070"/>
      <c r="I61" s="1070"/>
      <c r="J61" s="1070"/>
      <c r="K61" s="1070"/>
      <c r="L61" s="1070"/>
      <c r="M61" s="1070"/>
      <c r="N61" s="1070"/>
      <c r="O61" s="1069"/>
      <c r="P61" s="1069"/>
      <c r="Q61" s="1069"/>
      <c r="R61" s="1069"/>
    </row>
    <row r="62" spans="1:18" ht="12.6" customHeight="1">
      <c r="A62" s="1073"/>
      <c r="B62" s="1070"/>
      <c r="C62" s="1070"/>
      <c r="D62" s="1070"/>
      <c r="E62" s="1070"/>
      <c r="F62" s="1070"/>
      <c r="G62" s="1070"/>
      <c r="H62" s="1070"/>
      <c r="I62" s="1070"/>
      <c r="J62" s="1070"/>
      <c r="K62" s="1070"/>
      <c r="L62" s="1070"/>
      <c r="M62" s="1070"/>
      <c r="N62" s="1070"/>
      <c r="O62" s="1069"/>
      <c r="P62" s="1069"/>
      <c r="Q62" s="1069"/>
      <c r="R62" s="1069"/>
    </row>
    <row r="63" spans="1:18" ht="12.6" customHeight="1">
      <c r="A63" s="1072"/>
      <c r="B63" s="1070"/>
      <c r="C63" s="1070"/>
      <c r="D63" s="1070"/>
      <c r="E63" s="1070"/>
      <c r="F63" s="1070"/>
      <c r="G63" s="1070"/>
      <c r="H63" s="1070"/>
      <c r="I63" s="1070"/>
      <c r="J63" s="1070"/>
      <c r="K63" s="1070"/>
      <c r="L63" s="1070"/>
      <c r="M63" s="1070"/>
      <c r="N63" s="1070"/>
      <c r="O63" s="1069"/>
      <c r="P63" s="1069"/>
      <c r="Q63" s="1069"/>
      <c r="R63" s="1069"/>
    </row>
    <row r="64" spans="1:18" ht="12.6" customHeight="1">
      <c r="A64" s="426"/>
      <c r="B64" s="1070"/>
      <c r="C64" s="1070"/>
      <c r="D64" s="1070"/>
      <c r="E64" s="1070"/>
      <c r="F64" s="1070"/>
      <c r="G64" s="1070"/>
      <c r="H64" s="1070"/>
      <c r="I64" s="1070"/>
      <c r="J64" s="1070"/>
      <c r="K64" s="1070"/>
      <c r="L64" s="1070"/>
      <c r="M64" s="1070"/>
      <c r="N64" s="1070"/>
      <c r="O64" s="1069"/>
      <c r="P64" s="1069"/>
      <c r="Q64" s="1069"/>
      <c r="R64" s="1069"/>
    </row>
    <row r="65" spans="1:18" ht="12.6" customHeight="1">
      <c r="A65" s="426"/>
      <c r="B65" s="1070"/>
      <c r="C65" s="1070"/>
      <c r="D65" s="1070"/>
      <c r="E65" s="1070"/>
      <c r="F65" s="1070"/>
      <c r="G65" s="1070"/>
      <c r="H65" s="1070"/>
      <c r="I65" s="1070"/>
      <c r="J65" s="1070"/>
      <c r="K65" s="1070"/>
      <c r="L65" s="1070"/>
      <c r="M65" s="1070"/>
      <c r="N65" s="1070"/>
      <c r="O65" s="1069"/>
      <c r="P65" s="1069"/>
      <c r="Q65" s="1069"/>
      <c r="R65" s="1069"/>
    </row>
    <row r="66" spans="1:18" ht="12.6" customHeight="1">
      <c r="A66" s="426"/>
      <c r="B66" s="1070"/>
      <c r="C66" s="1070"/>
      <c r="D66" s="1070"/>
      <c r="E66" s="1070"/>
      <c r="F66" s="1070"/>
      <c r="G66" s="1070"/>
      <c r="H66" s="1070"/>
      <c r="I66" s="1070"/>
      <c r="J66" s="1070"/>
      <c r="K66" s="1070"/>
      <c r="L66" s="1070"/>
      <c r="M66" s="1070"/>
      <c r="N66" s="1070"/>
      <c r="O66" s="1069"/>
      <c r="P66" s="1069"/>
      <c r="Q66" s="1069"/>
      <c r="R66" s="1069"/>
    </row>
    <row r="67" spans="1:18" ht="12.6" customHeight="1">
      <c r="A67" s="426"/>
      <c r="B67" s="1070"/>
      <c r="C67" s="1070"/>
      <c r="D67" s="1070"/>
      <c r="E67" s="1070"/>
      <c r="F67" s="1070"/>
      <c r="G67" s="1070"/>
      <c r="H67" s="1070"/>
      <c r="I67" s="1070"/>
      <c r="J67" s="1070"/>
      <c r="K67" s="1070"/>
      <c r="L67" s="1070"/>
      <c r="M67" s="1070"/>
      <c r="N67" s="1070"/>
      <c r="O67" s="1069"/>
      <c r="P67" s="1069"/>
      <c r="Q67" s="1069"/>
      <c r="R67" s="1069"/>
    </row>
    <row r="68" spans="1:18" ht="12.6" customHeight="1">
      <c r="A68" s="1071"/>
      <c r="B68" s="1070"/>
      <c r="C68" s="1070"/>
      <c r="D68" s="1070"/>
      <c r="E68" s="1070"/>
      <c r="F68" s="1070"/>
      <c r="G68" s="1070"/>
      <c r="H68" s="1070"/>
      <c r="I68" s="1070"/>
      <c r="J68" s="1070"/>
      <c r="K68" s="1070"/>
      <c r="L68" s="1070"/>
      <c r="M68" s="1070"/>
      <c r="N68" s="1070"/>
      <c r="O68" s="1069"/>
      <c r="P68" s="1069"/>
      <c r="Q68" s="1069"/>
      <c r="R68" s="1069"/>
    </row>
    <row r="69" spans="1:18" ht="12.6" customHeight="1">
      <c r="A69" s="426"/>
      <c r="B69" s="1070"/>
      <c r="C69" s="1070"/>
      <c r="D69" s="1070"/>
      <c r="E69" s="1070"/>
      <c r="F69" s="1070"/>
      <c r="G69" s="1070"/>
      <c r="H69" s="1070"/>
      <c r="I69" s="1070"/>
      <c r="J69" s="1070"/>
      <c r="K69" s="1070"/>
      <c r="L69" s="1070"/>
      <c r="M69" s="1070"/>
      <c r="N69" s="1070"/>
      <c r="O69" s="1069"/>
      <c r="P69" s="1069"/>
      <c r="Q69" s="1069"/>
      <c r="R69" s="1069"/>
    </row>
    <row r="70" spans="1:18" ht="12.6" customHeight="1">
      <c r="A70" s="426"/>
      <c r="B70" s="426"/>
      <c r="C70" s="426"/>
      <c r="D70" s="426"/>
      <c r="E70" s="426"/>
      <c r="F70" s="426"/>
      <c r="G70" s="426"/>
      <c r="H70" s="426"/>
      <c r="I70" s="426"/>
      <c r="J70" s="426"/>
      <c r="K70" s="426"/>
      <c r="L70" s="426"/>
      <c r="M70" s="1068"/>
      <c r="N70" s="1068"/>
    </row>
    <row r="71" spans="1:18" ht="12.6" customHeight="1">
      <c r="A71" s="426"/>
      <c r="B71" s="426"/>
      <c r="C71" s="426"/>
      <c r="D71" s="426"/>
      <c r="E71" s="426"/>
      <c r="F71" s="426"/>
      <c r="G71" s="426"/>
      <c r="H71" s="426"/>
      <c r="I71" s="426"/>
      <c r="J71" s="426"/>
      <c r="K71" s="426"/>
      <c r="L71" s="426"/>
      <c r="M71" s="1068"/>
      <c r="N71" s="1068"/>
    </row>
    <row r="72" spans="1:18" ht="12.6" customHeight="1">
      <c r="A72" s="426"/>
      <c r="B72" s="426"/>
      <c r="C72" s="426"/>
      <c r="D72" s="426"/>
      <c r="E72" s="426"/>
      <c r="F72" s="426"/>
      <c r="G72" s="426"/>
      <c r="H72" s="426"/>
      <c r="I72" s="426"/>
      <c r="J72" s="426"/>
      <c r="K72" s="426"/>
      <c r="L72" s="426"/>
      <c r="M72" s="1068"/>
      <c r="N72" s="1068"/>
    </row>
    <row r="73" spans="1:18" ht="12.6" customHeight="1">
      <c r="A73" s="426"/>
      <c r="B73" s="426"/>
      <c r="C73" s="426"/>
      <c r="D73" s="426"/>
      <c r="E73" s="426"/>
      <c r="F73" s="426"/>
      <c r="G73" s="426"/>
      <c r="H73" s="426"/>
      <c r="I73" s="426"/>
      <c r="J73" s="426"/>
      <c r="K73" s="426"/>
      <c r="L73" s="426"/>
      <c r="M73" s="1068"/>
      <c r="N73" s="1068"/>
    </row>
    <row r="75" spans="1:18" ht="12.6" customHeight="1">
      <c r="A75" s="424"/>
    </row>
    <row r="76" spans="1:18" ht="12.6" customHeight="1">
      <c r="A76" s="424"/>
    </row>
    <row r="77" spans="1:18" ht="12.6" customHeight="1">
      <c r="A77" s="424"/>
    </row>
    <row r="78" spans="1:18" ht="12.6" customHeight="1">
      <c r="A78" s="424"/>
    </row>
    <row r="79" spans="1:18" ht="12.6" customHeight="1">
      <c r="A79" s="424"/>
    </row>
    <row r="80" spans="1:18" ht="12.6" customHeight="1">
      <c r="A80" s="424"/>
    </row>
    <row r="81" spans="1:1" ht="12.6" customHeight="1">
      <c r="A81" s="424"/>
    </row>
    <row r="82" spans="1:1" ht="12.6" customHeight="1">
      <c r="A82" s="424"/>
    </row>
    <row r="83" spans="1:1" ht="12.6" customHeight="1">
      <c r="A83" s="424"/>
    </row>
    <row r="84" spans="1:1" ht="12.6" customHeight="1">
      <c r="A84" s="424"/>
    </row>
    <row r="85" spans="1:1" ht="12.6" customHeight="1">
      <c r="A85" s="424"/>
    </row>
    <row r="86" spans="1:1" ht="12.6" customHeight="1">
      <c r="A86" s="424"/>
    </row>
    <row r="87" spans="1:1" ht="12.6" customHeight="1">
      <c r="A87" s="424"/>
    </row>
    <row r="88" spans="1:1" ht="12.6" customHeight="1">
      <c r="A88" s="424"/>
    </row>
    <row r="89" spans="1:1" ht="12.6" customHeight="1">
      <c r="A89" s="424"/>
    </row>
    <row r="90" spans="1:1" ht="12.6" customHeight="1">
      <c r="A90" s="424"/>
    </row>
    <row r="91" spans="1:1" ht="12.6" customHeight="1">
      <c r="A91" s="424"/>
    </row>
    <row r="92" spans="1:1" ht="12.6" customHeight="1">
      <c r="A92" s="424"/>
    </row>
    <row r="93" spans="1:1" ht="12.6" customHeight="1">
      <c r="A93" s="424"/>
    </row>
    <row r="94" spans="1:1" ht="12.6" customHeight="1">
      <c r="A94" s="424"/>
    </row>
    <row r="95" spans="1:1" ht="12.6" customHeight="1">
      <c r="A95" s="424"/>
    </row>
    <row r="96" spans="1:1" ht="12.6" customHeight="1">
      <c r="A96" s="424"/>
    </row>
    <row r="97" spans="1:1" ht="12.6" customHeight="1">
      <c r="A97" s="424"/>
    </row>
    <row r="98" spans="1:1" ht="12.6" customHeight="1">
      <c r="A98" s="424"/>
    </row>
    <row r="99" spans="1:1" ht="12.6" customHeight="1">
      <c r="A99" s="424"/>
    </row>
    <row r="100" spans="1:1" ht="12.6" customHeight="1">
      <c r="A100" s="424"/>
    </row>
    <row r="101" spans="1:1" ht="12.6" customHeight="1">
      <c r="A101" s="424"/>
    </row>
    <row r="102" spans="1:1" ht="12.6" customHeight="1">
      <c r="A102" s="424"/>
    </row>
    <row r="103" spans="1:1" ht="12.6" customHeight="1">
      <c r="A103" s="424"/>
    </row>
    <row r="104" spans="1:1" ht="12.6" customHeight="1">
      <c r="A104" s="424"/>
    </row>
    <row r="105" spans="1:1" ht="12.6" customHeight="1">
      <c r="A105" s="424"/>
    </row>
    <row r="106" spans="1:1" ht="12.6" customHeight="1">
      <c r="A106" s="424"/>
    </row>
  </sheetData>
  <pageMargins left="0.7" right="0.7" top="0.75" bottom="0.75" header="0.3" footer="0.3"/>
  <pageSetup paperSize="9" scale="70" fitToWidth="0" fitToHeight="0" orientation="portrait" r:id="rId1"/>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2F26-6DB5-4726-91C7-FB8E38C40B28}">
  <dimension ref="A1:AC130"/>
  <sheetViews>
    <sheetView view="pageLayout" topLeftCell="A28" zoomScaleNormal="100" zoomScaleSheetLayoutView="85" workbookViewId="0">
      <selection activeCell="D56" sqref="D56"/>
    </sheetView>
  </sheetViews>
  <sheetFormatPr defaultRowHeight="12.6" customHeight="1"/>
  <cols>
    <col min="1" max="1" width="36.5546875" style="422" customWidth="1"/>
    <col min="2" max="9" width="9.33203125" style="422" customWidth="1"/>
    <col min="10" max="10" width="13.5546875" style="1249" customWidth="1"/>
    <col min="11" max="11" width="4.6640625" style="1249" customWidth="1"/>
    <col min="12" max="12" width="8.88671875" style="1248"/>
    <col min="13" max="16384" width="8.88671875" style="1048"/>
  </cols>
  <sheetData>
    <row r="1" spans="1:24" ht="12.6" customHeight="1">
      <c r="A1" s="1642" t="s">
        <v>1394</v>
      </c>
      <c r="B1" s="1187"/>
      <c r="C1" s="1187"/>
      <c r="D1" s="1187"/>
      <c r="E1" s="1187"/>
    </row>
    <row r="2" spans="1:24" ht="12.6" customHeight="1">
      <c r="A2" s="1258"/>
      <c r="B2" s="1187"/>
      <c r="C2" s="1187"/>
      <c r="D2" s="1187"/>
      <c r="E2" s="1187"/>
      <c r="F2" s="426"/>
    </row>
    <row r="3" spans="1:24" ht="12.6" customHeight="1">
      <c r="B3" s="688"/>
      <c r="C3" s="1251"/>
      <c r="D3" s="688"/>
      <c r="E3" s="429"/>
    </row>
    <row r="4" spans="1:24" ht="12.6" customHeight="1">
      <c r="A4" s="1204"/>
      <c r="B4" s="2151"/>
      <c r="C4" s="2152"/>
      <c r="D4" s="2152"/>
      <c r="E4" s="2152"/>
      <c r="F4" s="2152"/>
      <c r="G4" s="2152"/>
      <c r="H4" s="2152"/>
      <c r="I4" s="1309"/>
    </row>
    <row r="5" spans="1:24" ht="24" customHeight="1" thickBot="1">
      <c r="A5" s="1201" t="s">
        <v>112</v>
      </c>
      <c r="B5" s="1200" t="s">
        <v>237</v>
      </c>
      <c r="C5" s="1200" t="s">
        <v>244</v>
      </c>
      <c r="D5" s="1200" t="s">
        <v>243</v>
      </c>
      <c r="E5" s="1200" t="s">
        <v>242</v>
      </c>
      <c r="F5" s="1200" t="s">
        <v>241</v>
      </c>
      <c r="G5" s="1200" t="s">
        <v>240</v>
      </c>
      <c r="H5" s="1199" t="s">
        <v>1038</v>
      </c>
      <c r="I5" s="1255"/>
    </row>
    <row r="6" spans="1:24" ht="12.6" customHeight="1">
      <c r="A6" s="1065" t="s">
        <v>834</v>
      </c>
      <c r="B6" s="1198">
        <v>161.37900244999997</v>
      </c>
      <c r="C6" s="1198">
        <v>108.26226106999999</v>
      </c>
      <c r="D6" s="1198">
        <v>31.15778224</v>
      </c>
      <c r="E6" s="1198">
        <v>10.551741659999999</v>
      </c>
      <c r="F6" s="1198">
        <v>11.40721748</v>
      </c>
      <c r="G6" s="1198">
        <v>0</v>
      </c>
      <c r="H6" s="1198">
        <v>0</v>
      </c>
      <c r="I6" s="1190"/>
      <c r="K6" s="1260"/>
      <c r="L6" s="393"/>
      <c r="N6" s="393"/>
      <c r="O6" s="393"/>
      <c r="P6" s="393"/>
      <c r="Q6" s="393"/>
      <c r="R6" s="393"/>
      <c r="S6" s="393"/>
      <c r="T6" s="393"/>
      <c r="U6" s="164"/>
      <c r="V6" s="164"/>
      <c r="W6" s="164"/>
      <c r="X6" s="164"/>
    </row>
    <row r="7" spans="1:24" ht="12.6" customHeight="1">
      <c r="A7" s="1065" t="s">
        <v>964</v>
      </c>
      <c r="B7" s="1198">
        <v>450.67612488000003</v>
      </c>
      <c r="C7" s="1198">
        <v>424.37895415999998</v>
      </c>
      <c r="D7" s="1198">
        <v>20.022254120000003</v>
      </c>
      <c r="E7" s="1198">
        <v>4.4163405300000003</v>
      </c>
      <c r="F7" s="1198">
        <v>1.85857607</v>
      </c>
      <c r="G7" s="1198">
        <v>0</v>
      </c>
      <c r="H7" s="1198">
        <v>0</v>
      </c>
      <c r="I7" s="1190"/>
      <c r="K7" s="1260"/>
      <c r="L7" s="393"/>
      <c r="N7" s="393"/>
      <c r="O7" s="393"/>
      <c r="P7" s="393"/>
      <c r="Q7" s="393"/>
      <c r="R7" s="393"/>
      <c r="S7" s="393"/>
      <c r="T7" s="393"/>
      <c r="U7" s="164"/>
      <c r="V7" s="164"/>
      <c r="W7" s="164"/>
      <c r="X7" s="164"/>
    </row>
    <row r="8" spans="1:24" ht="12.6" customHeight="1">
      <c r="A8" s="1064" t="s">
        <v>963</v>
      </c>
      <c r="B8" s="1190">
        <v>113.12028530999999</v>
      </c>
      <c r="C8" s="1190">
        <v>108.09880262999999</v>
      </c>
      <c r="D8" s="1190">
        <v>3.56258462</v>
      </c>
      <c r="E8" s="1190">
        <v>1.4405749000000001</v>
      </c>
      <c r="F8" s="1190">
        <v>1.8323160000000002E-2</v>
      </c>
      <c r="G8" s="1190">
        <v>0</v>
      </c>
      <c r="H8" s="1190">
        <v>0</v>
      </c>
      <c r="I8" s="1190"/>
      <c r="K8" s="1260"/>
      <c r="L8" s="393"/>
      <c r="N8" s="393"/>
      <c r="O8" s="393"/>
      <c r="P8" s="393"/>
      <c r="Q8" s="393"/>
      <c r="R8" s="393"/>
      <c r="S8" s="393"/>
      <c r="T8" s="393"/>
      <c r="U8" s="164"/>
      <c r="V8" s="164"/>
      <c r="W8" s="164"/>
      <c r="X8" s="164"/>
    </row>
    <row r="9" spans="1:24" ht="12.6" customHeight="1">
      <c r="A9" s="1064" t="s">
        <v>962</v>
      </c>
      <c r="B9" s="1190">
        <v>333.58603019000003</v>
      </c>
      <c r="C9" s="1190">
        <v>316.13267202000003</v>
      </c>
      <c r="D9" s="1190">
        <v>13.385730779999999</v>
      </c>
      <c r="E9" s="1190">
        <v>2.2273744799999999</v>
      </c>
      <c r="F9" s="1190">
        <v>1.84025291</v>
      </c>
      <c r="G9" s="1190">
        <v>0</v>
      </c>
      <c r="H9" s="1190">
        <v>0</v>
      </c>
      <c r="I9" s="1190"/>
      <c r="K9" s="1260"/>
      <c r="L9" s="393"/>
      <c r="N9" s="393"/>
      <c r="O9" s="393"/>
      <c r="P9" s="393"/>
      <c r="Q9" s="393"/>
      <c r="R9" s="393"/>
      <c r="S9" s="393"/>
      <c r="T9" s="393"/>
      <c r="U9" s="164"/>
      <c r="V9" s="164"/>
      <c r="W9" s="164"/>
      <c r="X9" s="164"/>
    </row>
    <row r="10" spans="1:24" ht="12.6" customHeight="1">
      <c r="A10" s="430" t="s">
        <v>961</v>
      </c>
      <c r="B10" s="1190">
        <v>3.9698093800000001</v>
      </c>
      <c r="C10" s="1190">
        <v>0.14747950999999998</v>
      </c>
      <c r="D10" s="1190">
        <v>3.0739387200000001</v>
      </c>
      <c r="E10" s="1190">
        <v>0.74839115</v>
      </c>
      <c r="F10" s="1190">
        <v>0</v>
      </c>
      <c r="G10" s="1190">
        <v>0</v>
      </c>
      <c r="H10" s="1190">
        <v>0</v>
      </c>
      <c r="I10" s="1190"/>
      <c r="K10" s="1260"/>
      <c r="L10" s="393"/>
      <c r="N10" s="393"/>
      <c r="O10" s="393"/>
      <c r="P10" s="393"/>
      <c r="Q10" s="393"/>
      <c r="R10" s="393"/>
      <c r="S10" s="393"/>
      <c r="T10" s="393"/>
      <c r="U10" s="164"/>
      <c r="V10" s="164"/>
      <c r="W10" s="164"/>
      <c r="X10" s="164"/>
    </row>
    <row r="11" spans="1:24" ht="12.6" customHeight="1">
      <c r="A11" s="691" t="s">
        <v>960</v>
      </c>
      <c r="B11" s="1198">
        <v>562.36300643000004</v>
      </c>
      <c r="C11" s="1198">
        <v>20.312678779999999</v>
      </c>
      <c r="D11" s="1198">
        <v>19.66957566</v>
      </c>
      <c r="E11" s="1198">
        <v>347.75165178000003</v>
      </c>
      <c r="F11" s="1198">
        <v>0.52772994000000006</v>
      </c>
      <c r="G11" s="1198">
        <v>0</v>
      </c>
      <c r="H11" s="1198">
        <v>174.10137027000002</v>
      </c>
      <c r="I11" s="1190"/>
      <c r="K11" s="1260"/>
      <c r="L11" s="393"/>
      <c r="N11" s="393"/>
      <c r="O11" s="393"/>
      <c r="P11" s="393"/>
      <c r="Q11" s="393"/>
      <c r="R11" s="393"/>
      <c r="S11" s="393"/>
      <c r="T11" s="393"/>
      <c r="U11" s="164"/>
      <c r="V11" s="164"/>
      <c r="W11" s="164"/>
      <c r="X11" s="164"/>
    </row>
    <row r="12" spans="1:24" ht="12.6" customHeight="1">
      <c r="A12" s="1064" t="s">
        <v>959</v>
      </c>
      <c r="B12" s="1190">
        <v>41.645023909999999</v>
      </c>
      <c r="C12" s="1190">
        <v>20.150743609999999</v>
      </c>
      <c r="D12" s="1190">
        <v>17.081064949999998</v>
      </c>
      <c r="E12" s="1190">
        <v>3.9542827599999999</v>
      </c>
      <c r="F12" s="1190">
        <v>0.45893259000000003</v>
      </c>
      <c r="G12" s="1190">
        <v>0</v>
      </c>
      <c r="H12" s="1190">
        <v>0</v>
      </c>
      <c r="I12" s="1190"/>
      <c r="K12" s="1260"/>
      <c r="L12" s="393"/>
      <c r="N12" s="393"/>
      <c r="O12" s="393"/>
      <c r="P12" s="393"/>
      <c r="Q12" s="393"/>
      <c r="R12" s="393"/>
      <c r="S12" s="393"/>
      <c r="T12" s="393"/>
      <c r="U12" s="164"/>
      <c r="V12" s="164"/>
      <c r="W12" s="164"/>
      <c r="X12" s="164"/>
    </row>
    <row r="13" spans="1:24" ht="12.6" customHeight="1">
      <c r="A13" s="1064" t="s">
        <v>958</v>
      </c>
      <c r="B13" s="1190">
        <v>3.44036564</v>
      </c>
      <c r="C13" s="1190">
        <v>0.16193517000000002</v>
      </c>
      <c r="D13" s="1190">
        <v>2.5871499</v>
      </c>
      <c r="E13" s="1190">
        <v>0.69128056999999998</v>
      </c>
      <c r="F13" s="1190">
        <v>0</v>
      </c>
      <c r="G13" s="1190">
        <v>0</v>
      </c>
      <c r="H13" s="1190">
        <v>0</v>
      </c>
      <c r="I13" s="1190"/>
      <c r="K13" s="1260"/>
      <c r="L13" s="393"/>
      <c r="N13" s="393"/>
      <c r="O13" s="393"/>
      <c r="P13" s="393"/>
      <c r="Q13" s="393"/>
      <c r="R13" s="393"/>
      <c r="S13" s="393"/>
      <c r="T13" s="393"/>
      <c r="U13" s="164"/>
      <c r="V13" s="164"/>
      <c r="W13" s="164"/>
      <c r="X13" s="164"/>
    </row>
    <row r="14" spans="1:24" ht="12.6" customHeight="1">
      <c r="A14" s="422" t="s">
        <v>957</v>
      </c>
      <c r="B14" s="1190">
        <v>517.27761687999998</v>
      </c>
      <c r="C14" s="1190">
        <v>0</v>
      </c>
      <c r="D14" s="1190">
        <v>1.3608100000000001E-3</v>
      </c>
      <c r="E14" s="1190">
        <v>343.10608844999996</v>
      </c>
      <c r="F14" s="1190">
        <v>6.8797349999999993E-2</v>
      </c>
      <c r="G14" s="1190">
        <v>0</v>
      </c>
      <c r="H14" s="1190">
        <v>174.10137027000002</v>
      </c>
      <c r="I14" s="1190"/>
      <c r="K14" s="1260"/>
      <c r="L14" s="393"/>
      <c r="N14" s="393"/>
      <c r="O14" s="393"/>
      <c r="P14" s="393"/>
      <c r="Q14" s="393"/>
      <c r="R14" s="393"/>
      <c r="S14" s="393"/>
      <c r="T14" s="393"/>
      <c r="U14" s="164"/>
      <c r="V14" s="164"/>
      <c r="W14" s="164"/>
      <c r="X14" s="164"/>
    </row>
    <row r="15" spans="1:24" ht="12.6" customHeight="1">
      <c r="A15" s="1066" t="s">
        <v>956</v>
      </c>
      <c r="B15" s="1198">
        <v>31.043528269999999</v>
      </c>
      <c r="C15" s="1198">
        <v>10.59530597</v>
      </c>
      <c r="D15" s="1198">
        <v>9.2370200899999997</v>
      </c>
      <c r="E15" s="1198">
        <v>9.5259526799999996</v>
      </c>
      <c r="F15" s="1198">
        <v>1.6852495300000001</v>
      </c>
      <c r="G15" s="1198">
        <v>0</v>
      </c>
      <c r="H15" s="1198">
        <v>0</v>
      </c>
      <c r="I15" s="1190"/>
      <c r="K15" s="1260"/>
      <c r="L15" s="393"/>
      <c r="N15" s="393"/>
      <c r="O15" s="393"/>
      <c r="P15" s="393"/>
      <c r="Q15" s="393"/>
      <c r="R15" s="393"/>
      <c r="S15" s="393"/>
      <c r="T15" s="393"/>
      <c r="U15" s="164"/>
      <c r="V15" s="164"/>
      <c r="W15" s="164"/>
      <c r="X15" s="164"/>
    </row>
    <row r="16" spans="1:24" ht="12.6" customHeight="1">
      <c r="A16" s="1064" t="s">
        <v>955</v>
      </c>
      <c r="B16" s="1190">
        <v>6.8349396499999999</v>
      </c>
      <c r="C16" s="1190">
        <v>1.0704531899999998</v>
      </c>
      <c r="D16" s="1190">
        <v>3.2231353600000001</v>
      </c>
      <c r="E16" s="1190">
        <v>1.8370291400000001</v>
      </c>
      <c r="F16" s="1190">
        <v>0.70432196000000002</v>
      </c>
      <c r="G16" s="1190">
        <v>0</v>
      </c>
      <c r="H16" s="1190">
        <v>0</v>
      </c>
      <c r="I16" s="1190"/>
      <c r="K16" s="1260"/>
      <c r="L16" s="393"/>
      <c r="N16" s="393"/>
      <c r="O16" s="393"/>
      <c r="P16" s="393"/>
      <c r="Q16" s="393"/>
      <c r="R16" s="393"/>
      <c r="S16" s="393"/>
      <c r="T16" s="393"/>
      <c r="U16" s="164"/>
      <c r="V16" s="164"/>
      <c r="W16" s="164"/>
      <c r="X16" s="164"/>
    </row>
    <row r="17" spans="1:24" ht="12.6" customHeight="1">
      <c r="A17" s="1064" t="s">
        <v>954</v>
      </c>
      <c r="B17" s="1190">
        <v>14.69883534</v>
      </c>
      <c r="C17" s="1190">
        <v>4.8430705600000001</v>
      </c>
      <c r="D17" s="1190">
        <v>2.2116608500000003</v>
      </c>
      <c r="E17" s="1190">
        <v>7.5531711699999997</v>
      </c>
      <c r="F17" s="1190">
        <v>9.0932760000000001E-2</v>
      </c>
      <c r="G17" s="1190">
        <v>0</v>
      </c>
      <c r="H17" s="1190">
        <v>0</v>
      </c>
      <c r="I17" s="1190"/>
      <c r="K17" s="1260"/>
      <c r="L17" s="393"/>
      <c r="N17" s="393"/>
      <c r="O17" s="393"/>
      <c r="P17" s="393"/>
      <c r="Q17" s="393"/>
      <c r="R17" s="393"/>
      <c r="S17" s="393"/>
      <c r="T17" s="393"/>
      <c r="U17" s="164"/>
      <c r="V17" s="164"/>
      <c r="W17" s="164"/>
      <c r="X17" s="164"/>
    </row>
    <row r="18" spans="1:24" ht="12.6" customHeight="1">
      <c r="A18" s="1064" t="s">
        <v>953</v>
      </c>
      <c r="B18" s="1190">
        <v>9.50975328</v>
      </c>
      <c r="C18" s="1190">
        <v>4.6817822199999997</v>
      </c>
      <c r="D18" s="1190">
        <v>3.8022238800000001</v>
      </c>
      <c r="E18" s="1190">
        <v>0.13575237000000001</v>
      </c>
      <c r="F18" s="1190">
        <v>0.88999481000000003</v>
      </c>
      <c r="G18" s="1190">
        <v>0</v>
      </c>
      <c r="H18" s="1190">
        <v>0</v>
      </c>
      <c r="I18" s="1190"/>
      <c r="K18" s="1260"/>
      <c r="L18" s="393"/>
      <c r="N18" s="393"/>
      <c r="O18" s="393"/>
      <c r="P18" s="393"/>
      <c r="Q18" s="393"/>
      <c r="R18" s="393"/>
      <c r="S18" s="393"/>
      <c r="T18" s="393"/>
      <c r="U18" s="164"/>
      <c r="V18" s="164"/>
      <c r="W18" s="164"/>
      <c r="X18" s="164"/>
    </row>
    <row r="19" spans="1:24" ht="12.6" customHeight="1">
      <c r="A19" s="1065" t="s">
        <v>952</v>
      </c>
      <c r="B19" s="1198">
        <v>333.61823565999998</v>
      </c>
      <c r="C19" s="1198">
        <v>128.04787661999998</v>
      </c>
      <c r="D19" s="1198">
        <v>88.463971619999995</v>
      </c>
      <c r="E19" s="1198">
        <v>25.039084649999999</v>
      </c>
      <c r="F19" s="1198">
        <v>92.067302769999998</v>
      </c>
      <c r="G19" s="1198">
        <v>0</v>
      </c>
      <c r="H19" s="1198">
        <v>0</v>
      </c>
      <c r="I19" s="1190"/>
      <c r="K19" s="1260"/>
      <c r="L19" s="393"/>
      <c r="N19" s="393"/>
      <c r="O19" s="393"/>
      <c r="P19" s="393"/>
      <c r="Q19" s="393"/>
      <c r="R19" s="393"/>
      <c r="S19" s="393"/>
      <c r="T19" s="393"/>
      <c r="U19" s="164"/>
      <c r="V19" s="164"/>
      <c r="W19" s="164"/>
      <c r="X19" s="164"/>
    </row>
    <row r="20" spans="1:24" ht="12.6" customHeight="1">
      <c r="A20" s="1064" t="s">
        <v>951</v>
      </c>
      <c r="B20" s="1190">
        <v>41.421676120000001</v>
      </c>
      <c r="C20" s="1190">
        <v>11.163153340000001</v>
      </c>
      <c r="D20" s="1190">
        <v>4.7706059699999992</v>
      </c>
      <c r="E20" s="1190">
        <v>0.22674729999999998</v>
      </c>
      <c r="F20" s="1190">
        <v>25.261169509999998</v>
      </c>
      <c r="G20" s="1190">
        <v>0</v>
      </c>
      <c r="H20" s="1190">
        <v>0</v>
      </c>
      <c r="I20" s="1190"/>
      <c r="K20" s="1260"/>
      <c r="L20" s="393"/>
      <c r="N20" s="393"/>
      <c r="O20" s="393"/>
      <c r="P20" s="393"/>
      <c r="Q20" s="393"/>
      <c r="R20" s="393"/>
      <c r="S20" s="393"/>
      <c r="T20" s="393"/>
      <c r="U20" s="164"/>
      <c r="V20" s="164"/>
      <c r="W20" s="164"/>
      <c r="X20" s="164"/>
    </row>
    <row r="21" spans="1:24" ht="12.6" customHeight="1">
      <c r="A21" s="422" t="s">
        <v>950</v>
      </c>
      <c r="B21" s="1190">
        <v>28.65705062</v>
      </c>
      <c r="C21" s="1190">
        <v>4.4132351700000001</v>
      </c>
      <c r="D21" s="1190">
        <v>12.75602507</v>
      </c>
      <c r="E21" s="1190">
        <v>3.0268588699999999</v>
      </c>
      <c r="F21" s="1190">
        <v>8.46093151</v>
      </c>
      <c r="G21" s="1190">
        <v>0</v>
      </c>
      <c r="H21" s="1190">
        <v>0</v>
      </c>
      <c r="I21" s="1190"/>
      <c r="K21" s="1260"/>
      <c r="L21" s="393"/>
      <c r="N21" s="393"/>
      <c r="O21" s="393"/>
      <c r="P21" s="393"/>
      <c r="Q21" s="393"/>
      <c r="R21" s="393"/>
      <c r="S21" s="393"/>
      <c r="T21" s="393"/>
      <c r="U21" s="164"/>
      <c r="V21" s="164"/>
      <c r="W21" s="164"/>
      <c r="X21" s="164"/>
    </row>
    <row r="22" spans="1:24" ht="12.6" customHeight="1">
      <c r="A22" s="1064" t="s">
        <v>949</v>
      </c>
      <c r="B22" s="1190">
        <v>216.33171050999999</v>
      </c>
      <c r="C22" s="1190">
        <v>107.21881972999999</v>
      </c>
      <c r="D22" s="1190">
        <v>45.13468305</v>
      </c>
      <c r="E22" s="1190">
        <v>12.989387880000001</v>
      </c>
      <c r="F22" s="1190">
        <v>50.988819849999999</v>
      </c>
      <c r="G22" s="1190">
        <v>0</v>
      </c>
      <c r="H22" s="1190">
        <v>0</v>
      </c>
      <c r="I22" s="1190"/>
      <c r="K22" s="1260"/>
      <c r="L22" s="393"/>
      <c r="N22" s="393"/>
      <c r="O22" s="393"/>
      <c r="P22" s="393"/>
      <c r="Q22" s="393"/>
      <c r="R22" s="393"/>
      <c r="S22" s="393"/>
      <c r="T22" s="393"/>
      <c r="U22" s="164"/>
      <c r="V22" s="164"/>
      <c r="W22" s="164"/>
      <c r="X22" s="164"/>
    </row>
    <row r="23" spans="1:24" ht="12.6" customHeight="1">
      <c r="A23" s="1064" t="s">
        <v>948</v>
      </c>
      <c r="B23" s="1190">
        <v>13.28546162</v>
      </c>
      <c r="C23" s="1190">
        <v>0</v>
      </c>
      <c r="D23" s="1190">
        <v>10.302483500000001</v>
      </c>
      <c r="E23" s="1190">
        <v>1.0721124099999999</v>
      </c>
      <c r="F23" s="1190">
        <v>1.9108657099999999</v>
      </c>
      <c r="G23" s="1190">
        <v>0</v>
      </c>
      <c r="H23" s="1190">
        <v>0</v>
      </c>
      <c r="I23" s="1190"/>
      <c r="K23" s="1260"/>
      <c r="L23" s="393"/>
      <c r="N23" s="393"/>
      <c r="O23" s="393"/>
      <c r="P23" s="393"/>
      <c r="Q23" s="393"/>
      <c r="R23" s="393"/>
      <c r="S23" s="393"/>
      <c r="T23" s="393"/>
      <c r="U23" s="164"/>
      <c r="V23" s="164"/>
      <c r="W23" s="164"/>
      <c r="X23" s="164"/>
    </row>
    <row r="24" spans="1:24" ht="12.6" customHeight="1">
      <c r="A24" s="1064" t="s">
        <v>947</v>
      </c>
      <c r="B24" s="1190">
        <v>32.669571789999999</v>
      </c>
      <c r="C24" s="1190">
        <v>5.19430602</v>
      </c>
      <c r="D24" s="1190">
        <v>15.39044288</v>
      </c>
      <c r="E24" s="1190">
        <v>7.7239781899999995</v>
      </c>
      <c r="F24" s="1190">
        <v>4.3608446999999995</v>
      </c>
      <c r="G24" s="1190">
        <v>0</v>
      </c>
      <c r="H24" s="1190">
        <v>0</v>
      </c>
      <c r="I24" s="1190"/>
      <c r="K24" s="1260"/>
      <c r="L24" s="393"/>
      <c r="N24" s="393"/>
      <c r="O24" s="393"/>
      <c r="P24" s="393"/>
      <c r="Q24" s="393"/>
      <c r="R24" s="393"/>
      <c r="S24" s="393"/>
      <c r="T24" s="393"/>
      <c r="U24" s="164"/>
      <c r="V24" s="164"/>
      <c r="W24" s="164"/>
      <c r="X24" s="164"/>
    </row>
    <row r="25" spans="1:24" ht="12.6" customHeight="1">
      <c r="A25" s="1064" t="s">
        <v>946</v>
      </c>
      <c r="B25" s="1190">
        <v>1.2527649999999999</v>
      </c>
      <c r="C25" s="1190">
        <v>5.8362360000000002E-2</v>
      </c>
      <c r="D25" s="1190">
        <v>0.10973115</v>
      </c>
      <c r="E25" s="1190">
        <v>0</v>
      </c>
      <c r="F25" s="1190">
        <v>1.0846714899999998</v>
      </c>
      <c r="G25" s="1190">
        <v>0</v>
      </c>
      <c r="H25" s="1190">
        <v>0</v>
      </c>
      <c r="I25" s="1190"/>
      <c r="K25" s="1260"/>
      <c r="L25" s="393"/>
      <c r="N25" s="393"/>
      <c r="O25" s="393"/>
      <c r="P25" s="393"/>
      <c r="Q25" s="393"/>
      <c r="R25" s="393"/>
      <c r="S25" s="393"/>
      <c r="T25" s="393"/>
      <c r="U25" s="164"/>
      <c r="V25" s="164"/>
      <c r="W25" s="164"/>
      <c r="X25" s="164"/>
    </row>
    <row r="26" spans="1:24" ht="12.6" customHeight="1">
      <c r="A26" s="1065" t="s">
        <v>945</v>
      </c>
      <c r="B26" s="1198">
        <v>690.7128585800001</v>
      </c>
      <c r="C26" s="1198">
        <v>224.40365582000001</v>
      </c>
      <c r="D26" s="1198">
        <v>252.50150649</v>
      </c>
      <c r="E26" s="1198">
        <v>140.16389264</v>
      </c>
      <c r="F26" s="1198">
        <v>73.30747009000001</v>
      </c>
      <c r="G26" s="1198">
        <v>0</v>
      </c>
      <c r="H26" s="1198">
        <v>0.33633354000000004</v>
      </c>
      <c r="I26" s="1190"/>
      <c r="K26" s="1260"/>
      <c r="L26" s="393"/>
      <c r="N26" s="393"/>
      <c r="O26" s="393"/>
      <c r="P26" s="393"/>
      <c r="Q26" s="393"/>
      <c r="R26" s="393"/>
      <c r="S26" s="393"/>
      <c r="T26" s="393"/>
      <c r="U26" s="164"/>
      <c r="V26" s="164"/>
      <c r="W26" s="164"/>
      <c r="X26" s="164"/>
    </row>
    <row r="27" spans="1:24" ht="12.6" customHeight="1">
      <c r="A27" s="1064" t="s">
        <v>944</v>
      </c>
      <c r="B27" s="1190">
        <v>67.974461980000001</v>
      </c>
      <c r="C27" s="1190">
        <v>9.4945700300000002</v>
      </c>
      <c r="D27" s="1190">
        <v>57.421635799999997</v>
      </c>
      <c r="E27" s="1190">
        <v>0.40701181000000003</v>
      </c>
      <c r="F27" s="1190">
        <v>0.65124433999999998</v>
      </c>
      <c r="G27" s="1190">
        <v>0</v>
      </c>
      <c r="H27" s="1190">
        <v>0</v>
      </c>
      <c r="I27" s="1190"/>
      <c r="K27" s="1260"/>
      <c r="L27" s="393"/>
      <c r="N27" s="393"/>
      <c r="O27" s="393"/>
      <c r="P27" s="393"/>
      <c r="Q27" s="393"/>
      <c r="R27" s="393"/>
      <c r="S27" s="393"/>
      <c r="T27" s="393"/>
      <c r="U27" s="164"/>
      <c r="V27" s="164"/>
      <c r="W27" s="164"/>
      <c r="X27" s="164"/>
    </row>
    <row r="28" spans="1:24" ht="12.6" customHeight="1">
      <c r="A28" s="1064" t="s">
        <v>943</v>
      </c>
      <c r="B28" s="1190">
        <v>103.38221899</v>
      </c>
      <c r="C28" s="1190">
        <v>37.128091350000005</v>
      </c>
      <c r="D28" s="1190">
        <v>52.14199859</v>
      </c>
      <c r="E28" s="1190">
        <v>1.75308562</v>
      </c>
      <c r="F28" s="1190">
        <v>12.02270989</v>
      </c>
      <c r="G28" s="1190">
        <v>0</v>
      </c>
      <c r="H28" s="1190">
        <v>0.33633354000000004</v>
      </c>
      <c r="I28" s="1190"/>
      <c r="K28" s="1260"/>
      <c r="L28" s="393"/>
      <c r="N28" s="393"/>
      <c r="O28" s="393"/>
      <c r="P28" s="393"/>
      <c r="Q28" s="393"/>
      <c r="R28" s="393"/>
      <c r="S28" s="393"/>
      <c r="T28" s="393"/>
      <c r="U28" s="164"/>
      <c r="V28" s="164"/>
      <c r="W28" s="164"/>
      <c r="X28" s="164"/>
    </row>
    <row r="29" spans="1:24" ht="12.6" customHeight="1">
      <c r="A29" s="1064" t="s">
        <v>942</v>
      </c>
      <c r="B29" s="1190">
        <v>177.53469791999999</v>
      </c>
      <c r="C29" s="1190">
        <v>78.875117029999998</v>
      </c>
      <c r="D29" s="1190">
        <v>26.611684829999998</v>
      </c>
      <c r="E29" s="1190">
        <v>41.183308680000003</v>
      </c>
      <c r="F29" s="1190">
        <v>30.86458738</v>
      </c>
      <c r="G29" s="1190">
        <v>0</v>
      </c>
      <c r="H29" s="1190">
        <v>0</v>
      </c>
      <c r="I29" s="1190"/>
      <c r="K29" s="1260"/>
      <c r="L29" s="393"/>
      <c r="N29" s="393"/>
      <c r="O29" s="393"/>
      <c r="P29" s="393"/>
      <c r="Q29" s="393"/>
      <c r="R29" s="393"/>
      <c r="S29" s="393"/>
      <c r="T29" s="393"/>
      <c r="U29" s="164"/>
      <c r="V29" s="164"/>
      <c r="W29" s="164"/>
      <c r="X29" s="164"/>
    </row>
    <row r="30" spans="1:24" ht="12.6" customHeight="1">
      <c r="A30" s="1064" t="s">
        <v>941</v>
      </c>
      <c r="B30" s="1190">
        <v>171.23102008000001</v>
      </c>
      <c r="C30" s="1190">
        <v>51.249261950000005</v>
      </c>
      <c r="D30" s="1190">
        <v>66.343357399999988</v>
      </c>
      <c r="E30" s="1190">
        <v>34.907160099999999</v>
      </c>
      <c r="F30" s="1190">
        <v>18.731240629999999</v>
      </c>
      <c r="G30" s="1190">
        <v>0</v>
      </c>
      <c r="H30" s="1190">
        <v>0</v>
      </c>
      <c r="I30" s="1190"/>
      <c r="K30" s="1260"/>
      <c r="L30" s="393"/>
      <c r="N30" s="393"/>
      <c r="O30" s="393"/>
      <c r="P30" s="393"/>
      <c r="Q30" s="393"/>
      <c r="R30" s="393"/>
      <c r="S30" s="393"/>
      <c r="T30" s="393"/>
      <c r="U30" s="164"/>
      <c r="V30" s="164"/>
      <c r="W30" s="164"/>
      <c r="X30" s="164"/>
    </row>
    <row r="31" spans="1:24" ht="12.6" customHeight="1">
      <c r="A31" s="1064" t="s">
        <v>940</v>
      </c>
      <c r="B31" s="1190">
        <v>76.213326570000007</v>
      </c>
      <c r="C31" s="1190">
        <v>30.49160466</v>
      </c>
      <c r="D31" s="1190">
        <v>22.128910650000002</v>
      </c>
      <c r="E31" s="1190">
        <v>14.881609619999999</v>
      </c>
      <c r="F31" s="1190">
        <v>8.7112016399999987</v>
      </c>
      <c r="G31" s="1190">
        <v>0</v>
      </c>
      <c r="H31" s="1190">
        <v>0</v>
      </c>
      <c r="I31" s="1190"/>
      <c r="K31" s="1260"/>
      <c r="L31" s="393"/>
      <c r="N31" s="393"/>
      <c r="O31" s="393"/>
      <c r="P31" s="393"/>
      <c r="Q31" s="393"/>
      <c r="R31" s="393"/>
      <c r="S31" s="393"/>
      <c r="T31" s="393"/>
      <c r="U31" s="164"/>
      <c r="V31" s="164"/>
      <c r="W31" s="164"/>
      <c r="X31" s="164"/>
    </row>
    <row r="32" spans="1:24" ht="12.6" customHeight="1">
      <c r="A32" s="1064" t="s">
        <v>939</v>
      </c>
      <c r="B32" s="1190">
        <v>82.297426950000002</v>
      </c>
      <c r="C32" s="1190">
        <v>11.15795395</v>
      </c>
      <c r="D32" s="1190">
        <v>23.144525300000002</v>
      </c>
      <c r="E32" s="1190">
        <v>46.775517370000003</v>
      </c>
      <c r="F32" s="1190">
        <v>1.21943033</v>
      </c>
      <c r="G32" s="1190">
        <v>0</v>
      </c>
      <c r="H32" s="1190">
        <v>0</v>
      </c>
      <c r="I32" s="1190"/>
      <c r="K32" s="1260"/>
      <c r="L32" s="393"/>
      <c r="N32" s="393"/>
      <c r="O32" s="393"/>
      <c r="P32" s="393"/>
      <c r="Q32" s="393"/>
      <c r="R32" s="393"/>
      <c r="S32" s="393"/>
      <c r="T32" s="393"/>
      <c r="U32" s="164"/>
      <c r="V32" s="164"/>
      <c r="W32" s="164"/>
      <c r="X32" s="164"/>
    </row>
    <row r="33" spans="1:24" ht="12.6" customHeight="1">
      <c r="A33" s="1064" t="s">
        <v>938</v>
      </c>
      <c r="B33" s="1190">
        <v>12.079706089999998</v>
      </c>
      <c r="C33" s="1190">
        <v>6.0070568499999997</v>
      </c>
      <c r="D33" s="1190">
        <v>4.7093939200000001</v>
      </c>
      <c r="E33" s="1190">
        <v>0.25619944</v>
      </c>
      <c r="F33" s="1190">
        <v>1.1070558799999999</v>
      </c>
      <c r="G33" s="1190">
        <v>0</v>
      </c>
      <c r="H33" s="1190">
        <v>0</v>
      </c>
      <c r="I33" s="1190"/>
      <c r="K33" s="1260"/>
      <c r="L33" s="393"/>
      <c r="N33" s="393"/>
      <c r="O33" s="393"/>
      <c r="P33" s="393"/>
      <c r="Q33" s="393"/>
      <c r="R33" s="393"/>
      <c r="S33" s="393"/>
      <c r="T33" s="393"/>
      <c r="U33" s="164"/>
      <c r="V33" s="164"/>
      <c r="W33" s="164"/>
      <c r="X33" s="164"/>
    </row>
    <row r="34" spans="1:24" ht="12.6" customHeight="1">
      <c r="A34" s="1065" t="s">
        <v>937</v>
      </c>
      <c r="B34" s="1198">
        <v>647.76033313999994</v>
      </c>
      <c r="C34" s="1198">
        <v>36.440492539999994</v>
      </c>
      <c r="D34" s="1198">
        <v>11.573950779999999</v>
      </c>
      <c r="E34" s="1198">
        <v>447.29558055999996</v>
      </c>
      <c r="F34" s="1198">
        <v>0</v>
      </c>
      <c r="G34" s="1198">
        <v>0</v>
      </c>
      <c r="H34" s="1198">
        <v>152.45030925999998</v>
      </c>
      <c r="I34" s="1190"/>
      <c r="K34" s="1260"/>
      <c r="L34" s="393"/>
      <c r="N34" s="393"/>
      <c r="O34" s="393"/>
      <c r="P34" s="393"/>
      <c r="Q34" s="393"/>
      <c r="R34" s="393"/>
      <c r="S34" s="393"/>
      <c r="T34" s="393"/>
      <c r="U34" s="164"/>
      <c r="V34" s="164"/>
      <c r="W34" s="164"/>
      <c r="X34" s="164"/>
    </row>
    <row r="35" spans="1:24" ht="12.6" customHeight="1">
      <c r="A35" s="1064" t="s">
        <v>936</v>
      </c>
      <c r="B35" s="1190">
        <v>9.8499965099999987</v>
      </c>
      <c r="C35" s="1190">
        <v>0</v>
      </c>
      <c r="D35" s="1190">
        <v>9.3815240799999984</v>
      </c>
      <c r="E35" s="1190">
        <v>0</v>
      </c>
      <c r="F35" s="1190">
        <v>0</v>
      </c>
      <c r="G35" s="1190">
        <v>0</v>
      </c>
      <c r="H35" s="1190">
        <v>0.46847243</v>
      </c>
      <c r="I35" s="1190"/>
      <c r="K35" s="1260"/>
      <c r="L35" s="393"/>
      <c r="N35" s="393"/>
      <c r="O35" s="393"/>
      <c r="P35" s="393"/>
      <c r="Q35" s="393"/>
      <c r="R35" s="393"/>
      <c r="S35" s="393"/>
      <c r="T35" s="393"/>
      <c r="U35" s="164"/>
      <c r="V35" s="164"/>
      <c r="W35" s="164"/>
      <c r="X35" s="164"/>
    </row>
    <row r="36" spans="1:24" ht="12.6" customHeight="1">
      <c r="A36" s="1064" t="s">
        <v>935</v>
      </c>
      <c r="B36" s="1190">
        <v>605.90656001000002</v>
      </c>
      <c r="C36" s="1190">
        <v>36.440827849999998</v>
      </c>
      <c r="D36" s="1190">
        <v>0.84031476999999999</v>
      </c>
      <c r="E36" s="1190">
        <v>416.64358055999998</v>
      </c>
      <c r="F36" s="1190">
        <v>0</v>
      </c>
      <c r="G36" s="1190">
        <v>0</v>
      </c>
      <c r="H36" s="1190">
        <v>151.98183682999999</v>
      </c>
      <c r="I36" s="1190"/>
      <c r="K36" s="1260"/>
      <c r="L36" s="393"/>
      <c r="N36" s="393"/>
      <c r="O36" s="393"/>
      <c r="P36" s="393"/>
      <c r="Q36" s="393"/>
      <c r="R36" s="393"/>
      <c r="S36" s="393"/>
      <c r="T36" s="393"/>
      <c r="U36" s="164"/>
      <c r="V36" s="164"/>
      <c r="W36" s="164"/>
      <c r="X36" s="164"/>
    </row>
    <row r="37" spans="1:24" ht="12.6" customHeight="1">
      <c r="A37" s="1064" t="s">
        <v>934</v>
      </c>
      <c r="B37" s="1190">
        <v>32.003776620000004</v>
      </c>
      <c r="C37" s="1190">
        <v>-3.3531000000053268E-4</v>
      </c>
      <c r="D37" s="1190">
        <v>1.35211193</v>
      </c>
      <c r="E37" s="1190">
        <v>30.652000000000001</v>
      </c>
      <c r="F37" s="1190">
        <v>0</v>
      </c>
      <c r="G37" s="1190">
        <v>0</v>
      </c>
      <c r="H37" s="1190">
        <v>0</v>
      </c>
      <c r="I37" s="1190"/>
      <c r="K37" s="1260"/>
      <c r="L37" s="393"/>
      <c r="N37" s="393"/>
      <c r="O37" s="393"/>
      <c r="P37" s="393"/>
      <c r="Q37" s="393"/>
      <c r="R37" s="393"/>
      <c r="S37" s="393"/>
      <c r="T37" s="393"/>
      <c r="U37" s="164"/>
      <c r="V37" s="164"/>
      <c r="W37" s="164"/>
      <c r="X37" s="164"/>
    </row>
    <row r="38" spans="1:24" ht="12.6" customHeight="1">
      <c r="A38" s="1065" t="s">
        <v>933</v>
      </c>
      <c r="B38" s="1198">
        <v>40.458876709999998</v>
      </c>
      <c r="C38" s="1198">
        <v>5.79356413</v>
      </c>
      <c r="D38" s="1198">
        <v>2.32397133</v>
      </c>
      <c r="E38" s="1198">
        <v>28.269600629999999</v>
      </c>
      <c r="F38" s="1198">
        <v>4.0717406199999999</v>
      </c>
      <c r="G38" s="1198">
        <v>0</v>
      </c>
      <c r="H38" s="1198">
        <v>0</v>
      </c>
      <c r="I38" s="1190"/>
      <c r="K38" s="1260"/>
      <c r="L38" s="393"/>
      <c r="N38" s="393"/>
      <c r="O38" s="393"/>
      <c r="P38" s="393"/>
      <c r="Q38" s="393"/>
      <c r="R38" s="393"/>
      <c r="S38" s="393"/>
      <c r="T38" s="393"/>
      <c r="U38" s="164"/>
      <c r="V38" s="164"/>
      <c r="W38" s="164"/>
      <c r="X38" s="164"/>
    </row>
    <row r="39" spans="1:24" ht="12.6" customHeight="1">
      <c r="A39" s="430" t="s">
        <v>932</v>
      </c>
      <c r="B39" s="1190">
        <v>30</v>
      </c>
      <c r="C39" s="1190">
        <v>0</v>
      </c>
      <c r="D39" s="1190">
        <v>1.1881726799999999</v>
      </c>
      <c r="E39" s="1190">
        <v>28.152616119999998</v>
      </c>
      <c r="F39" s="1190">
        <v>5.7727420000000002E-2</v>
      </c>
      <c r="G39" s="1190">
        <v>0</v>
      </c>
      <c r="H39" s="1190">
        <v>0</v>
      </c>
      <c r="I39" s="1190"/>
      <c r="K39" s="1260"/>
      <c r="L39" s="393"/>
      <c r="N39" s="393"/>
      <c r="O39" s="393"/>
      <c r="P39" s="393"/>
      <c r="Q39" s="393"/>
      <c r="R39" s="393"/>
      <c r="S39" s="393"/>
      <c r="T39" s="393"/>
      <c r="U39" s="164"/>
      <c r="V39" s="164"/>
      <c r="W39" s="164"/>
      <c r="X39" s="164"/>
    </row>
    <row r="40" spans="1:24" ht="12.6" customHeight="1">
      <c r="A40" s="430" t="s">
        <v>931</v>
      </c>
      <c r="B40" s="1190">
        <v>0.73837987999999988</v>
      </c>
      <c r="C40" s="1190">
        <v>0.10810275</v>
      </c>
      <c r="D40" s="1190">
        <v>3.30773E-3</v>
      </c>
      <c r="E40" s="1190">
        <v>0</v>
      </c>
      <c r="F40" s="1190">
        <v>0.6269693999999999</v>
      </c>
      <c r="G40" s="1190">
        <v>0</v>
      </c>
      <c r="H40" s="1190">
        <v>0</v>
      </c>
      <c r="I40" s="1190"/>
      <c r="K40" s="1260"/>
      <c r="L40" s="393"/>
      <c r="N40" s="393"/>
      <c r="O40" s="393"/>
      <c r="P40" s="393"/>
      <c r="Q40" s="393"/>
      <c r="R40" s="393"/>
      <c r="S40" s="393"/>
      <c r="T40" s="393"/>
      <c r="U40" s="164"/>
      <c r="V40" s="164"/>
      <c r="W40" s="164"/>
      <c r="X40" s="164"/>
    </row>
    <row r="41" spans="1:24" ht="12.6" customHeight="1">
      <c r="A41" s="1064" t="s">
        <v>930</v>
      </c>
      <c r="B41" s="1190">
        <v>10</v>
      </c>
      <c r="C41" s="1190">
        <v>6</v>
      </c>
      <c r="D41" s="1190">
        <v>1.13249092</v>
      </c>
      <c r="E41" s="1190">
        <v>0.11698451</v>
      </c>
      <c r="F41" s="1190">
        <v>3.3870437999999998</v>
      </c>
      <c r="G41" s="1190">
        <v>0</v>
      </c>
      <c r="H41" s="1190">
        <v>0</v>
      </c>
      <c r="I41" s="1190"/>
      <c r="K41" s="1260"/>
      <c r="L41" s="393"/>
      <c r="N41" s="393"/>
      <c r="O41" s="393"/>
      <c r="P41" s="393"/>
      <c r="Q41" s="393"/>
      <c r="R41" s="393"/>
      <c r="S41" s="393"/>
      <c r="T41" s="393"/>
      <c r="U41" s="164"/>
      <c r="V41" s="164"/>
      <c r="W41" s="164"/>
      <c r="X41" s="164"/>
    </row>
    <row r="42" spans="1:24" ht="12.6" customHeight="1">
      <c r="A42" s="1065" t="s">
        <v>835</v>
      </c>
      <c r="B42" s="1198">
        <v>430.09479230999995</v>
      </c>
      <c r="C42" s="1198">
        <v>236.62668810999998</v>
      </c>
      <c r="D42" s="1198">
        <v>131.23937015999999</v>
      </c>
      <c r="E42" s="1198">
        <v>58.540990640000004</v>
      </c>
      <c r="F42" s="1198">
        <v>3.6877434</v>
      </c>
      <c r="G42" s="1198">
        <v>0</v>
      </c>
      <c r="H42" s="1198">
        <v>0</v>
      </c>
      <c r="I42" s="1190"/>
      <c r="K42" s="1260"/>
      <c r="L42" s="393"/>
      <c r="N42" s="393"/>
      <c r="O42" s="393"/>
      <c r="P42" s="393"/>
      <c r="Q42" s="393"/>
      <c r="R42" s="393"/>
      <c r="S42" s="393"/>
      <c r="T42" s="393"/>
      <c r="U42" s="164"/>
      <c r="V42" s="164"/>
      <c r="W42" s="164"/>
      <c r="X42" s="164"/>
    </row>
    <row r="43" spans="1:24" ht="12.6" customHeight="1">
      <c r="A43" s="1065" t="s">
        <v>927</v>
      </c>
      <c r="B43" s="1198">
        <v>5.54491362</v>
      </c>
      <c r="C43" s="1198">
        <v>0.80270686000000002</v>
      </c>
      <c r="D43" s="1198">
        <v>0.33596413000000003</v>
      </c>
      <c r="E43" s="1198">
        <v>4.4010504800000003</v>
      </c>
      <c r="F43" s="1198">
        <v>5.1921499999999995E-3</v>
      </c>
      <c r="G43" s="1198">
        <v>0</v>
      </c>
      <c r="H43" s="1198">
        <v>0</v>
      </c>
      <c r="I43" s="1190"/>
      <c r="K43" s="1260"/>
      <c r="L43" s="393"/>
      <c r="N43" s="393"/>
      <c r="O43" s="393"/>
      <c r="P43" s="393"/>
      <c r="Q43" s="393"/>
      <c r="R43" s="393"/>
      <c r="S43" s="393"/>
      <c r="T43" s="393"/>
      <c r="U43" s="164"/>
      <c r="V43" s="164"/>
      <c r="W43" s="164"/>
      <c r="X43" s="164"/>
    </row>
    <row r="44" spans="1:24" ht="12.6" customHeight="1" thickBot="1">
      <c r="I44" s="1190"/>
      <c r="K44" s="1260"/>
      <c r="L44" s="393"/>
      <c r="N44" s="393"/>
      <c r="O44" s="393"/>
      <c r="P44" s="393"/>
      <c r="Q44" s="393"/>
      <c r="R44" s="393"/>
      <c r="S44" s="393"/>
      <c r="T44" s="393"/>
      <c r="U44" s="164"/>
      <c r="V44" s="164"/>
      <c r="W44" s="164"/>
      <c r="X44" s="164"/>
    </row>
    <row r="45" spans="1:24" ht="12.6" customHeight="1" thickBot="1">
      <c r="A45" s="1061" t="s">
        <v>267</v>
      </c>
      <c r="B45" s="1193">
        <v>3353.6516720499999</v>
      </c>
      <c r="C45" s="1193">
        <v>1195.66418406</v>
      </c>
      <c r="D45" s="1193">
        <v>566.52536662</v>
      </c>
      <c r="E45" s="1193">
        <v>1075.95588625</v>
      </c>
      <c r="F45" s="1193">
        <v>188.61822205000001</v>
      </c>
      <c r="G45" s="1193">
        <v>0</v>
      </c>
      <c r="H45" s="1193">
        <v>326.88801307</v>
      </c>
      <c r="I45" s="1190"/>
      <c r="K45" s="1260"/>
      <c r="L45" s="393"/>
      <c r="N45" s="393"/>
      <c r="O45" s="393"/>
      <c r="P45" s="393"/>
      <c r="Q45" s="393"/>
      <c r="R45" s="393"/>
      <c r="S45" s="393"/>
      <c r="T45" s="393"/>
      <c r="U45" s="164"/>
      <c r="V45" s="164"/>
      <c r="W45" s="164"/>
      <c r="X45" s="164"/>
    </row>
    <row r="46" spans="1:24" ht="12.6" customHeight="1">
      <c r="A46" s="1064" t="s">
        <v>487</v>
      </c>
      <c r="B46" s="1190">
        <v>962.50073519</v>
      </c>
      <c r="C46" s="1190">
        <v>409.64615474999999</v>
      </c>
      <c r="D46" s="1190">
        <v>385.90264089999999</v>
      </c>
      <c r="E46" s="1190">
        <v>105.92910246</v>
      </c>
      <c r="F46" s="1190">
        <v>61.022837079999995</v>
      </c>
      <c r="G46" s="1190">
        <v>0</v>
      </c>
      <c r="H46" s="1190">
        <v>0</v>
      </c>
      <c r="I46" s="1190"/>
      <c r="K46" s="1260"/>
      <c r="L46" s="393"/>
      <c r="N46" s="393"/>
      <c r="O46" s="393"/>
      <c r="P46" s="393"/>
      <c r="Q46" s="393"/>
      <c r="R46" s="393"/>
      <c r="S46" s="393"/>
      <c r="T46" s="393"/>
      <c r="U46" s="164"/>
      <c r="V46" s="164"/>
      <c r="W46" s="164"/>
      <c r="X46" s="164"/>
    </row>
    <row r="47" spans="1:24" ht="12.6" customHeight="1">
      <c r="A47" s="1064" t="s">
        <v>486</v>
      </c>
      <c r="B47" s="1190">
        <v>379.75434624000002</v>
      </c>
      <c r="C47" s="1190">
        <v>164.91535804</v>
      </c>
      <c r="D47" s="1190">
        <v>151.12412362999999</v>
      </c>
      <c r="E47" s="1190">
        <v>59.010177800000001</v>
      </c>
      <c r="F47" s="1190">
        <v>4.7046867700000004</v>
      </c>
      <c r="G47" s="1190">
        <v>0</v>
      </c>
      <c r="H47" s="1190">
        <v>0</v>
      </c>
      <c r="I47" s="1190"/>
      <c r="K47" s="1260"/>
      <c r="L47" s="393"/>
      <c r="N47" s="393"/>
      <c r="O47" s="393"/>
      <c r="P47" s="393"/>
      <c r="Q47" s="393"/>
      <c r="R47" s="393"/>
      <c r="S47" s="393"/>
      <c r="T47" s="393"/>
      <c r="U47" s="164"/>
      <c r="V47" s="164"/>
      <c r="W47" s="164"/>
      <c r="X47" s="164"/>
    </row>
    <row r="48" spans="1:24" ht="12.6" customHeight="1" thickBot="1">
      <c r="A48" s="1063" t="s">
        <v>926</v>
      </c>
      <c r="B48" s="1195">
        <v>277.97928586</v>
      </c>
      <c r="C48" s="1195">
        <v>55.017385059999981</v>
      </c>
      <c r="D48" s="1195">
        <v>150.18246557000003</v>
      </c>
      <c r="E48" s="1195">
        <v>20.591311120000007</v>
      </c>
      <c r="F48" s="1195">
        <v>52.188124110000004</v>
      </c>
      <c r="G48" s="1195">
        <v>0</v>
      </c>
      <c r="H48" s="1195">
        <v>0</v>
      </c>
      <c r="I48" s="1190"/>
      <c r="K48" s="1260"/>
      <c r="L48" s="393"/>
      <c r="N48" s="393"/>
      <c r="O48" s="393"/>
      <c r="P48" s="393"/>
      <c r="Q48" s="393"/>
      <c r="R48" s="393"/>
      <c r="S48" s="393"/>
      <c r="T48" s="393"/>
      <c r="U48" s="164"/>
      <c r="V48" s="164"/>
      <c r="W48" s="164"/>
      <c r="X48" s="164"/>
    </row>
    <row r="49" spans="1:28" ht="12.6" customHeight="1" thickBot="1">
      <c r="A49" s="1062" t="s">
        <v>266</v>
      </c>
      <c r="B49" s="1194">
        <v>1620.2343672900001</v>
      </c>
      <c r="C49" s="1194">
        <v>629.57889784999998</v>
      </c>
      <c r="D49" s="1194">
        <v>687.20923010000001</v>
      </c>
      <c r="E49" s="1194">
        <v>185.53059138</v>
      </c>
      <c r="F49" s="1194">
        <v>117.91564796</v>
      </c>
      <c r="G49" s="1194">
        <v>0</v>
      </c>
      <c r="H49" s="1194">
        <v>0</v>
      </c>
      <c r="I49" s="1190"/>
      <c r="K49" s="1260"/>
      <c r="L49" s="393"/>
      <c r="N49" s="393"/>
      <c r="O49" s="393"/>
      <c r="P49" s="393"/>
      <c r="Q49" s="393"/>
      <c r="R49" s="393"/>
      <c r="S49" s="393"/>
      <c r="T49" s="393"/>
      <c r="U49" s="164"/>
      <c r="V49" s="164"/>
      <c r="W49" s="164"/>
      <c r="X49" s="164"/>
    </row>
    <row r="50" spans="1:28" ht="12.6" customHeight="1" thickBot="1">
      <c r="A50" s="1061" t="s">
        <v>260</v>
      </c>
      <c r="B50" s="1193">
        <v>39.170865579999997</v>
      </c>
      <c r="C50" s="1193">
        <v>39.168799239999998</v>
      </c>
      <c r="D50" s="1193">
        <v>5.0520000000000003E-4</v>
      </c>
      <c r="E50" s="1193">
        <v>0</v>
      </c>
      <c r="F50" s="1193">
        <v>1.5611399999999999E-3</v>
      </c>
      <c r="G50" s="1193">
        <v>0</v>
      </c>
      <c r="H50" s="1193">
        <v>0</v>
      </c>
      <c r="I50" s="1190"/>
      <c r="K50" s="1260"/>
      <c r="L50" s="393"/>
      <c r="N50" s="393"/>
      <c r="O50" s="393"/>
      <c r="P50" s="393"/>
      <c r="Q50" s="393"/>
      <c r="R50" s="393"/>
      <c r="S50" s="393"/>
      <c r="T50" s="393"/>
      <c r="U50" s="164"/>
      <c r="V50" s="164"/>
      <c r="W50" s="164"/>
      <c r="X50" s="164"/>
    </row>
    <row r="51" spans="1:28" ht="12.6" customHeight="1" thickBot="1">
      <c r="A51" s="1061" t="s">
        <v>545</v>
      </c>
      <c r="B51" s="1193">
        <v>0</v>
      </c>
      <c r="C51" s="1193">
        <v>0</v>
      </c>
      <c r="D51" s="1193">
        <v>0</v>
      </c>
      <c r="E51" s="1193">
        <v>0</v>
      </c>
      <c r="F51" s="1193">
        <v>0</v>
      </c>
      <c r="G51" s="1193">
        <v>0</v>
      </c>
      <c r="H51" s="1193">
        <v>0</v>
      </c>
      <c r="I51" s="1190"/>
      <c r="K51" s="1260"/>
      <c r="L51" s="393"/>
      <c r="N51" s="393"/>
      <c r="O51" s="393"/>
      <c r="P51" s="393"/>
      <c r="Q51" s="393"/>
      <c r="R51" s="393"/>
      <c r="S51" s="393"/>
      <c r="T51" s="393"/>
      <c r="U51" s="164"/>
      <c r="V51" s="164"/>
      <c r="W51" s="164"/>
      <c r="X51" s="164"/>
    </row>
    <row r="52" spans="1:28" ht="12.6" customHeight="1" thickBot="1">
      <c r="A52" s="1062" t="s">
        <v>1393</v>
      </c>
      <c r="B52" s="1194">
        <v>5013.0569049200003</v>
      </c>
      <c r="C52" s="1194">
        <v>1864.41188115</v>
      </c>
      <c r="D52" s="1194">
        <v>1253.7351019199998</v>
      </c>
      <c r="E52" s="1194">
        <v>1261.4864776300001</v>
      </c>
      <c r="F52" s="1194">
        <v>306.53543114999997</v>
      </c>
      <c r="G52" s="1194">
        <v>0</v>
      </c>
      <c r="H52" s="1194">
        <v>326.88801307</v>
      </c>
      <c r="I52" s="1190"/>
      <c r="K52" s="1260"/>
      <c r="L52" s="393"/>
      <c r="N52" s="393"/>
      <c r="O52" s="393"/>
      <c r="P52" s="393"/>
      <c r="Q52" s="393"/>
      <c r="R52" s="393"/>
      <c r="S52" s="393"/>
      <c r="T52" s="393"/>
      <c r="U52" s="164"/>
      <c r="V52" s="164"/>
      <c r="W52" s="164"/>
      <c r="X52" s="164"/>
    </row>
    <row r="53" spans="1:28" ht="12.6" customHeight="1" thickBot="1">
      <c r="A53" s="1061" t="s">
        <v>1037</v>
      </c>
      <c r="B53" s="1193">
        <v>990.49029910999991</v>
      </c>
      <c r="C53" s="1193">
        <v>950.85615025999994</v>
      </c>
      <c r="D53" s="1193">
        <v>0</v>
      </c>
      <c r="E53" s="1193">
        <v>39.634148849999995</v>
      </c>
      <c r="F53" s="1193">
        <v>0</v>
      </c>
      <c r="G53" s="1193">
        <v>0</v>
      </c>
      <c r="H53" s="1193">
        <v>0</v>
      </c>
      <c r="I53" s="1190"/>
      <c r="K53" s="1260"/>
      <c r="L53" s="393"/>
      <c r="N53" s="393"/>
      <c r="O53" s="393"/>
      <c r="P53" s="393"/>
      <c r="Q53" s="393"/>
      <c r="R53" s="393"/>
      <c r="S53" s="393"/>
      <c r="T53" s="393"/>
      <c r="U53" s="164"/>
      <c r="V53" s="164"/>
      <c r="W53" s="164"/>
      <c r="X53" s="164"/>
    </row>
    <row r="54" spans="1:28" ht="12.6" customHeight="1">
      <c r="A54" s="426"/>
      <c r="B54" s="1190"/>
      <c r="C54" s="1251"/>
      <c r="D54" s="1190"/>
      <c r="E54" s="1196"/>
      <c r="F54" s="1197"/>
      <c r="G54" s="1197"/>
      <c r="H54" s="1197"/>
      <c r="I54" s="1197"/>
      <c r="N54" s="164"/>
    </row>
    <row r="55" spans="1:28" ht="12.6" customHeight="1">
      <c r="A55" s="1259"/>
      <c r="B55" s="1192"/>
      <c r="C55" s="1192"/>
      <c r="D55" s="1192"/>
      <c r="E55" s="1192"/>
      <c r="F55" s="1192"/>
      <c r="G55" s="1192"/>
      <c r="H55" s="1192"/>
      <c r="I55" s="1252"/>
      <c r="N55" s="164"/>
    </row>
    <row r="56" spans="1:28" ht="12.6" customHeight="1">
      <c r="B56" s="1188"/>
      <c r="C56" s="1188"/>
      <c r="D56" s="1188"/>
      <c r="E56" s="1188"/>
      <c r="F56" s="1188"/>
      <c r="G56" s="1188"/>
      <c r="H56" s="1188"/>
      <c r="N56" s="164"/>
    </row>
    <row r="57" spans="1:28" ht="12.6" customHeight="1">
      <c r="A57" s="1642" t="s">
        <v>1392</v>
      </c>
      <c r="B57" s="1187"/>
      <c r="C57" s="1187"/>
      <c r="D57" s="1187"/>
      <c r="E57" s="1187"/>
      <c r="N57" s="164"/>
    </row>
    <row r="58" spans="1:28" ht="12.6" customHeight="1">
      <c r="A58" s="1258"/>
      <c r="B58" s="1187"/>
      <c r="C58" s="1187"/>
      <c r="D58" s="1187"/>
      <c r="E58" s="1187"/>
      <c r="F58" s="426"/>
      <c r="N58" s="164"/>
    </row>
    <row r="59" spans="1:28" ht="12.6" customHeight="1">
      <c r="B59" s="688"/>
      <c r="C59" s="1251"/>
      <c r="D59" s="688"/>
      <c r="E59" s="429"/>
      <c r="J59" s="1257"/>
      <c r="N59" s="164"/>
    </row>
    <row r="60" spans="1:28" ht="12.6" customHeight="1">
      <c r="A60" s="1204"/>
      <c r="B60" s="2151"/>
      <c r="C60" s="2152"/>
      <c r="D60" s="2152"/>
      <c r="E60" s="2152"/>
      <c r="F60" s="2152"/>
      <c r="G60" s="2152"/>
      <c r="H60" s="2152"/>
      <c r="I60" s="1309"/>
      <c r="J60" s="2152"/>
      <c r="K60" s="2152"/>
      <c r="N60" s="164"/>
    </row>
    <row r="61" spans="1:28" ht="24" customHeight="1" thickBot="1">
      <c r="A61" s="1256" t="s">
        <v>112</v>
      </c>
      <c r="B61" s="1200" t="s">
        <v>237</v>
      </c>
      <c r="C61" s="1200" t="s">
        <v>244</v>
      </c>
      <c r="D61" s="1200" t="s">
        <v>243</v>
      </c>
      <c r="E61" s="1200" t="s">
        <v>242</v>
      </c>
      <c r="F61" s="1200" t="s">
        <v>241</v>
      </c>
      <c r="G61" s="1200" t="s">
        <v>240</v>
      </c>
      <c r="H61" s="1199" t="s">
        <v>1038</v>
      </c>
      <c r="I61" s="1255"/>
      <c r="J61" s="1255"/>
      <c r="K61" s="1255"/>
      <c r="N61" s="164"/>
    </row>
    <row r="62" spans="1:28" ht="12.6" customHeight="1">
      <c r="A62" s="1065" t="s">
        <v>834</v>
      </c>
      <c r="B62" s="1198">
        <v>160.56833547000002</v>
      </c>
      <c r="C62" s="1198">
        <v>115.54948564000001</v>
      </c>
      <c r="D62" s="1198">
        <v>31.646338400000001</v>
      </c>
      <c r="E62" s="1198">
        <v>1.33816424</v>
      </c>
      <c r="F62" s="1198">
        <v>12.03434719</v>
      </c>
      <c r="G62" s="1198">
        <v>0</v>
      </c>
      <c r="H62" s="1198">
        <v>0</v>
      </c>
      <c r="I62" s="1190"/>
      <c r="J62" s="1254"/>
      <c r="K62" s="1190"/>
      <c r="L62" s="393"/>
      <c r="M62" s="164"/>
      <c r="N62" s="164"/>
      <c r="O62" s="149"/>
      <c r="P62" s="149"/>
      <c r="Q62" s="149"/>
      <c r="R62" s="149"/>
      <c r="S62" s="149"/>
      <c r="T62" s="149"/>
      <c r="U62" s="149"/>
      <c r="V62" s="149"/>
      <c r="W62" s="149"/>
      <c r="X62" s="149"/>
      <c r="Y62" s="149"/>
      <c r="Z62" s="149"/>
      <c r="AA62" s="149"/>
      <c r="AB62" s="149"/>
    </row>
    <row r="63" spans="1:28" ht="12.6" customHeight="1">
      <c r="A63" s="1065" t="s">
        <v>964</v>
      </c>
      <c r="B63" s="1198">
        <v>448.25657812999992</v>
      </c>
      <c r="C63" s="1198">
        <v>420.61325153999996</v>
      </c>
      <c r="D63" s="1198">
        <v>20.511451019999999</v>
      </c>
      <c r="E63" s="1198">
        <v>4.9812079899999997</v>
      </c>
      <c r="F63" s="1198">
        <v>2.1506675799999999</v>
      </c>
      <c r="G63" s="1198">
        <v>0</v>
      </c>
      <c r="H63" s="1198">
        <v>0</v>
      </c>
      <c r="I63" s="1190"/>
      <c r="J63" s="1254"/>
      <c r="K63" s="1190"/>
      <c r="L63" s="393"/>
      <c r="M63" s="164"/>
      <c r="N63" s="164"/>
      <c r="O63" s="149"/>
      <c r="P63" s="149"/>
      <c r="Q63" s="149"/>
      <c r="R63" s="149"/>
      <c r="S63" s="149"/>
      <c r="T63" s="149"/>
      <c r="U63" s="149"/>
      <c r="V63" s="149"/>
      <c r="W63" s="149"/>
      <c r="X63" s="149"/>
      <c r="Y63" s="149"/>
      <c r="Z63" s="149"/>
      <c r="AA63" s="149"/>
      <c r="AB63" s="149"/>
    </row>
    <row r="64" spans="1:28" ht="12.6" customHeight="1">
      <c r="A64" s="1064" t="s">
        <v>963</v>
      </c>
      <c r="B64" s="1190">
        <v>118.5218732</v>
      </c>
      <c r="C64" s="1190">
        <v>113.83964845</v>
      </c>
      <c r="D64" s="1190">
        <v>3.5349221200000001</v>
      </c>
      <c r="E64" s="1190">
        <v>1.08531909</v>
      </c>
      <c r="F64" s="1190">
        <v>6.1983539999999997E-2</v>
      </c>
      <c r="G64" s="1190">
        <v>0</v>
      </c>
      <c r="H64" s="1190">
        <v>0</v>
      </c>
      <c r="I64" s="1190"/>
      <c r="J64" s="1254"/>
      <c r="K64" s="1190"/>
      <c r="L64" s="393"/>
      <c r="M64" s="164"/>
      <c r="N64" s="164"/>
      <c r="O64" s="149"/>
      <c r="P64" s="149"/>
      <c r="Q64" s="149"/>
      <c r="R64" s="149"/>
      <c r="S64" s="149"/>
      <c r="T64" s="149"/>
      <c r="U64" s="149"/>
      <c r="V64" s="149"/>
      <c r="W64" s="149"/>
      <c r="X64" s="149"/>
      <c r="Y64" s="149"/>
      <c r="Z64" s="149"/>
      <c r="AA64" s="149"/>
      <c r="AB64" s="149"/>
    </row>
    <row r="65" spans="1:28" ht="12.6" customHeight="1">
      <c r="A65" s="1064" t="s">
        <v>962</v>
      </c>
      <c r="B65" s="1190">
        <v>325.06811754999995</v>
      </c>
      <c r="C65" s="1190">
        <v>306.59184282000001</v>
      </c>
      <c r="D65" s="1190">
        <v>13.59929429</v>
      </c>
      <c r="E65" s="1190">
        <v>2.7882964000000001</v>
      </c>
      <c r="F65" s="1190">
        <v>2.08868404</v>
      </c>
      <c r="G65" s="1190">
        <v>0</v>
      </c>
      <c r="H65" s="1190">
        <v>0</v>
      </c>
      <c r="I65" s="1190"/>
      <c r="J65" s="1254"/>
      <c r="K65" s="1190"/>
      <c r="L65" s="393"/>
      <c r="M65" s="164"/>
      <c r="N65" s="164"/>
      <c r="O65" s="149"/>
      <c r="P65" s="149"/>
      <c r="Q65" s="149"/>
      <c r="R65" s="149"/>
      <c r="S65" s="149"/>
      <c r="T65" s="149"/>
      <c r="U65" s="149"/>
      <c r="V65" s="149"/>
      <c r="W65" s="149"/>
      <c r="X65" s="149"/>
      <c r="Y65" s="149"/>
      <c r="Z65" s="149"/>
      <c r="AA65" s="149"/>
      <c r="AB65" s="149"/>
    </row>
    <row r="66" spans="1:28" ht="12.6" customHeight="1">
      <c r="A66" s="430" t="s">
        <v>961</v>
      </c>
      <c r="B66" s="1190">
        <v>4.6665873799999993</v>
      </c>
      <c r="C66" s="1190">
        <v>0.18176026999999997</v>
      </c>
      <c r="D66" s="1190">
        <v>3.3772346099999999</v>
      </c>
      <c r="E66" s="1190">
        <v>1.1075925</v>
      </c>
      <c r="F66" s="1190">
        <v>0</v>
      </c>
      <c r="G66" s="1190">
        <v>0</v>
      </c>
      <c r="H66" s="1190">
        <v>0</v>
      </c>
      <c r="I66" s="1190"/>
      <c r="J66" s="1254"/>
      <c r="K66" s="1190"/>
      <c r="L66" s="393"/>
      <c r="M66" s="164"/>
      <c r="N66" s="164"/>
      <c r="O66" s="149"/>
      <c r="P66" s="149"/>
      <c r="Q66" s="149"/>
      <c r="R66" s="149"/>
      <c r="S66" s="149"/>
      <c r="T66" s="149"/>
      <c r="U66" s="149"/>
      <c r="V66" s="149"/>
      <c r="W66" s="149"/>
      <c r="X66" s="149"/>
      <c r="Y66" s="149"/>
      <c r="Z66" s="149"/>
      <c r="AA66" s="149"/>
      <c r="AB66" s="149"/>
    </row>
    <row r="67" spans="1:28" ht="12.6" customHeight="1">
      <c r="A67" s="691" t="s">
        <v>960</v>
      </c>
      <c r="B67" s="1198">
        <v>568.95552642000007</v>
      </c>
      <c r="C67" s="1198">
        <v>20.08067771</v>
      </c>
      <c r="D67" s="1198">
        <v>21.229904299999998</v>
      </c>
      <c r="E67" s="1198">
        <v>255.94328680999999</v>
      </c>
      <c r="F67" s="1198">
        <v>0.40224995000000002</v>
      </c>
      <c r="G67" s="1198">
        <v>0</v>
      </c>
      <c r="H67" s="1198">
        <v>271.29940765000003</v>
      </c>
      <c r="I67" s="1190"/>
      <c r="J67" s="1254"/>
      <c r="K67" s="1190"/>
      <c r="L67" s="393"/>
      <c r="M67" s="164"/>
      <c r="N67" s="164"/>
      <c r="O67" s="149"/>
      <c r="P67" s="149"/>
      <c r="Q67" s="149"/>
      <c r="R67" s="149"/>
      <c r="S67" s="149"/>
      <c r="T67" s="149"/>
      <c r="U67" s="149"/>
      <c r="V67" s="149"/>
      <c r="W67" s="149"/>
      <c r="X67" s="149"/>
      <c r="Y67" s="149"/>
      <c r="Z67" s="149"/>
      <c r="AA67" s="149"/>
      <c r="AB67" s="149"/>
    </row>
    <row r="68" spans="1:28" ht="12.6" customHeight="1">
      <c r="A68" s="1064" t="s">
        <v>959</v>
      </c>
      <c r="B68" s="1190">
        <v>40.554762240000002</v>
      </c>
      <c r="C68" s="1190">
        <v>19.917274669999998</v>
      </c>
      <c r="D68" s="1190">
        <v>18.19699778</v>
      </c>
      <c r="E68" s="1190">
        <v>2.0377039199999998</v>
      </c>
      <c r="F68" s="1190">
        <v>0.40278586999999999</v>
      </c>
      <c r="G68" s="1190">
        <v>0</v>
      </c>
      <c r="H68" s="1190">
        <v>0</v>
      </c>
      <c r="I68" s="1190"/>
      <c r="J68" s="1254"/>
      <c r="K68" s="1190"/>
      <c r="L68" s="393"/>
      <c r="M68" s="164"/>
      <c r="N68" s="164"/>
      <c r="O68" s="149"/>
      <c r="P68" s="149"/>
      <c r="Q68" s="149"/>
      <c r="R68" s="149"/>
      <c r="S68" s="149"/>
      <c r="T68" s="149"/>
      <c r="U68" s="149"/>
      <c r="V68" s="149"/>
      <c r="W68" s="149"/>
      <c r="X68" s="149"/>
      <c r="Y68" s="149"/>
      <c r="Z68" s="149"/>
      <c r="AA68" s="149"/>
      <c r="AB68" s="149"/>
    </row>
    <row r="69" spans="1:28" ht="12.6" customHeight="1">
      <c r="A69" s="1064" t="s">
        <v>958</v>
      </c>
      <c r="B69" s="1190">
        <v>4.0083344400000005</v>
      </c>
      <c r="C69" s="1190">
        <v>0.16340304</v>
      </c>
      <c r="D69" s="1190">
        <v>3.0315102600000001</v>
      </c>
      <c r="E69" s="1190">
        <v>0.81342113999999999</v>
      </c>
      <c r="F69" s="1190">
        <v>0</v>
      </c>
      <c r="G69" s="1190">
        <v>0</v>
      </c>
      <c r="H69" s="1190">
        <v>0</v>
      </c>
      <c r="I69" s="1190"/>
      <c r="J69" s="1254"/>
      <c r="K69" s="1190"/>
      <c r="L69" s="393"/>
      <c r="M69" s="164"/>
      <c r="N69" s="164"/>
      <c r="O69" s="149"/>
      <c r="P69" s="149"/>
      <c r="Q69" s="149"/>
      <c r="R69" s="149"/>
      <c r="S69" s="149"/>
      <c r="T69" s="149"/>
      <c r="U69" s="149"/>
      <c r="V69" s="149"/>
      <c r="W69" s="149"/>
      <c r="X69" s="149"/>
      <c r="Y69" s="149"/>
      <c r="Z69" s="149"/>
      <c r="AA69" s="149"/>
      <c r="AB69" s="149"/>
    </row>
    <row r="70" spans="1:28" ht="12.6" customHeight="1">
      <c r="A70" s="422" t="s">
        <v>957</v>
      </c>
      <c r="B70" s="1190">
        <v>524.39242974000001</v>
      </c>
      <c r="C70" s="1190">
        <v>0</v>
      </c>
      <c r="D70" s="1190">
        <v>1.3962600000000001E-3</v>
      </c>
      <c r="E70" s="1190">
        <v>253.09216175</v>
      </c>
      <c r="F70" s="1190">
        <v>-5.3591999999999995E-4</v>
      </c>
      <c r="G70" s="1190">
        <v>0</v>
      </c>
      <c r="H70" s="1190">
        <v>271.29940765000003</v>
      </c>
      <c r="I70" s="1190"/>
      <c r="J70" s="1254"/>
      <c r="K70" s="1190"/>
      <c r="L70" s="393"/>
      <c r="M70" s="164"/>
      <c r="N70" s="164"/>
      <c r="O70" s="149"/>
      <c r="P70" s="149"/>
      <c r="Q70" s="149"/>
      <c r="R70" s="149"/>
      <c r="S70" s="149"/>
      <c r="T70" s="149"/>
      <c r="U70" s="149"/>
      <c r="V70" s="149"/>
      <c r="W70" s="149"/>
      <c r="X70" s="149"/>
      <c r="Y70" s="149"/>
      <c r="Z70" s="149"/>
      <c r="AA70" s="149"/>
      <c r="AB70" s="149"/>
    </row>
    <row r="71" spans="1:28" ht="12.6" customHeight="1">
      <c r="A71" s="1066" t="s">
        <v>956</v>
      </c>
      <c r="B71" s="1198">
        <v>34.951291829999995</v>
      </c>
      <c r="C71" s="1198">
        <v>11.23178253</v>
      </c>
      <c r="D71" s="1198">
        <v>10.449834370000001</v>
      </c>
      <c r="E71" s="1198">
        <v>11.581761969999999</v>
      </c>
      <c r="F71" s="1198">
        <v>1.68791296</v>
      </c>
      <c r="G71" s="1198">
        <v>0</v>
      </c>
      <c r="H71" s="1198">
        <v>0</v>
      </c>
      <c r="I71" s="1190"/>
      <c r="J71" s="1254"/>
      <c r="K71" s="1190"/>
      <c r="L71" s="393"/>
      <c r="M71" s="164"/>
      <c r="N71" s="164"/>
      <c r="O71" s="149"/>
      <c r="P71" s="149"/>
      <c r="Q71" s="149"/>
      <c r="R71" s="149"/>
      <c r="S71" s="149"/>
      <c r="T71" s="149"/>
      <c r="U71" s="149"/>
      <c r="V71" s="149"/>
      <c r="W71" s="149"/>
      <c r="X71" s="149"/>
      <c r="Y71" s="149"/>
      <c r="Z71" s="149"/>
      <c r="AA71" s="149"/>
      <c r="AB71" s="149"/>
    </row>
    <row r="72" spans="1:28" ht="12.6" customHeight="1">
      <c r="A72" s="1064" t="s">
        <v>955</v>
      </c>
      <c r="B72" s="1190">
        <v>7.2104096000000002</v>
      </c>
      <c r="C72" s="1190">
        <v>1.0155951299999999</v>
      </c>
      <c r="D72" s="1190">
        <v>3.60732622</v>
      </c>
      <c r="E72" s="1190">
        <v>1.87800349</v>
      </c>
      <c r="F72" s="1190">
        <v>0.70948476000000005</v>
      </c>
      <c r="G72" s="1190">
        <v>0</v>
      </c>
      <c r="H72" s="1190">
        <v>0</v>
      </c>
      <c r="I72" s="1190"/>
      <c r="J72" s="1254"/>
      <c r="K72" s="1190"/>
      <c r="L72" s="393"/>
      <c r="M72" s="164"/>
      <c r="N72" s="164"/>
      <c r="O72" s="149"/>
      <c r="P72" s="149"/>
      <c r="Q72" s="149"/>
      <c r="R72" s="149"/>
      <c r="S72" s="149"/>
      <c r="T72" s="149"/>
      <c r="U72" s="149"/>
      <c r="V72" s="149"/>
      <c r="W72" s="149"/>
      <c r="X72" s="149"/>
      <c r="Y72" s="149"/>
      <c r="Z72" s="149"/>
      <c r="AA72" s="149"/>
      <c r="AB72" s="149"/>
    </row>
    <row r="73" spans="1:28" ht="12.6" customHeight="1">
      <c r="A73" s="1064" t="s">
        <v>954</v>
      </c>
      <c r="B73" s="1190">
        <v>13.92317798</v>
      </c>
      <c r="C73" s="1190">
        <v>4.6613518500000009</v>
      </c>
      <c r="D73" s="1190">
        <v>2.4017792399999998</v>
      </c>
      <c r="E73" s="1190">
        <v>6.8108162599999993</v>
      </c>
      <c r="F73" s="1190">
        <v>4.9230629999999997E-2</v>
      </c>
      <c r="G73" s="1190">
        <v>0</v>
      </c>
      <c r="H73" s="1190">
        <v>0</v>
      </c>
      <c r="I73" s="1190"/>
      <c r="J73" s="1254"/>
      <c r="K73" s="1190"/>
      <c r="L73" s="393"/>
      <c r="M73" s="164"/>
      <c r="N73" s="164"/>
      <c r="O73" s="149"/>
      <c r="P73" s="149"/>
      <c r="Q73" s="149"/>
      <c r="R73" s="149"/>
      <c r="S73" s="149"/>
      <c r="T73" s="149"/>
      <c r="U73" s="149"/>
      <c r="V73" s="149"/>
      <c r="W73" s="149"/>
      <c r="X73" s="149"/>
      <c r="Y73" s="149"/>
      <c r="Z73" s="149"/>
      <c r="AA73" s="149"/>
      <c r="AB73" s="149"/>
    </row>
    <row r="74" spans="1:28" ht="12.6" customHeight="1">
      <c r="A74" s="1064" t="s">
        <v>953</v>
      </c>
      <c r="B74" s="1190">
        <v>13.81770425</v>
      </c>
      <c r="C74" s="1190">
        <v>5.55483555</v>
      </c>
      <c r="D74" s="1190">
        <v>4.4407289099999998</v>
      </c>
      <c r="E74" s="1190">
        <v>2.8929422200000001</v>
      </c>
      <c r="F74" s="1190">
        <v>0.92919757000000003</v>
      </c>
      <c r="G74" s="1190">
        <v>0</v>
      </c>
      <c r="H74" s="1190">
        <v>0</v>
      </c>
      <c r="I74" s="1190"/>
      <c r="J74" s="1254"/>
      <c r="K74" s="1190"/>
      <c r="L74" s="393"/>
      <c r="M74" s="164"/>
      <c r="N74" s="164"/>
      <c r="O74" s="149"/>
      <c r="P74" s="149"/>
      <c r="Q74" s="149"/>
      <c r="R74" s="149"/>
      <c r="S74" s="149"/>
      <c r="T74" s="149"/>
      <c r="U74" s="149"/>
      <c r="V74" s="149"/>
      <c r="W74" s="149"/>
      <c r="X74" s="149"/>
      <c r="Y74" s="149"/>
      <c r="Z74" s="149"/>
      <c r="AA74" s="149"/>
      <c r="AB74" s="149"/>
    </row>
    <row r="75" spans="1:28" ht="12.6" customHeight="1">
      <c r="A75" s="1065" t="s">
        <v>952</v>
      </c>
      <c r="B75" s="1198">
        <v>249.63093984000002</v>
      </c>
      <c r="C75" s="1198">
        <v>65.655878000000001</v>
      </c>
      <c r="D75" s="1198">
        <v>103.43330568</v>
      </c>
      <c r="E75" s="1198">
        <v>23.30428942</v>
      </c>
      <c r="F75" s="1198">
        <v>57.237466740000002</v>
      </c>
      <c r="G75" s="1198">
        <v>0</v>
      </c>
      <c r="H75" s="1198">
        <v>0</v>
      </c>
      <c r="I75" s="1190"/>
      <c r="J75" s="1254"/>
      <c r="K75" s="1190"/>
      <c r="L75" s="393"/>
      <c r="M75" s="164"/>
      <c r="N75" s="164"/>
      <c r="O75" s="149"/>
      <c r="P75" s="149"/>
      <c r="Q75" s="149"/>
      <c r="R75" s="149"/>
      <c r="S75" s="149"/>
      <c r="T75" s="149"/>
      <c r="U75" s="149"/>
      <c r="V75" s="149"/>
      <c r="W75" s="149"/>
      <c r="X75" s="149"/>
      <c r="Y75" s="149"/>
      <c r="Z75" s="149"/>
      <c r="AA75" s="149"/>
      <c r="AB75" s="149"/>
    </row>
    <row r="76" spans="1:28" ht="12.6" customHeight="1">
      <c r="A76" s="1064" t="s">
        <v>951</v>
      </c>
      <c r="B76" s="1190">
        <v>61.656386140000002</v>
      </c>
      <c r="C76" s="1190">
        <v>33.073905509999996</v>
      </c>
      <c r="D76" s="1190">
        <v>5.4896667900000002</v>
      </c>
      <c r="E76" s="1190">
        <v>0.37732916999999999</v>
      </c>
      <c r="F76" s="1190">
        <v>22.715484670000002</v>
      </c>
      <c r="G76" s="1190">
        <v>0</v>
      </c>
      <c r="H76" s="1190">
        <v>0</v>
      </c>
      <c r="I76" s="1190"/>
      <c r="J76" s="1254"/>
      <c r="K76" s="1190"/>
      <c r="L76" s="393"/>
      <c r="M76" s="164"/>
      <c r="N76" s="164"/>
      <c r="O76" s="149"/>
      <c r="P76" s="149"/>
      <c r="Q76" s="149"/>
      <c r="R76" s="149"/>
      <c r="S76" s="149"/>
      <c r="T76" s="149"/>
      <c r="U76" s="149"/>
      <c r="V76" s="149"/>
      <c r="W76" s="149"/>
      <c r="X76" s="149"/>
      <c r="Y76" s="149"/>
      <c r="Z76" s="149"/>
      <c r="AA76" s="149"/>
      <c r="AB76" s="149"/>
    </row>
    <row r="77" spans="1:28" ht="12.6" customHeight="1">
      <c r="A77" s="422" t="s">
        <v>950</v>
      </c>
      <c r="B77" s="1190">
        <v>36.239820789999996</v>
      </c>
      <c r="C77" s="1190">
        <v>2.8692083200000003</v>
      </c>
      <c r="D77" s="1190">
        <v>21.93623496</v>
      </c>
      <c r="E77" s="1190">
        <v>2.3707661099999999</v>
      </c>
      <c r="F77" s="1190">
        <v>9.0636113999999992</v>
      </c>
      <c r="G77" s="1190">
        <v>0</v>
      </c>
      <c r="H77" s="1190">
        <v>0</v>
      </c>
      <c r="I77" s="1190"/>
      <c r="J77" s="1254"/>
      <c r="K77" s="1190"/>
      <c r="L77" s="393"/>
      <c r="M77" s="164"/>
      <c r="N77" s="164"/>
      <c r="O77" s="149"/>
      <c r="P77" s="149"/>
      <c r="Q77" s="149"/>
      <c r="R77" s="149"/>
      <c r="S77" s="149"/>
      <c r="T77" s="149"/>
      <c r="U77" s="149"/>
      <c r="V77" s="149"/>
      <c r="W77" s="149"/>
      <c r="X77" s="149"/>
      <c r="Y77" s="149"/>
      <c r="Z77" s="149"/>
      <c r="AA77" s="149"/>
      <c r="AB77" s="149"/>
    </row>
    <row r="78" spans="1:28" ht="12.6" customHeight="1">
      <c r="A78" s="1064" t="s">
        <v>949</v>
      </c>
      <c r="B78" s="1190">
        <v>101.38693139</v>
      </c>
      <c r="C78" s="1190">
        <v>23.214928499999999</v>
      </c>
      <c r="D78" s="1190">
        <v>46.750144800000001</v>
      </c>
      <c r="E78" s="1190">
        <v>10.77327968</v>
      </c>
      <c r="F78" s="1190">
        <v>20.648578409999999</v>
      </c>
      <c r="G78" s="1190">
        <v>0</v>
      </c>
      <c r="H78" s="1190">
        <v>0</v>
      </c>
      <c r="I78" s="1190"/>
      <c r="J78" s="1254"/>
      <c r="K78" s="1190"/>
      <c r="L78" s="393"/>
      <c r="M78" s="164"/>
      <c r="N78" s="164"/>
      <c r="O78" s="149"/>
      <c r="P78" s="149"/>
      <c r="Q78" s="149"/>
      <c r="R78" s="149"/>
      <c r="S78" s="149"/>
      <c r="T78" s="149"/>
      <c r="U78" s="149"/>
      <c r="V78" s="149"/>
      <c r="W78" s="149"/>
      <c r="X78" s="149"/>
      <c r="Y78" s="149"/>
      <c r="Z78" s="149"/>
      <c r="AA78" s="149"/>
      <c r="AB78" s="149"/>
    </row>
    <row r="79" spans="1:28" ht="12.6" customHeight="1">
      <c r="A79" s="1064" t="s">
        <v>948</v>
      </c>
      <c r="B79" s="1190">
        <v>14.31996577</v>
      </c>
      <c r="C79" s="1190">
        <v>0.13767898000000001</v>
      </c>
      <c r="D79" s="1190">
        <v>11.11147429</v>
      </c>
      <c r="E79" s="1190">
        <v>1.1189966899999999</v>
      </c>
      <c r="F79" s="1190">
        <v>1.95181581</v>
      </c>
      <c r="G79" s="1190">
        <v>0</v>
      </c>
      <c r="H79" s="1190">
        <v>0</v>
      </c>
      <c r="I79" s="1190"/>
      <c r="J79" s="1254"/>
      <c r="K79" s="1190"/>
      <c r="L79" s="393"/>
      <c r="M79" s="164"/>
      <c r="N79" s="164"/>
      <c r="O79" s="149"/>
      <c r="P79" s="149"/>
      <c r="Q79" s="149"/>
      <c r="R79" s="149"/>
      <c r="S79" s="149"/>
      <c r="T79" s="149"/>
      <c r="U79" s="149"/>
      <c r="V79" s="149"/>
      <c r="W79" s="149"/>
      <c r="X79" s="149"/>
      <c r="Y79" s="149"/>
      <c r="Z79" s="149"/>
      <c r="AA79" s="149"/>
      <c r="AB79" s="149"/>
    </row>
    <row r="80" spans="1:28" ht="12.6" customHeight="1">
      <c r="A80" s="1064" t="s">
        <v>947</v>
      </c>
      <c r="B80" s="1190">
        <v>34.710993600000002</v>
      </c>
      <c r="C80" s="1190">
        <v>6.30201368</v>
      </c>
      <c r="D80" s="1190">
        <v>18.022317790000002</v>
      </c>
      <c r="E80" s="1190">
        <v>8.6639177699999994</v>
      </c>
      <c r="F80" s="1190">
        <v>1.7227443599999999</v>
      </c>
      <c r="G80" s="1190">
        <v>0</v>
      </c>
      <c r="H80" s="1190">
        <v>0</v>
      </c>
      <c r="I80" s="1190"/>
      <c r="J80" s="1254"/>
      <c r="K80" s="1190"/>
      <c r="L80" s="393"/>
      <c r="M80" s="164"/>
      <c r="N80" s="164"/>
      <c r="O80" s="149"/>
      <c r="P80" s="149"/>
      <c r="Q80" s="149"/>
      <c r="R80" s="149"/>
      <c r="S80" s="149"/>
      <c r="T80" s="149"/>
      <c r="U80" s="149"/>
      <c r="V80" s="149"/>
      <c r="W80" s="149"/>
      <c r="X80" s="149"/>
      <c r="Y80" s="149"/>
      <c r="Z80" s="149"/>
      <c r="AA80" s="149"/>
      <c r="AB80" s="149"/>
    </row>
    <row r="81" spans="1:28" ht="12.6" customHeight="1">
      <c r="A81" s="1064" t="s">
        <v>946</v>
      </c>
      <c r="B81" s="1190">
        <v>1.3168421499999998</v>
      </c>
      <c r="C81" s="1190">
        <v>5.8143009999999995E-2</v>
      </c>
      <c r="D81" s="1190">
        <v>0.12346704999999999</v>
      </c>
      <c r="E81" s="1190">
        <v>0</v>
      </c>
      <c r="F81" s="1190">
        <v>1.1352320899999999</v>
      </c>
      <c r="G81" s="1190">
        <v>0</v>
      </c>
      <c r="H81" s="1190">
        <v>0</v>
      </c>
      <c r="I81" s="1190"/>
      <c r="J81" s="1254"/>
      <c r="K81" s="1190"/>
      <c r="L81" s="393"/>
      <c r="M81" s="164"/>
      <c r="N81" s="164"/>
      <c r="O81" s="149"/>
      <c r="P81" s="149"/>
      <c r="Q81" s="149"/>
      <c r="R81" s="149"/>
      <c r="S81" s="149"/>
      <c r="T81" s="149"/>
      <c r="U81" s="149"/>
      <c r="V81" s="149"/>
      <c r="W81" s="149"/>
      <c r="X81" s="149"/>
      <c r="Y81" s="149"/>
      <c r="Z81" s="149"/>
      <c r="AA81" s="149"/>
      <c r="AB81" s="149"/>
    </row>
    <row r="82" spans="1:28" ht="12.6" customHeight="1">
      <c r="A82" s="1065" t="s">
        <v>945</v>
      </c>
      <c r="B82" s="1198">
        <v>726.04533525000011</v>
      </c>
      <c r="C82" s="1198">
        <v>231.39862664</v>
      </c>
      <c r="D82" s="1198">
        <v>252.20866907999999</v>
      </c>
      <c r="E82" s="1198">
        <v>124.69405413999999</v>
      </c>
      <c r="F82" s="1198">
        <v>117.74398539000001</v>
      </c>
      <c r="G82" s="1198">
        <v>0</v>
      </c>
      <c r="H82" s="1198">
        <v>0</v>
      </c>
      <c r="I82" s="1190"/>
      <c r="J82" s="1254"/>
      <c r="K82" s="1190"/>
      <c r="L82" s="393"/>
      <c r="M82" s="164"/>
      <c r="N82" s="164"/>
      <c r="O82" s="149"/>
      <c r="P82" s="149"/>
      <c r="Q82" s="149"/>
      <c r="R82" s="149"/>
      <c r="S82" s="149"/>
      <c r="T82" s="149"/>
      <c r="U82" s="149"/>
      <c r="V82" s="149"/>
      <c r="W82" s="149"/>
      <c r="X82" s="149"/>
      <c r="Y82" s="149"/>
      <c r="Z82" s="149"/>
      <c r="AA82" s="149"/>
      <c r="AB82" s="149"/>
    </row>
    <row r="83" spans="1:28" ht="12.6" customHeight="1">
      <c r="A83" s="1064" t="s">
        <v>944</v>
      </c>
      <c r="B83" s="1190">
        <v>70.302154760000008</v>
      </c>
      <c r="C83" s="1190">
        <v>9.7764087400000008</v>
      </c>
      <c r="D83" s="1190">
        <v>59.373357640000002</v>
      </c>
      <c r="E83" s="1190">
        <v>0.50045052000000001</v>
      </c>
      <c r="F83" s="1190">
        <v>0.65193785999999998</v>
      </c>
      <c r="G83" s="1190">
        <v>0</v>
      </c>
      <c r="H83" s="1190">
        <v>0</v>
      </c>
      <c r="I83" s="1190"/>
      <c r="J83" s="1254"/>
      <c r="K83" s="1190"/>
      <c r="L83" s="393"/>
      <c r="M83" s="164"/>
      <c r="N83" s="164"/>
      <c r="O83" s="149"/>
      <c r="P83" s="149"/>
      <c r="Q83" s="149"/>
      <c r="R83" s="149"/>
      <c r="S83" s="149"/>
      <c r="T83" s="149"/>
      <c r="U83" s="149"/>
      <c r="V83" s="149"/>
      <c r="W83" s="149"/>
      <c r="X83" s="149"/>
      <c r="Y83" s="149"/>
      <c r="Z83" s="149"/>
      <c r="AA83" s="149"/>
      <c r="AB83" s="149"/>
    </row>
    <row r="84" spans="1:28" ht="12.6" customHeight="1">
      <c r="A84" s="1064" t="s">
        <v>943</v>
      </c>
      <c r="B84" s="1190">
        <v>100.44184121000001</v>
      </c>
      <c r="C84" s="1190">
        <v>35.327294459999997</v>
      </c>
      <c r="D84" s="1190">
        <v>50.746976029999999</v>
      </c>
      <c r="E84" s="1190">
        <v>1.42046721</v>
      </c>
      <c r="F84" s="1190">
        <v>12.947103510000002</v>
      </c>
      <c r="G84" s="1190">
        <v>0</v>
      </c>
      <c r="H84" s="1190">
        <v>0</v>
      </c>
      <c r="I84" s="1190"/>
      <c r="J84" s="1254"/>
      <c r="K84" s="1190"/>
      <c r="L84" s="393"/>
      <c r="M84" s="164"/>
      <c r="N84" s="164"/>
      <c r="O84" s="149"/>
      <c r="P84" s="149"/>
      <c r="Q84" s="149"/>
      <c r="R84" s="149"/>
      <c r="S84" s="149"/>
      <c r="T84" s="149"/>
      <c r="U84" s="149"/>
      <c r="V84" s="149"/>
      <c r="W84" s="149"/>
      <c r="X84" s="149"/>
      <c r="Y84" s="149"/>
      <c r="Z84" s="149"/>
      <c r="AA84" s="149"/>
      <c r="AB84" s="149"/>
    </row>
    <row r="85" spans="1:28" ht="12.6" customHeight="1">
      <c r="A85" s="1064" t="s">
        <v>942</v>
      </c>
      <c r="B85" s="1190">
        <v>211.24482153</v>
      </c>
      <c r="C85" s="1190">
        <v>67.914937460000004</v>
      </c>
      <c r="D85" s="1190">
        <v>28.141901969999999</v>
      </c>
      <c r="E85" s="1190">
        <v>34.082992939999997</v>
      </c>
      <c r="F85" s="1190">
        <v>81.104989160000002</v>
      </c>
      <c r="G85" s="1190">
        <v>0</v>
      </c>
      <c r="H85" s="1190">
        <v>0</v>
      </c>
      <c r="I85" s="1190"/>
      <c r="J85" s="1254"/>
      <c r="K85" s="1190"/>
      <c r="L85" s="393"/>
      <c r="M85" s="164"/>
      <c r="N85" s="164"/>
      <c r="O85" s="149"/>
      <c r="P85" s="149"/>
      <c r="Q85" s="149"/>
      <c r="R85" s="149"/>
      <c r="S85" s="149"/>
      <c r="T85" s="149"/>
      <c r="U85" s="149"/>
      <c r="V85" s="149"/>
      <c r="W85" s="149"/>
      <c r="X85" s="149"/>
      <c r="Y85" s="149"/>
      <c r="Z85" s="149"/>
      <c r="AA85" s="149"/>
      <c r="AB85" s="149"/>
    </row>
    <row r="86" spans="1:28" ht="12.6" customHeight="1">
      <c r="A86" s="1064" t="s">
        <v>941</v>
      </c>
      <c r="B86" s="1190">
        <v>156.24536971000001</v>
      </c>
      <c r="C86" s="1190">
        <v>54.647227079999993</v>
      </c>
      <c r="D86" s="1190">
        <v>61.893308449999999</v>
      </c>
      <c r="E86" s="1190">
        <v>27.989655259999999</v>
      </c>
      <c r="F86" s="1190">
        <v>11.71517892</v>
      </c>
      <c r="G86" s="1190">
        <v>0</v>
      </c>
      <c r="H86" s="1190">
        <v>0</v>
      </c>
      <c r="I86" s="1190"/>
      <c r="J86" s="1254"/>
      <c r="K86" s="1190"/>
      <c r="L86" s="393"/>
      <c r="M86" s="164"/>
      <c r="N86" s="164"/>
      <c r="O86" s="149"/>
      <c r="P86" s="149"/>
      <c r="Q86" s="149"/>
      <c r="R86" s="149"/>
      <c r="S86" s="149"/>
      <c r="T86" s="149"/>
      <c r="U86" s="149"/>
      <c r="V86" s="149"/>
      <c r="W86" s="149"/>
      <c r="X86" s="149"/>
      <c r="Y86" s="149"/>
      <c r="Z86" s="149"/>
      <c r="AA86" s="149"/>
      <c r="AB86" s="149"/>
    </row>
    <row r="87" spans="1:28" ht="12.6" customHeight="1">
      <c r="A87" s="1064" t="s">
        <v>940</v>
      </c>
      <c r="B87" s="1190">
        <v>88.857122430000004</v>
      </c>
      <c r="C87" s="1190">
        <v>41.707135049999998</v>
      </c>
      <c r="D87" s="1190">
        <v>25.272938450000002</v>
      </c>
      <c r="E87" s="1190">
        <v>13.667423189999999</v>
      </c>
      <c r="F87" s="1190">
        <v>8.2096257399999999</v>
      </c>
      <c r="G87" s="1190">
        <v>0</v>
      </c>
      <c r="H87" s="1190">
        <v>0</v>
      </c>
      <c r="I87" s="1190"/>
      <c r="J87" s="1254"/>
      <c r="K87" s="1190"/>
      <c r="L87" s="393"/>
      <c r="M87" s="164"/>
      <c r="N87" s="164"/>
      <c r="O87" s="149"/>
      <c r="P87" s="149"/>
      <c r="Q87" s="149"/>
      <c r="R87" s="149"/>
      <c r="S87" s="149"/>
      <c r="T87" s="149"/>
      <c r="U87" s="149"/>
      <c r="V87" s="149"/>
      <c r="W87" s="149"/>
      <c r="X87" s="149"/>
      <c r="Y87" s="149"/>
      <c r="Z87" s="149"/>
      <c r="AA87" s="149"/>
      <c r="AB87" s="149"/>
    </row>
    <row r="88" spans="1:28" ht="12.6" customHeight="1">
      <c r="A88" s="1064" t="s">
        <v>939</v>
      </c>
      <c r="B88" s="1190">
        <v>83.211031680000005</v>
      </c>
      <c r="C88" s="1190">
        <v>12.283195880000001</v>
      </c>
      <c r="D88" s="1190">
        <v>21.976135769999999</v>
      </c>
      <c r="E88" s="1190">
        <v>46.778569940000004</v>
      </c>
      <c r="F88" s="1190">
        <v>2.1731300899999999</v>
      </c>
      <c r="G88" s="1190">
        <v>0</v>
      </c>
      <c r="H88" s="1190">
        <v>0</v>
      </c>
      <c r="I88" s="1190"/>
      <c r="J88" s="1254"/>
      <c r="K88" s="1190"/>
      <c r="L88" s="393"/>
      <c r="M88" s="164"/>
      <c r="N88" s="164"/>
      <c r="O88" s="149"/>
      <c r="P88" s="149"/>
      <c r="Q88" s="149"/>
      <c r="R88" s="149"/>
      <c r="S88" s="149"/>
      <c r="T88" s="149"/>
      <c r="U88" s="149"/>
      <c r="V88" s="149"/>
      <c r="W88" s="149"/>
      <c r="X88" s="149"/>
      <c r="Y88" s="149"/>
      <c r="Z88" s="149"/>
      <c r="AA88" s="149"/>
      <c r="AB88" s="149"/>
    </row>
    <row r="89" spans="1:28" ht="12.6" customHeight="1">
      <c r="A89" s="1064" t="s">
        <v>938</v>
      </c>
      <c r="B89" s="1190">
        <v>15.742993929999999</v>
      </c>
      <c r="C89" s="1190">
        <v>9.7424279699999996</v>
      </c>
      <c r="D89" s="1190">
        <v>4.8040507699999999</v>
      </c>
      <c r="E89" s="1190">
        <v>0.25449507999999998</v>
      </c>
      <c r="F89" s="1190">
        <v>0.94202011000000008</v>
      </c>
      <c r="G89" s="1190">
        <v>0</v>
      </c>
      <c r="H89" s="1190">
        <v>0</v>
      </c>
      <c r="I89" s="1190"/>
      <c r="J89" s="1254"/>
      <c r="K89" s="1190"/>
      <c r="L89" s="393"/>
      <c r="M89" s="164"/>
      <c r="N89" s="164"/>
      <c r="O89" s="149"/>
      <c r="P89" s="149"/>
      <c r="Q89" s="149"/>
      <c r="R89" s="149"/>
      <c r="S89" s="149"/>
      <c r="T89" s="149"/>
      <c r="U89" s="149"/>
      <c r="V89" s="149"/>
      <c r="W89" s="149"/>
      <c r="X89" s="149"/>
      <c r="Y89" s="149"/>
      <c r="Z89" s="149"/>
      <c r="AA89" s="149"/>
      <c r="AB89" s="149"/>
    </row>
    <row r="90" spans="1:28" ht="12.6" customHeight="1">
      <c r="A90" s="1065" t="s">
        <v>937</v>
      </c>
      <c r="B90" s="1198">
        <v>568.62247991000004</v>
      </c>
      <c r="C90" s="1198">
        <v>35.622995890000006</v>
      </c>
      <c r="D90" s="1198">
        <v>9.1918961400000008</v>
      </c>
      <c r="E90" s="1198">
        <v>370.99763638000002</v>
      </c>
      <c r="F90" s="1198">
        <v>0</v>
      </c>
      <c r="G90" s="1198">
        <v>0</v>
      </c>
      <c r="H90" s="1198">
        <v>152.80995149999998</v>
      </c>
      <c r="I90" s="1190"/>
      <c r="J90" s="1254"/>
      <c r="K90" s="1190"/>
      <c r="L90" s="393"/>
      <c r="M90" s="164"/>
      <c r="N90" s="164"/>
      <c r="O90" s="149"/>
      <c r="P90" s="149"/>
      <c r="Q90" s="149"/>
      <c r="R90" s="149"/>
      <c r="S90" s="149"/>
      <c r="T90" s="149"/>
      <c r="U90" s="149"/>
      <c r="V90" s="149"/>
      <c r="W90" s="149"/>
      <c r="X90" s="149"/>
      <c r="Y90" s="149"/>
      <c r="Z90" s="149"/>
      <c r="AA90" s="149"/>
      <c r="AB90" s="149"/>
    </row>
    <row r="91" spans="1:28" ht="12.6" customHeight="1">
      <c r="A91" s="1064" t="s">
        <v>936</v>
      </c>
      <c r="B91" s="1190">
        <v>7.4709723099999996</v>
      </c>
      <c r="C91" s="1190">
        <v>0</v>
      </c>
      <c r="D91" s="1190">
        <v>6.9829812499999999</v>
      </c>
      <c r="E91" s="1190">
        <v>3.8440099999999998E-2</v>
      </c>
      <c r="F91" s="1190">
        <v>0</v>
      </c>
      <c r="G91" s="1190">
        <v>0</v>
      </c>
      <c r="H91" s="1190">
        <v>0.44955096</v>
      </c>
      <c r="I91" s="1190"/>
      <c r="J91" s="1254"/>
      <c r="K91" s="1190"/>
      <c r="L91" s="393"/>
      <c r="M91" s="164"/>
      <c r="N91" s="164"/>
      <c r="O91" s="149"/>
      <c r="P91" s="149"/>
      <c r="Q91" s="149"/>
      <c r="R91" s="149"/>
      <c r="S91" s="149"/>
      <c r="T91" s="149"/>
      <c r="U91" s="149"/>
      <c r="V91" s="149"/>
      <c r="W91" s="149"/>
      <c r="X91" s="149"/>
      <c r="Y91" s="149"/>
      <c r="Z91" s="149"/>
      <c r="AA91" s="149"/>
      <c r="AB91" s="149"/>
    </row>
    <row r="92" spans="1:28" ht="12.6" customHeight="1">
      <c r="A92" s="1064" t="s">
        <v>935</v>
      </c>
      <c r="B92" s="1190">
        <v>546.27630904</v>
      </c>
      <c r="C92" s="1190">
        <v>35.622168940000002</v>
      </c>
      <c r="D92" s="1190">
        <v>0.86281025999999994</v>
      </c>
      <c r="E92" s="1190">
        <v>357.4309293</v>
      </c>
      <c r="F92" s="1190">
        <v>0</v>
      </c>
      <c r="G92" s="1190">
        <v>0</v>
      </c>
      <c r="H92" s="1190">
        <v>152.36040054</v>
      </c>
      <c r="I92" s="1190"/>
      <c r="J92" s="1254"/>
      <c r="K92" s="1190"/>
      <c r="L92" s="393"/>
      <c r="M92" s="164"/>
      <c r="N92" s="164"/>
      <c r="O92" s="149"/>
      <c r="P92" s="149"/>
      <c r="Q92" s="149"/>
      <c r="R92" s="149"/>
      <c r="S92" s="149"/>
      <c r="T92" s="149"/>
      <c r="U92" s="149"/>
      <c r="V92" s="149"/>
      <c r="W92" s="149"/>
      <c r="X92" s="149"/>
      <c r="Y92" s="149"/>
      <c r="Z92" s="149"/>
      <c r="AA92" s="149"/>
      <c r="AB92" s="149"/>
    </row>
    <row r="93" spans="1:28" ht="12.6" customHeight="1">
      <c r="A93" s="1064" t="s">
        <v>934</v>
      </c>
      <c r="B93" s="1190">
        <v>14.875198560000001</v>
      </c>
      <c r="C93" s="1190">
        <v>8.2695000000043706E-4</v>
      </c>
      <c r="D93" s="1190">
        <v>1.3461046300000001</v>
      </c>
      <c r="E93" s="1190">
        <v>13.52826698</v>
      </c>
      <c r="F93" s="1190">
        <v>0</v>
      </c>
      <c r="G93" s="1190">
        <v>0</v>
      </c>
      <c r="H93" s="1190">
        <v>0</v>
      </c>
      <c r="I93" s="1190"/>
      <c r="J93" s="1254"/>
      <c r="K93" s="1190"/>
      <c r="L93" s="393"/>
      <c r="M93" s="164"/>
      <c r="N93" s="164"/>
      <c r="O93" s="149"/>
      <c r="P93" s="149"/>
      <c r="Q93" s="149"/>
      <c r="R93" s="149"/>
      <c r="S93" s="149"/>
      <c r="T93" s="149"/>
      <c r="U93" s="149"/>
      <c r="V93" s="149"/>
      <c r="W93" s="149"/>
      <c r="X93" s="149"/>
      <c r="Y93" s="149"/>
      <c r="Z93" s="149"/>
      <c r="AA93" s="149"/>
      <c r="AB93" s="149"/>
    </row>
    <row r="94" spans="1:28" ht="12.6" customHeight="1">
      <c r="A94" s="1065" t="s">
        <v>933</v>
      </c>
      <c r="B94" s="1198">
        <v>34.626564200000004</v>
      </c>
      <c r="C94" s="1198">
        <v>3.24163734</v>
      </c>
      <c r="D94" s="1198">
        <v>2.1312451000000001</v>
      </c>
      <c r="E94" s="1198">
        <v>26.926306759999999</v>
      </c>
      <c r="F94" s="1198">
        <v>2.327375</v>
      </c>
      <c r="G94" s="1198">
        <v>0</v>
      </c>
      <c r="H94" s="1198">
        <v>0</v>
      </c>
      <c r="I94" s="1190"/>
      <c r="J94" s="1254"/>
      <c r="K94" s="1190"/>
      <c r="L94" s="393"/>
      <c r="M94" s="164"/>
      <c r="N94" s="164"/>
      <c r="O94" s="149"/>
      <c r="P94" s="149"/>
      <c r="Q94" s="149"/>
      <c r="R94" s="149"/>
      <c r="S94" s="149"/>
      <c r="T94" s="149"/>
      <c r="U94" s="149"/>
      <c r="V94" s="149"/>
      <c r="W94" s="149"/>
      <c r="X94" s="149"/>
      <c r="Y94" s="149"/>
      <c r="Z94" s="149"/>
      <c r="AA94" s="149"/>
      <c r="AB94" s="149"/>
    </row>
    <row r="95" spans="1:28" ht="12.6" customHeight="1">
      <c r="A95" s="430" t="s">
        <v>932</v>
      </c>
      <c r="B95" s="1190">
        <v>28.328077089999997</v>
      </c>
      <c r="C95" s="1190">
        <v>0.10431868</v>
      </c>
      <c r="D95" s="1190">
        <v>1.3536911999999999</v>
      </c>
      <c r="E95" s="1190">
        <v>26.85685303</v>
      </c>
      <c r="F95" s="1190">
        <v>1.3214180000000001E-2</v>
      </c>
      <c r="G95" s="1190">
        <v>0</v>
      </c>
      <c r="H95" s="1190">
        <v>0</v>
      </c>
      <c r="I95" s="1190"/>
      <c r="J95" s="1254"/>
      <c r="K95" s="1190"/>
      <c r="L95" s="393"/>
      <c r="M95" s="164"/>
      <c r="N95" s="164"/>
      <c r="O95" s="149"/>
      <c r="P95" s="149"/>
      <c r="Q95" s="149"/>
      <c r="R95" s="149"/>
      <c r="S95" s="149"/>
      <c r="T95" s="149"/>
      <c r="U95" s="149"/>
      <c r="V95" s="149"/>
      <c r="W95" s="149"/>
      <c r="X95" s="149"/>
      <c r="Y95" s="149"/>
      <c r="Z95" s="149"/>
      <c r="AA95" s="149"/>
      <c r="AB95" s="149"/>
    </row>
    <row r="96" spans="1:28" ht="12.6" customHeight="1">
      <c r="A96" s="430" t="s">
        <v>931</v>
      </c>
      <c r="B96" s="1190">
        <v>0.75620342000000007</v>
      </c>
      <c r="C96" s="1190">
        <v>0.10806207999999999</v>
      </c>
      <c r="D96" s="1190">
        <v>3.4696900000000001E-3</v>
      </c>
      <c r="E96" s="1190">
        <v>0</v>
      </c>
      <c r="F96" s="1190">
        <v>0.64467165000000004</v>
      </c>
      <c r="G96" s="1190">
        <v>0</v>
      </c>
      <c r="H96" s="1190">
        <v>0</v>
      </c>
      <c r="I96" s="1190"/>
      <c r="J96" s="1254"/>
      <c r="K96" s="1190"/>
      <c r="L96" s="393"/>
      <c r="M96" s="164"/>
      <c r="N96" s="164"/>
      <c r="O96" s="149"/>
      <c r="P96" s="149"/>
      <c r="Q96" s="149"/>
      <c r="R96" s="149"/>
      <c r="S96" s="149"/>
      <c r="T96" s="149"/>
      <c r="U96" s="149"/>
      <c r="V96" s="149"/>
      <c r="W96" s="149"/>
      <c r="X96" s="149"/>
      <c r="Y96" s="149"/>
      <c r="Z96" s="149"/>
      <c r="AA96" s="149"/>
      <c r="AB96" s="149"/>
    </row>
    <row r="97" spans="1:29" ht="12.6" customHeight="1">
      <c r="A97" s="1064" t="s">
        <v>930</v>
      </c>
      <c r="B97" s="1190">
        <v>5.5422836900000005</v>
      </c>
      <c r="C97" s="1190">
        <v>3.0292565800000002</v>
      </c>
      <c r="D97" s="1190">
        <v>0.77408420999999994</v>
      </c>
      <c r="E97" s="1190">
        <v>6.9453729999999991E-2</v>
      </c>
      <c r="F97" s="1190">
        <v>1.6694891700000001</v>
      </c>
      <c r="G97" s="1190">
        <v>0</v>
      </c>
      <c r="H97" s="1190">
        <v>0</v>
      </c>
      <c r="I97" s="1190"/>
      <c r="J97" s="1254"/>
      <c r="K97" s="1190"/>
      <c r="L97" s="393"/>
      <c r="M97" s="164"/>
      <c r="N97" s="164"/>
      <c r="O97" s="149"/>
      <c r="P97" s="149"/>
      <c r="Q97" s="149"/>
      <c r="R97" s="149"/>
      <c r="S97" s="149"/>
      <c r="T97" s="149"/>
      <c r="U97" s="149"/>
      <c r="V97" s="149"/>
      <c r="W97" s="149"/>
      <c r="X97" s="149"/>
      <c r="Y97" s="149"/>
      <c r="Z97" s="149"/>
      <c r="AA97" s="149"/>
      <c r="AB97" s="149"/>
    </row>
    <row r="98" spans="1:29" ht="12.6" customHeight="1">
      <c r="A98" s="1065" t="s">
        <v>835</v>
      </c>
      <c r="B98" s="1198">
        <v>426.45419090999997</v>
      </c>
      <c r="C98" s="1198">
        <v>216.50576215999999</v>
      </c>
      <c r="D98" s="1198">
        <v>149.41210204999999</v>
      </c>
      <c r="E98" s="1198">
        <v>58.013725639999997</v>
      </c>
      <c r="F98" s="1198">
        <v>2.52260106</v>
      </c>
      <c r="G98" s="1198">
        <v>0</v>
      </c>
      <c r="H98" s="1198">
        <v>0</v>
      </c>
      <c r="I98" s="1190"/>
      <c r="J98" s="1254"/>
      <c r="K98" s="1190"/>
      <c r="L98" s="393"/>
      <c r="M98" s="164"/>
      <c r="N98" s="164"/>
      <c r="O98" s="149"/>
      <c r="P98" s="149"/>
      <c r="Q98" s="149"/>
      <c r="R98" s="149"/>
      <c r="S98" s="149"/>
      <c r="T98" s="149"/>
      <c r="U98" s="149"/>
      <c r="V98" s="149"/>
      <c r="W98" s="149"/>
      <c r="X98" s="149"/>
      <c r="Y98" s="149"/>
      <c r="Z98" s="149"/>
      <c r="AA98" s="149"/>
      <c r="AB98" s="149"/>
    </row>
    <row r="99" spans="1:29" ht="12.6" customHeight="1">
      <c r="A99" s="1065" t="s">
        <v>927</v>
      </c>
      <c r="B99" s="1198">
        <v>6.6703311700000008</v>
      </c>
      <c r="C99" s="1198">
        <v>1.4905668400000001</v>
      </c>
      <c r="D99" s="1198">
        <v>0.20821357000000001</v>
      </c>
      <c r="E99" s="1198">
        <v>4.9519515700000003</v>
      </c>
      <c r="F99" s="1198">
        <v>1.9599189999999999E-2</v>
      </c>
      <c r="G99" s="1198">
        <v>0</v>
      </c>
      <c r="H99" s="1198">
        <v>0</v>
      </c>
      <c r="I99" s="1190"/>
      <c r="J99" s="1254"/>
      <c r="K99" s="1190"/>
      <c r="L99" s="393"/>
      <c r="M99" s="164"/>
      <c r="N99" s="164"/>
      <c r="O99" s="149"/>
      <c r="P99" s="149"/>
      <c r="Q99" s="149"/>
      <c r="R99" s="149"/>
      <c r="S99" s="149"/>
      <c r="T99" s="149"/>
      <c r="U99" s="149"/>
      <c r="V99" s="149"/>
      <c r="W99" s="149"/>
      <c r="X99" s="149"/>
      <c r="Y99" s="149"/>
      <c r="Z99" s="149"/>
      <c r="AA99" s="149"/>
      <c r="AB99" s="149"/>
    </row>
    <row r="100" spans="1:29" ht="12.6" customHeight="1" thickBot="1">
      <c r="J100" s="453"/>
      <c r="K100" s="422"/>
      <c r="L100" s="393"/>
      <c r="M100" s="164"/>
      <c r="N100" s="164"/>
      <c r="O100" s="149"/>
      <c r="P100" s="149"/>
      <c r="Q100" s="149"/>
      <c r="R100" s="149"/>
      <c r="S100" s="149"/>
      <c r="T100" s="149"/>
      <c r="U100" s="149"/>
      <c r="V100" s="149"/>
      <c r="W100" s="149"/>
      <c r="X100" s="149"/>
      <c r="Y100" s="149"/>
      <c r="Z100" s="149"/>
      <c r="AA100" s="149"/>
      <c r="AB100" s="149"/>
    </row>
    <row r="101" spans="1:29" ht="12.6" customHeight="1" thickBot="1">
      <c r="A101" s="1061" t="s">
        <v>267</v>
      </c>
      <c r="B101" s="1193">
        <v>3224.7815731299997</v>
      </c>
      <c r="C101" s="1193">
        <v>1121.3906642899999</v>
      </c>
      <c r="D101" s="1193">
        <v>600.42295970999999</v>
      </c>
      <c r="E101" s="1193">
        <v>882.73238491999996</v>
      </c>
      <c r="F101" s="1193">
        <v>196.12620505999999</v>
      </c>
      <c r="G101" s="1193">
        <v>0</v>
      </c>
      <c r="H101" s="1193">
        <v>424.10935915000005</v>
      </c>
      <c r="I101" s="1252"/>
      <c r="J101" s="1253"/>
      <c r="K101" s="1252"/>
      <c r="L101" s="393"/>
      <c r="M101" s="164"/>
      <c r="N101" s="164"/>
      <c r="O101" s="149"/>
      <c r="P101" s="149"/>
      <c r="Q101" s="149"/>
      <c r="R101" s="149"/>
      <c r="S101" s="149"/>
      <c r="T101" s="149"/>
      <c r="U101" s="149"/>
      <c r="V101" s="149"/>
      <c r="W101" s="149"/>
      <c r="X101" s="149"/>
      <c r="Y101" s="149"/>
      <c r="Z101" s="149"/>
      <c r="AA101" s="149"/>
      <c r="AB101" s="149"/>
      <c r="AC101" s="1207"/>
    </row>
    <row r="102" spans="1:29" ht="12.6" customHeight="1">
      <c r="A102" s="1064" t="s">
        <v>487</v>
      </c>
      <c r="B102" s="1190">
        <v>1040.52983414</v>
      </c>
      <c r="C102" s="1190">
        <v>479.33119900000003</v>
      </c>
      <c r="D102" s="1190">
        <v>393.39527304000001</v>
      </c>
      <c r="E102" s="1190">
        <v>115.93816437</v>
      </c>
      <c r="F102" s="1190">
        <v>51.865197729999998</v>
      </c>
      <c r="G102" s="1190">
        <v>0</v>
      </c>
      <c r="H102" s="1190">
        <v>0</v>
      </c>
      <c r="I102" s="1190"/>
      <c r="J102" s="1254"/>
      <c r="K102" s="1190"/>
      <c r="L102" s="393"/>
      <c r="M102" s="164"/>
      <c r="N102" s="164"/>
      <c r="O102" s="149"/>
      <c r="P102" s="149"/>
      <c r="Q102" s="149"/>
      <c r="R102" s="149"/>
      <c r="S102" s="149"/>
      <c r="T102" s="149"/>
      <c r="U102" s="149"/>
      <c r="V102" s="149"/>
      <c r="W102" s="149"/>
      <c r="X102" s="149"/>
      <c r="Y102" s="149"/>
      <c r="Z102" s="149"/>
      <c r="AA102" s="149"/>
      <c r="AB102" s="149"/>
      <c r="AC102" s="1207"/>
    </row>
    <row r="103" spans="1:29" ht="12.6" customHeight="1">
      <c r="A103" s="1064" t="s">
        <v>486</v>
      </c>
      <c r="B103" s="1190">
        <v>396.36331613999999</v>
      </c>
      <c r="C103" s="1190">
        <v>173.87562353999999</v>
      </c>
      <c r="D103" s="1190">
        <v>155.10586360000002</v>
      </c>
      <c r="E103" s="1190">
        <v>61.223271410000002</v>
      </c>
      <c r="F103" s="1190">
        <v>6.15855759</v>
      </c>
      <c r="G103" s="1190">
        <v>0</v>
      </c>
      <c r="H103" s="1190">
        <v>0</v>
      </c>
      <c r="I103" s="1190"/>
      <c r="J103" s="1254"/>
      <c r="K103" s="1190"/>
      <c r="L103" s="393"/>
      <c r="M103" s="164"/>
      <c r="N103" s="164"/>
      <c r="O103" s="149"/>
      <c r="P103" s="149"/>
      <c r="Q103" s="149"/>
      <c r="R103" s="149"/>
      <c r="S103" s="149"/>
      <c r="T103" s="149"/>
      <c r="U103" s="149"/>
      <c r="V103" s="149"/>
      <c r="W103" s="149"/>
      <c r="X103" s="149"/>
      <c r="Y103" s="149"/>
      <c r="Z103" s="149"/>
      <c r="AA103" s="149"/>
      <c r="AB103" s="149"/>
      <c r="AC103" s="1207"/>
    </row>
    <row r="104" spans="1:29" ht="12.6" customHeight="1" thickBot="1">
      <c r="A104" s="1063" t="s">
        <v>926</v>
      </c>
      <c r="B104" s="1195">
        <v>300.55807962</v>
      </c>
      <c r="C104" s="1195">
        <v>47.798039460000012</v>
      </c>
      <c r="D104" s="1195">
        <v>182.19721737999998</v>
      </c>
      <c r="E104" s="1195">
        <v>15.079897029999991</v>
      </c>
      <c r="F104" s="1195">
        <v>55.48292575</v>
      </c>
      <c r="G104" s="1195">
        <v>0</v>
      </c>
      <c r="H104" s="1195">
        <v>0</v>
      </c>
      <c r="I104" s="1190"/>
      <c r="J104" s="1254"/>
      <c r="K104" s="1190"/>
      <c r="L104" s="393"/>
      <c r="M104" s="164"/>
      <c r="N104" s="164"/>
      <c r="O104" s="149"/>
      <c r="P104" s="149"/>
      <c r="Q104" s="149"/>
      <c r="R104" s="149"/>
      <c r="S104" s="149"/>
      <c r="T104" s="149"/>
      <c r="U104" s="149"/>
      <c r="V104" s="149"/>
      <c r="W104" s="149"/>
      <c r="X104" s="149"/>
      <c r="Y104" s="149"/>
      <c r="Z104" s="149"/>
      <c r="AA104" s="149"/>
      <c r="AB104" s="149"/>
      <c r="AC104" s="1207"/>
    </row>
    <row r="105" spans="1:29" ht="12.6" customHeight="1" thickBot="1">
      <c r="A105" s="1062" t="s">
        <v>266</v>
      </c>
      <c r="B105" s="1194">
        <v>1737.4512299</v>
      </c>
      <c r="C105" s="1194">
        <v>701.00486200000012</v>
      </c>
      <c r="D105" s="1194">
        <v>730.69835402000001</v>
      </c>
      <c r="E105" s="1194">
        <v>192.24133280999999</v>
      </c>
      <c r="F105" s="1194">
        <v>113.50668107</v>
      </c>
      <c r="G105" s="1194">
        <v>0</v>
      </c>
      <c r="H105" s="1194">
        <v>0</v>
      </c>
      <c r="I105" s="1252"/>
      <c r="J105" s="1253"/>
      <c r="K105" s="1252"/>
      <c r="L105" s="393"/>
      <c r="M105" s="164"/>
      <c r="N105" s="164"/>
      <c r="O105" s="149"/>
      <c r="P105" s="149"/>
      <c r="Q105" s="149"/>
      <c r="R105" s="149"/>
      <c r="S105" s="149"/>
      <c r="T105" s="149"/>
      <c r="U105" s="149"/>
      <c r="V105" s="149"/>
      <c r="W105" s="149"/>
      <c r="X105" s="149"/>
      <c r="Y105" s="149"/>
      <c r="Z105" s="149"/>
      <c r="AA105" s="149"/>
      <c r="AB105" s="149"/>
      <c r="AC105" s="1207"/>
    </row>
    <row r="106" spans="1:29" ht="12.6" customHeight="1" thickBot="1">
      <c r="A106" s="1061" t="s">
        <v>260</v>
      </c>
      <c r="B106" s="1193">
        <v>37.157106829999996</v>
      </c>
      <c r="C106" s="1193">
        <v>37.156950709999997</v>
      </c>
      <c r="D106" s="1193">
        <v>1.5612000000000002E-4</v>
      </c>
      <c r="E106" s="1193">
        <v>0</v>
      </c>
      <c r="F106" s="1193">
        <v>0</v>
      </c>
      <c r="G106" s="1193">
        <v>0</v>
      </c>
      <c r="H106" s="1193">
        <v>0</v>
      </c>
      <c r="I106" s="1252"/>
      <c r="J106" s="1253"/>
      <c r="K106" s="1252"/>
      <c r="L106" s="393"/>
      <c r="M106" s="164"/>
      <c r="N106" s="164"/>
      <c r="O106" s="149"/>
      <c r="P106" s="149"/>
      <c r="Q106" s="149"/>
      <c r="R106" s="149"/>
      <c r="S106" s="149"/>
      <c r="T106" s="149"/>
      <c r="U106" s="149"/>
      <c r="V106" s="149"/>
      <c r="W106" s="149"/>
      <c r="X106" s="149"/>
      <c r="Y106" s="149"/>
      <c r="Z106" s="149"/>
      <c r="AA106" s="149"/>
      <c r="AB106" s="149"/>
      <c r="AC106" s="1207"/>
    </row>
    <row r="107" spans="1:29" ht="12.6" customHeight="1" thickBot="1">
      <c r="A107" s="1061" t="s">
        <v>545</v>
      </c>
      <c r="B107" s="1193">
        <v>0</v>
      </c>
      <c r="C107" s="1193">
        <v>0</v>
      </c>
      <c r="D107" s="1193">
        <v>0</v>
      </c>
      <c r="E107" s="1193">
        <v>0</v>
      </c>
      <c r="F107" s="1193">
        <v>0</v>
      </c>
      <c r="G107" s="1193">
        <v>0</v>
      </c>
      <c r="H107" s="1193">
        <v>0</v>
      </c>
      <c r="I107" s="1252"/>
      <c r="J107" s="1253"/>
      <c r="K107" s="1252"/>
      <c r="L107" s="393"/>
      <c r="M107" s="164"/>
      <c r="N107" s="164"/>
      <c r="O107" s="149"/>
      <c r="P107" s="149"/>
      <c r="Q107" s="149"/>
      <c r="R107" s="149"/>
      <c r="S107" s="149"/>
      <c r="T107" s="149"/>
      <c r="U107" s="149"/>
      <c r="V107" s="149"/>
      <c r="W107" s="149"/>
      <c r="X107" s="149"/>
      <c r="Y107" s="149"/>
      <c r="Z107" s="149"/>
      <c r="AA107" s="149"/>
      <c r="AB107" s="149"/>
      <c r="AC107" s="1207"/>
    </row>
    <row r="108" spans="1:29" ht="12.6" customHeight="1" thickBot="1">
      <c r="A108" s="1062" t="s">
        <v>1265</v>
      </c>
      <c r="B108" s="1194">
        <v>4999.3899098599995</v>
      </c>
      <c r="C108" s="1194">
        <v>1859.552477</v>
      </c>
      <c r="D108" s="1194">
        <v>1331.12146985</v>
      </c>
      <c r="E108" s="1194">
        <v>1074.9737177299999</v>
      </c>
      <c r="F108" s="1194">
        <v>309.63288612999997</v>
      </c>
      <c r="G108" s="1194">
        <v>0</v>
      </c>
      <c r="H108" s="1194">
        <v>424.10935915000005</v>
      </c>
      <c r="I108" s="1252"/>
      <c r="J108" s="1253"/>
      <c r="K108" s="1252"/>
      <c r="L108" s="393"/>
      <c r="M108" s="164"/>
      <c r="N108" s="164"/>
      <c r="O108" s="149"/>
      <c r="P108" s="149"/>
      <c r="Q108" s="149"/>
      <c r="R108" s="149"/>
      <c r="S108" s="149"/>
      <c r="T108" s="149"/>
      <c r="U108" s="149"/>
      <c r="V108" s="149"/>
      <c r="W108" s="149"/>
      <c r="X108" s="149"/>
      <c r="Y108" s="149"/>
      <c r="Z108" s="149"/>
      <c r="AA108" s="149"/>
      <c r="AB108" s="149"/>
      <c r="AC108" s="1207"/>
    </row>
    <row r="109" spans="1:29" ht="12.6" customHeight="1" thickBot="1">
      <c r="A109" s="1061" t="s">
        <v>1037</v>
      </c>
      <c r="B109" s="1193">
        <v>1020.2216766900001</v>
      </c>
      <c r="C109" s="1193">
        <v>1006.69284974</v>
      </c>
      <c r="D109" s="1193">
        <v>0</v>
      </c>
      <c r="E109" s="1193">
        <v>13.528826950000001</v>
      </c>
      <c r="F109" s="1193">
        <v>0</v>
      </c>
      <c r="G109" s="1193">
        <v>0</v>
      </c>
      <c r="H109" s="1193">
        <v>0</v>
      </c>
      <c r="I109" s="1252"/>
      <c r="J109" s="1253"/>
      <c r="K109" s="1252"/>
      <c r="L109" s="393"/>
      <c r="M109" s="164"/>
      <c r="N109" s="164"/>
      <c r="O109" s="149"/>
      <c r="P109" s="149"/>
      <c r="Q109" s="149"/>
      <c r="R109" s="149"/>
      <c r="S109" s="149"/>
      <c r="T109" s="149"/>
      <c r="U109" s="149"/>
      <c r="V109" s="149"/>
      <c r="W109" s="149"/>
      <c r="X109" s="149"/>
      <c r="Y109" s="149"/>
      <c r="Z109" s="149"/>
      <c r="AA109" s="149"/>
      <c r="AB109" s="149"/>
      <c r="AC109" s="1207"/>
    </row>
    <row r="110" spans="1:29" ht="12.6" customHeight="1">
      <c r="B110" s="1190"/>
      <c r="C110" s="1251"/>
      <c r="D110" s="1190"/>
      <c r="E110" s="1190"/>
      <c r="F110" s="1197"/>
      <c r="G110" s="1197"/>
      <c r="H110" s="1197"/>
      <c r="I110" s="1197"/>
      <c r="J110" s="1250"/>
      <c r="N110" s="149"/>
      <c r="O110" s="149"/>
      <c r="P110" s="149"/>
      <c r="Q110" s="149"/>
      <c r="R110" s="149"/>
      <c r="S110" s="149"/>
      <c r="T110" s="149"/>
      <c r="U110" s="149"/>
      <c r="V110" s="149"/>
      <c r="W110" s="149"/>
      <c r="X110" s="149"/>
      <c r="Y110" s="149"/>
      <c r="Z110" s="149"/>
      <c r="AA110" s="149"/>
      <c r="AB110" s="149"/>
    </row>
    <row r="111" spans="1:29" ht="12.6" customHeight="1">
      <c r="A111" s="1064"/>
      <c r="B111" s="1192"/>
      <c r="C111" s="1190"/>
      <c r="D111" s="1190"/>
      <c r="E111" s="1190"/>
      <c r="F111" s="1190"/>
      <c r="G111" s="1190"/>
      <c r="H111" s="1190"/>
      <c r="I111" s="1190"/>
      <c r="J111" s="1250"/>
    </row>
    <row r="112" spans="1:29" ht="12.6" customHeight="1">
      <c r="A112" s="1064"/>
      <c r="B112" s="1190"/>
      <c r="C112" s="1251"/>
      <c r="D112" s="1190"/>
      <c r="E112" s="1190"/>
      <c r="F112" s="1190"/>
      <c r="G112" s="1190"/>
      <c r="H112" s="1190"/>
      <c r="I112" s="1190"/>
      <c r="J112" s="1250"/>
    </row>
    <row r="113" spans="1:10" ht="12.6" customHeight="1">
      <c r="A113" s="1064"/>
      <c r="B113" s="1190"/>
      <c r="C113" s="1251"/>
      <c r="D113" s="1190"/>
      <c r="E113" s="1190"/>
      <c r="F113" s="1190"/>
      <c r="G113" s="1190"/>
      <c r="H113" s="1190"/>
      <c r="I113" s="1190"/>
      <c r="J113" s="1250"/>
    </row>
    <row r="114" spans="1:10" ht="12.6" customHeight="1">
      <c r="A114" s="1064"/>
      <c r="B114" s="1190"/>
      <c r="C114" s="1251"/>
      <c r="D114" s="1190"/>
      <c r="E114" s="1190"/>
      <c r="F114" s="1190"/>
      <c r="G114" s="1190"/>
      <c r="H114" s="1190"/>
      <c r="I114" s="1190"/>
      <c r="J114" s="1250"/>
    </row>
    <row r="115" spans="1:10" ht="12.6" customHeight="1">
      <c r="A115" s="1064"/>
      <c r="B115" s="1190"/>
      <c r="C115" s="1251"/>
      <c r="D115" s="1190"/>
      <c r="E115" s="1190"/>
      <c r="F115" s="1190"/>
      <c r="G115" s="1190"/>
      <c r="H115" s="1190"/>
      <c r="I115" s="1190"/>
      <c r="J115" s="1250"/>
    </row>
    <row r="116" spans="1:10" ht="12.6" customHeight="1">
      <c r="A116" s="1064"/>
      <c r="B116" s="1190"/>
      <c r="C116" s="1251"/>
      <c r="D116" s="1190"/>
      <c r="E116" s="1190"/>
      <c r="F116" s="1190"/>
      <c r="G116" s="1190"/>
      <c r="H116" s="1190"/>
      <c r="I116" s="1190"/>
      <c r="J116" s="1250"/>
    </row>
    <row r="117" spans="1:10" ht="12.6" customHeight="1">
      <c r="A117" s="1064"/>
      <c r="B117" s="1190"/>
      <c r="C117" s="1251"/>
      <c r="D117" s="1190"/>
      <c r="E117" s="1190"/>
      <c r="F117" s="1190"/>
      <c r="G117" s="1190"/>
      <c r="H117" s="1190"/>
      <c r="I117" s="1190"/>
      <c r="J117" s="1250"/>
    </row>
    <row r="118" spans="1:10" ht="12.6" customHeight="1">
      <c r="A118" s="1064"/>
      <c r="B118" s="1190"/>
      <c r="C118" s="1251"/>
      <c r="D118" s="1190"/>
      <c r="E118" s="1190"/>
      <c r="F118" s="1190"/>
      <c r="G118" s="1190"/>
      <c r="H118" s="1190"/>
      <c r="I118" s="1190"/>
      <c r="J118" s="1250"/>
    </row>
    <row r="119" spans="1:10" ht="12.6" customHeight="1">
      <c r="A119" s="1064"/>
      <c r="B119" s="1190"/>
      <c r="C119" s="1251"/>
      <c r="D119" s="1190"/>
      <c r="E119" s="1190"/>
      <c r="F119" s="1190"/>
      <c r="G119" s="1190"/>
      <c r="H119" s="1190"/>
      <c r="I119" s="1190"/>
      <c r="J119" s="1250"/>
    </row>
    <row r="120" spans="1:10" ht="12.6" customHeight="1">
      <c r="B120" s="1190"/>
      <c r="C120" s="1251"/>
      <c r="D120" s="1190"/>
      <c r="E120" s="1190"/>
      <c r="F120" s="1190"/>
      <c r="G120" s="1190"/>
      <c r="H120" s="1190"/>
      <c r="I120" s="1190"/>
      <c r="J120" s="1250"/>
    </row>
    <row r="121" spans="1:10" ht="12.6" customHeight="1">
      <c r="C121" s="1251"/>
      <c r="J121" s="1250"/>
    </row>
    <row r="122" spans="1:10" ht="12.6" customHeight="1">
      <c r="C122" s="1251"/>
      <c r="J122" s="1250"/>
    </row>
    <row r="123" spans="1:10" ht="12.6" customHeight="1">
      <c r="C123" s="1251"/>
      <c r="J123" s="1250"/>
    </row>
    <row r="124" spans="1:10" ht="12.6" customHeight="1">
      <c r="C124" s="1251"/>
      <c r="J124" s="1250"/>
    </row>
    <row r="125" spans="1:10" ht="12.6" customHeight="1">
      <c r="C125" s="1251"/>
      <c r="J125" s="1250"/>
    </row>
    <row r="126" spans="1:10" ht="12.6" customHeight="1">
      <c r="C126" s="1251"/>
      <c r="J126" s="1250"/>
    </row>
    <row r="127" spans="1:10" ht="12.6" customHeight="1">
      <c r="C127" s="1251"/>
      <c r="J127" s="1250"/>
    </row>
    <row r="128" spans="1:10" ht="12.6" customHeight="1">
      <c r="C128" s="1251"/>
      <c r="J128" s="1250"/>
    </row>
    <row r="129" spans="3:10" ht="12.6" customHeight="1">
      <c r="C129" s="1251"/>
      <c r="J129" s="1250"/>
    </row>
    <row r="130" spans="3:10" ht="12.6" customHeight="1">
      <c r="C130" s="1251"/>
      <c r="J130" s="1250"/>
    </row>
  </sheetData>
  <mergeCells count="3">
    <mergeCell ref="B4:H4"/>
    <mergeCell ref="B60:H60"/>
    <mergeCell ref="J60:K60"/>
  </mergeCells>
  <pageMargins left="0.7" right="0.7" top="0.75" bottom="0.75" header="0.3" footer="0.3"/>
  <pageSetup paperSize="9" scale="75" fitToWidth="0" fitToHeight="0" orientation="portrait" r:id="rId1"/>
  <rowBreaks count="1" manualBreakCount="1">
    <brk id="56" max="8" man="1"/>
  </rowBreaks>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2005-5B10-43B3-B00C-00306B9201A2}">
  <dimension ref="A1:W63"/>
  <sheetViews>
    <sheetView topLeftCell="A22" zoomScaleNormal="100" workbookViewId="0">
      <selection activeCell="A56" sqref="A56"/>
    </sheetView>
  </sheetViews>
  <sheetFormatPr defaultRowHeight="12.6" customHeight="1"/>
  <cols>
    <col min="1" max="1" width="54.44140625" style="422" customWidth="1"/>
    <col min="2" max="2" width="10" style="422" customWidth="1"/>
    <col min="3" max="3" width="10.21875" style="422" customWidth="1"/>
    <col min="4" max="4" width="9.6640625" style="422" customWidth="1"/>
    <col min="5" max="10" width="7.6640625" style="422" customWidth="1"/>
    <col min="11" max="11" width="12" style="1048" customWidth="1"/>
    <col min="12" max="12" width="10.44140625" style="1048" bestFit="1" customWidth="1"/>
    <col min="13" max="13" width="9.109375" style="1048" customWidth="1"/>
    <col min="14" max="14" width="12.44140625" style="452" customWidth="1"/>
    <col min="15" max="16" width="8.88671875" style="452"/>
    <col min="17" max="17" width="12.33203125" style="452" customWidth="1"/>
    <col min="18" max="18" width="8.88671875" style="452"/>
    <col min="19" max="19" width="10" style="452" customWidth="1"/>
    <col min="20" max="21" width="8.88671875" style="452"/>
    <col min="22" max="16384" width="8.88671875" style="1048"/>
  </cols>
  <sheetData>
    <row r="1" spans="1:20" ht="12.6" customHeight="1">
      <c r="A1" s="1671" t="s">
        <v>1400</v>
      </c>
      <c r="B1" s="1274"/>
      <c r="C1" s="1274"/>
      <c r="D1" s="1273"/>
      <c r="E1" s="1273"/>
      <c r="F1" s="1273"/>
      <c r="G1" s="1273"/>
      <c r="H1" s="1273"/>
      <c r="I1" s="1273"/>
      <c r="J1" s="1273"/>
    </row>
    <row r="2" spans="1:20" ht="12.6" customHeight="1">
      <c r="A2" s="429"/>
      <c r="B2" s="1273"/>
      <c r="C2" s="1273"/>
      <c r="D2" s="1273"/>
      <c r="E2" s="1273"/>
      <c r="F2" s="1273"/>
      <c r="G2" s="1273"/>
      <c r="H2" s="1273"/>
      <c r="I2" s="1273"/>
      <c r="J2" s="1273"/>
    </row>
    <row r="3" spans="1:20" ht="12.6" customHeight="1" thickBot="1">
      <c r="A3" s="1256" t="s">
        <v>112</v>
      </c>
      <c r="B3" s="1200" t="s">
        <v>1288</v>
      </c>
      <c r="C3" s="1200" t="s">
        <v>1175</v>
      </c>
      <c r="D3" s="1200" t="s">
        <v>1106</v>
      </c>
      <c r="E3" s="1200" t="s">
        <v>1000</v>
      </c>
      <c r="F3" s="1200" t="s">
        <v>916</v>
      </c>
      <c r="G3" s="1200" t="s">
        <v>861</v>
      </c>
      <c r="H3" s="1200" t="s">
        <v>813</v>
      </c>
      <c r="I3" s="1200" t="s">
        <v>649</v>
      </c>
      <c r="J3" s="1275"/>
      <c r="M3" s="1669"/>
      <c r="N3" s="1669"/>
      <c r="O3" s="1669"/>
      <c r="P3" s="1669"/>
      <c r="Q3" s="1669"/>
      <c r="R3" s="1669"/>
      <c r="S3" s="1669"/>
      <c r="T3" s="1669"/>
    </row>
    <row r="4" spans="1:20" ht="12.6" customHeight="1">
      <c r="A4" s="710" t="s">
        <v>65</v>
      </c>
      <c r="B4" s="1272">
        <v>62.703000219999993</v>
      </c>
      <c r="C4" s="1272">
        <v>58.143000000000001</v>
      </c>
      <c r="D4" s="1272">
        <v>-1.964</v>
      </c>
      <c r="E4" s="1272">
        <v>698.10867182937</v>
      </c>
      <c r="F4" s="1272">
        <v>153.6345689</v>
      </c>
      <c r="G4" s="1272">
        <v>102.49542765</v>
      </c>
      <c r="H4" s="1272">
        <v>330.66348544000004</v>
      </c>
      <c r="I4" s="1272">
        <v>60.998514178166999</v>
      </c>
      <c r="J4" s="1272"/>
      <c r="M4" s="1669"/>
      <c r="N4" s="1669"/>
      <c r="O4" s="1669"/>
      <c r="P4" s="1669"/>
      <c r="Q4" s="1669"/>
      <c r="R4" s="1669"/>
      <c r="S4" s="1669"/>
      <c r="T4" s="1669"/>
    </row>
    <row r="5" spans="1:20" ht="12.6" customHeight="1">
      <c r="A5" s="422" t="s">
        <v>1251</v>
      </c>
      <c r="B5" s="425">
        <v>-11</v>
      </c>
      <c r="C5" s="425">
        <v>-30</v>
      </c>
      <c r="D5" s="425">
        <v>-17</v>
      </c>
      <c r="E5" s="425">
        <v>-2</v>
      </c>
      <c r="F5" s="425">
        <v>1</v>
      </c>
      <c r="G5" s="425">
        <v>-16</v>
      </c>
      <c r="H5" s="425">
        <v>1</v>
      </c>
      <c r="I5" s="425">
        <v>2</v>
      </c>
      <c r="J5" s="1272"/>
      <c r="M5" s="1669"/>
      <c r="N5" s="1669"/>
      <c r="O5" s="1669"/>
      <c r="P5" s="1669"/>
      <c r="Q5" s="1669"/>
      <c r="R5" s="1669"/>
      <c r="S5" s="1669"/>
      <c r="T5" s="1669"/>
    </row>
    <row r="6" spans="1:20" ht="12.6" customHeight="1">
      <c r="A6" s="1670" t="s">
        <v>1241</v>
      </c>
      <c r="B6" s="1276">
        <v>51.703000219999993</v>
      </c>
      <c r="C6" s="1275">
        <v>28</v>
      </c>
      <c r="D6" s="1275">
        <v>-19</v>
      </c>
      <c r="E6" s="1275">
        <v>696</v>
      </c>
      <c r="F6" s="1275">
        <v>155</v>
      </c>
      <c r="G6" s="1275">
        <v>86</v>
      </c>
      <c r="H6" s="1275">
        <v>332</v>
      </c>
      <c r="I6" s="1275">
        <v>63</v>
      </c>
      <c r="J6" s="1276"/>
      <c r="M6" s="1669"/>
      <c r="N6" s="1669"/>
      <c r="O6" s="1669"/>
      <c r="P6" s="1669"/>
      <c r="Q6" s="1669"/>
      <c r="R6" s="1669"/>
      <c r="S6" s="1669"/>
      <c r="T6" s="1669"/>
    </row>
    <row r="7" spans="1:20" ht="12.6" customHeight="1">
      <c r="B7" s="425"/>
      <c r="C7" s="425"/>
      <c r="D7" s="425"/>
      <c r="E7" s="425"/>
      <c r="F7" s="425"/>
      <c r="G7" s="425"/>
      <c r="H7" s="425"/>
      <c r="I7" s="425"/>
      <c r="J7" s="1272"/>
      <c r="M7" s="1669"/>
    </row>
    <row r="8" spans="1:20" ht="12.6" customHeight="1" thickBot="1">
      <c r="A8" s="1256" t="s">
        <v>112</v>
      </c>
      <c r="B8" s="1200" t="s">
        <v>623</v>
      </c>
      <c r="C8" s="1200" t="s">
        <v>565</v>
      </c>
      <c r="D8" s="1200" t="s">
        <v>542</v>
      </c>
      <c r="E8" s="1200" t="s">
        <v>527</v>
      </c>
      <c r="F8" s="1200" t="s">
        <v>488</v>
      </c>
      <c r="G8" s="1200" t="s">
        <v>483</v>
      </c>
      <c r="H8" s="1200" t="s">
        <v>467</v>
      </c>
      <c r="I8" s="1200" t="s">
        <v>171</v>
      </c>
      <c r="J8" s="1275"/>
      <c r="M8" s="1669"/>
    </row>
    <row r="9" spans="1:20" ht="12.6" customHeight="1">
      <c r="A9" s="710" t="s">
        <v>65</v>
      </c>
      <c r="B9" s="1272">
        <v>42.226057208623608</v>
      </c>
      <c r="C9" s="1272">
        <v>30.109660253374098</v>
      </c>
      <c r="D9" s="1272">
        <v>44.141560467795699</v>
      </c>
      <c r="E9" s="1272">
        <v>59.123162689999987</v>
      </c>
      <c r="F9" s="1272">
        <v>40.025702458365558</v>
      </c>
      <c r="G9" s="1272">
        <v>70.885020000000196</v>
      </c>
      <c r="H9" s="1272">
        <v>79.0122700000001</v>
      </c>
      <c r="I9" s="1272">
        <v>106.38618</v>
      </c>
      <c r="J9" s="1272"/>
      <c r="M9" s="1669"/>
    </row>
    <row r="10" spans="1:20" ht="12.6" customHeight="1">
      <c r="A10" s="710" t="s">
        <v>1251</v>
      </c>
      <c r="B10" s="425">
        <v>1</v>
      </c>
      <c r="C10" s="1272"/>
      <c r="D10" s="1272"/>
      <c r="E10" s="1272"/>
      <c r="F10" s="1272"/>
      <c r="G10" s="1272"/>
      <c r="H10" s="1272"/>
      <c r="I10" s="1272"/>
      <c r="J10" s="425"/>
      <c r="M10" s="1669"/>
    </row>
    <row r="11" spans="1:20" ht="12.6" customHeight="1">
      <c r="A11" s="1670" t="s">
        <v>1241</v>
      </c>
      <c r="B11" s="1275">
        <v>43</v>
      </c>
      <c r="C11" s="1272"/>
      <c r="D11" s="1272"/>
      <c r="E11" s="1272"/>
      <c r="F11" s="1272"/>
      <c r="G11" s="1272"/>
      <c r="H11" s="1272"/>
      <c r="I11" s="1272"/>
      <c r="J11" s="1275"/>
      <c r="M11" s="1669"/>
    </row>
    <row r="12" spans="1:20" ht="12.6" customHeight="1">
      <c r="B12" s="425"/>
      <c r="C12" s="425"/>
      <c r="D12" s="425"/>
      <c r="E12" s="425"/>
      <c r="F12" s="425"/>
      <c r="G12" s="425"/>
      <c r="H12" s="425"/>
      <c r="I12" s="425"/>
      <c r="J12" s="1272"/>
      <c r="M12" s="1669"/>
    </row>
    <row r="13" spans="1:20" ht="12.6" customHeight="1" thickBot="1">
      <c r="A13" s="1256" t="s">
        <v>112</v>
      </c>
      <c r="B13" s="1200" t="s">
        <v>170</v>
      </c>
      <c r="C13" s="1200" t="s">
        <v>169</v>
      </c>
      <c r="D13" s="1200" t="s">
        <v>168</v>
      </c>
      <c r="E13" s="1200" t="s">
        <v>167</v>
      </c>
      <c r="F13" s="1200" t="s">
        <v>166</v>
      </c>
      <c r="G13" s="1200" t="s">
        <v>165</v>
      </c>
      <c r="H13" s="1200" t="s">
        <v>164</v>
      </c>
      <c r="I13" s="1200" t="s">
        <v>163</v>
      </c>
      <c r="J13" s="1272"/>
      <c r="M13" s="1669"/>
    </row>
    <row r="14" spans="1:20" ht="12.6" customHeight="1">
      <c r="A14" s="710" t="s">
        <v>65</v>
      </c>
      <c r="B14" s="1272">
        <v>112.76981146052304</v>
      </c>
      <c r="C14" s="1272">
        <v>129.02718270453977</v>
      </c>
      <c r="D14" s="1272">
        <v>134.5068616076245</v>
      </c>
      <c r="E14" s="1272">
        <v>127.43461987911451</v>
      </c>
      <c r="F14" s="1272">
        <v>111.03551022789887</v>
      </c>
      <c r="G14" s="1272">
        <v>142.00485823470262</v>
      </c>
      <c r="H14" s="1272">
        <v>112.36668954766245</v>
      </c>
      <c r="I14" s="1272">
        <v>102.84464547172757</v>
      </c>
      <c r="J14" s="1272"/>
      <c r="M14" s="1669"/>
    </row>
    <row r="15" spans="1:20" ht="12.6" customHeight="1">
      <c r="A15" s="710"/>
      <c r="B15" s="1272"/>
      <c r="C15" s="1272"/>
      <c r="D15" s="1272"/>
      <c r="E15" s="1272"/>
      <c r="F15" s="1272"/>
      <c r="G15" s="1272"/>
      <c r="H15" s="1272"/>
      <c r="I15" s="1272"/>
      <c r="J15" s="425"/>
      <c r="M15" s="1669"/>
    </row>
    <row r="16" spans="1:20" ht="12.6" customHeight="1" thickBot="1">
      <c r="A16" s="1256" t="s">
        <v>112</v>
      </c>
      <c r="B16" s="1200" t="s">
        <v>162</v>
      </c>
      <c r="C16" s="1200" t="s">
        <v>246</v>
      </c>
      <c r="D16" s="1200" t="s">
        <v>249</v>
      </c>
      <c r="E16" s="1200" t="s">
        <v>248</v>
      </c>
      <c r="F16" s="1200" t="s">
        <v>239</v>
      </c>
      <c r="G16" s="1272"/>
      <c r="H16" s="1272"/>
      <c r="I16" s="1272"/>
      <c r="J16" s="1668"/>
    </row>
    <row r="17" spans="1:23" ht="12.6" customHeight="1">
      <c r="A17" s="710" t="s">
        <v>65</v>
      </c>
      <c r="B17" s="1272">
        <v>121.85361302831686</v>
      </c>
      <c r="C17" s="1272">
        <v>128.81276544353619</v>
      </c>
      <c r="D17" s="1272">
        <v>112.30120531684827</v>
      </c>
      <c r="E17" s="1272">
        <v>134.89052024191579</v>
      </c>
      <c r="F17" s="1272">
        <v>158</v>
      </c>
      <c r="G17" s="1272"/>
      <c r="H17" s="1272"/>
      <c r="I17" s="1272"/>
    </row>
    <row r="18" spans="1:23" ht="12.6" customHeight="1">
      <c r="A18" s="1271"/>
      <c r="B18" s="1272"/>
      <c r="C18" s="1272"/>
      <c r="D18" s="1272"/>
      <c r="E18" s="1272"/>
      <c r="F18" s="1272"/>
      <c r="G18" s="1272"/>
      <c r="H18" s="1272"/>
      <c r="I18" s="1272"/>
    </row>
    <row r="19" spans="1:23" ht="12.6" customHeight="1">
      <c r="A19" s="1271"/>
      <c r="B19" s="1272"/>
      <c r="C19" s="1272"/>
      <c r="D19" s="1272"/>
      <c r="E19" s="1272"/>
      <c r="F19" s="1272"/>
      <c r="G19" s="1272"/>
      <c r="H19" s="1272"/>
      <c r="I19" s="1272"/>
    </row>
    <row r="20" spans="1:23" ht="12.6" customHeight="1">
      <c r="A20" s="1642" t="s">
        <v>1592</v>
      </c>
      <c r="B20" s="1270"/>
      <c r="C20" s="1270"/>
      <c r="D20" s="1190"/>
      <c r="E20" s="1190"/>
      <c r="F20" s="1190"/>
      <c r="G20" s="1190"/>
      <c r="H20" s="1190"/>
      <c r="I20" s="1190"/>
      <c r="J20" s="1190"/>
    </row>
    <row r="21" spans="1:23" ht="12.6" customHeight="1">
      <c r="A21" s="1269"/>
    </row>
    <row r="22" spans="1:23" ht="12.6" customHeight="1" thickBot="1">
      <c r="A22" s="1256" t="s">
        <v>112</v>
      </c>
      <c r="B22" s="1200" t="s">
        <v>1288</v>
      </c>
      <c r="C22" s="1200" t="s">
        <v>1175</v>
      </c>
      <c r="D22" s="1200" t="s">
        <v>1106</v>
      </c>
      <c r="E22" s="1200" t="s">
        <v>1000</v>
      </c>
      <c r="F22" s="1200" t="s">
        <v>916</v>
      </c>
      <c r="G22" s="1200" t="s">
        <v>861</v>
      </c>
      <c r="H22" s="1200" t="s">
        <v>813</v>
      </c>
      <c r="I22" s="1200" t="s">
        <v>649</v>
      </c>
      <c r="J22" s="1200" t="s">
        <v>623</v>
      </c>
    </row>
    <row r="23" spans="1:23" ht="12.6" customHeight="1">
      <c r="A23" s="710" t="s">
        <v>259</v>
      </c>
      <c r="B23" s="424">
        <v>4022.5666058099996</v>
      </c>
      <c r="C23" s="424">
        <v>3979.1682331699999</v>
      </c>
      <c r="D23" s="424">
        <v>4219.3866348599995</v>
      </c>
      <c r="E23" s="424">
        <v>4421.0415033700001</v>
      </c>
      <c r="F23" s="424">
        <v>4516.1705630400002</v>
      </c>
      <c r="G23" s="424">
        <v>4609.7538672500004</v>
      </c>
      <c r="H23" s="424">
        <v>4677.3342058500002</v>
      </c>
      <c r="I23" s="424">
        <v>4492.7709560399999</v>
      </c>
      <c r="J23" s="424">
        <v>4554.9973668299999</v>
      </c>
      <c r="M23" s="393"/>
      <c r="N23" s="393"/>
      <c r="O23" s="393"/>
      <c r="P23" s="393"/>
      <c r="Q23" s="393"/>
      <c r="R23" s="393"/>
      <c r="S23" s="393"/>
      <c r="T23" s="393"/>
      <c r="U23" s="393"/>
      <c r="V23" s="164"/>
      <c r="W23" s="164"/>
    </row>
    <row r="24" spans="1:23" ht="12.6" customHeight="1">
      <c r="A24" s="710" t="s">
        <v>1094</v>
      </c>
      <c r="B24" s="423">
        <v>1675.6424703620339</v>
      </c>
      <c r="C24" s="423">
        <v>1673.845457984195</v>
      </c>
      <c r="D24" s="423">
        <v>1816.1964101319818</v>
      </c>
      <c r="E24" s="424">
        <v>1906.593671302543</v>
      </c>
      <c r="F24" s="424">
        <v>1745.7920109778261</v>
      </c>
      <c r="G24" s="424">
        <v>1686.4393235382649</v>
      </c>
      <c r="H24" s="424">
        <v>1702.296</v>
      </c>
      <c r="I24" s="424">
        <v>1525.88584956</v>
      </c>
      <c r="J24" s="424">
        <v>1599.9416852200002</v>
      </c>
      <c r="M24" s="393"/>
      <c r="N24" s="393"/>
      <c r="O24" s="393"/>
      <c r="P24" s="393"/>
      <c r="Q24" s="393"/>
      <c r="R24" s="393"/>
      <c r="S24" s="393"/>
      <c r="T24" s="393"/>
      <c r="U24" s="393"/>
      <c r="V24" s="164"/>
      <c r="W24" s="164"/>
    </row>
    <row r="25" spans="1:23" ht="12.6" customHeight="1">
      <c r="A25" s="710" t="s">
        <v>258</v>
      </c>
      <c r="B25" s="423">
        <v>2346.9241354479655</v>
      </c>
      <c r="C25" s="423">
        <v>2305.3227751858049</v>
      </c>
      <c r="D25" s="423">
        <v>2403.1902247280177</v>
      </c>
      <c r="E25" s="424">
        <v>2514.4478320674571</v>
      </c>
      <c r="F25" s="424">
        <v>2770.3785520621741</v>
      </c>
      <c r="G25" s="424">
        <v>2923.3145437117355</v>
      </c>
      <c r="H25" s="424">
        <v>2975.0382058499999</v>
      </c>
      <c r="I25" s="424">
        <v>2966.8851064800001</v>
      </c>
      <c r="J25" s="424">
        <v>2955.0556816099997</v>
      </c>
      <c r="M25" s="393"/>
      <c r="N25" s="393"/>
      <c r="O25" s="393"/>
      <c r="P25" s="393"/>
      <c r="Q25" s="393"/>
      <c r="R25" s="393"/>
      <c r="S25" s="393"/>
      <c r="T25" s="393"/>
      <c r="U25" s="393"/>
      <c r="V25" s="164"/>
      <c r="W25" s="164"/>
    </row>
    <row r="26" spans="1:23" ht="12.6" customHeight="1">
      <c r="A26" s="710"/>
      <c r="B26" s="423"/>
      <c r="C26" s="423"/>
      <c r="D26" s="882"/>
      <c r="E26" s="424"/>
      <c r="F26" s="424"/>
      <c r="G26" s="424"/>
      <c r="H26" s="424"/>
      <c r="I26" s="424"/>
      <c r="J26" s="424"/>
      <c r="M26" s="393"/>
      <c r="N26" s="393"/>
      <c r="O26" s="393"/>
      <c r="P26" s="393"/>
      <c r="Q26" s="393"/>
      <c r="R26" s="393"/>
      <c r="S26" s="393"/>
      <c r="T26" s="393"/>
      <c r="U26" s="393"/>
      <c r="V26" s="164"/>
      <c r="W26" s="164"/>
    </row>
    <row r="27" spans="1:23" ht="12.6" customHeight="1">
      <c r="A27" s="1271" t="s">
        <v>548</v>
      </c>
      <c r="B27" s="1268">
        <v>153.41188179769509</v>
      </c>
      <c r="C27" s="1268">
        <v>150.81604381182626</v>
      </c>
      <c r="D27" s="1268">
        <v>168.77782591210195</v>
      </c>
      <c r="E27" s="1268">
        <v>174.18354170777732</v>
      </c>
      <c r="F27" s="1268">
        <v>173.85213607255918</v>
      </c>
      <c r="G27" s="1268">
        <v>177.96768493309349</v>
      </c>
      <c r="H27" s="1268">
        <v>180.95151271329149</v>
      </c>
      <c r="I27" s="1268">
        <v>177.32474382797614</v>
      </c>
      <c r="J27" s="1268">
        <v>178.643708436732</v>
      </c>
      <c r="M27" s="393"/>
      <c r="N27" s="393"/>
      <c r="O27" s="393"/>
      <c r="P27" s="393"/>
      <c r="Q27" s="393"/>
      <c r="R27" s="393"/>
      <c r="S27" s="393"/>
      <c r="T27" s="393"/>
      <c r="U27" s="393"/>
      <c r="V27" s="164"/>
      <c r="W27" s="164"/>
    </row>
    <row r="28" spans="1:23" ht="12.6" customHeight="1">
      <c r="A28" s="1271" t="s">
        <v>1587</v>
      </c>
      <c r="B28" s="712">
        <v>41.65605282810774</v>
      </c>
      <c r="C28" s="712">
        <v>42.065209609163169</v>
      </c>
      <c r="D28" s="712">
        <v>43.044085960902791</v>
      </c>
      <c r="E28" s="1268">
        <v>43.125441592195315</v>
      </c>
      <c r="F28" s="1268">
        <v>38.656467611415216</v>
      </c>
      <c r="G28" s="1268">
        <v>36.584151173874474</v>
      </c>
      <c r="H28" s="1268">
        <v>36.394577019339721</v>
      </c>
      <c r="I28" s="424">
        <v>33.963134655431894</v>
      </c>
      <c r="J28" s="424">
        <v>35.124974975198761</v>
      </c>
      <c r="M28" s="393"/>
      <c r="N28" s="393"/>
      <c r="O28" s="393"/>
      <c r="P28" s="393"/>
      <c r="Q28" s="393"/>
      <c r="R28" s="393"/>
      <c r="S28" s="393"/>
      <c r="T28" s="393"/>
      <c r="U28" s="393"/>
      <c r="V28" s="164"/>
      <c r="W28" s="164"/>
    </row>
    <row r="29" spans="1:23" ht="12.6" customHeight="1">
      <c r="A29" s="1736" t="s">
        <v>1588</v>
      </c>
      <c r="B29" s="1268">
        <v>30.430051639237444</v>
      </c>
      <c r="C29" s="1268">
        <f>[103]Y17a!$C$100</f>
        <v>29.808941225385116</v>
      </c>
      <c r="D29" s="1268">
        <f>'[104]Q17 tables'!$C$91</f>
        <v>29.225519373473485</v>
      </c>
      <c r="E29" s="1268">
        <f>'[105]Q17 tables'!$C$91</f>
        <v>31.92302250795111</v>
      </c>
      <c r="F29" s="1268">
        <f>'[106]Q17 tables'!$C$91</f>
        <v>19.43055793781831</v>
      </c>
      <c r="G29" s="1268">
        <f>[107]Y17a!$C$100</f>
        <v>19.51303824998865</v>
      </c>
      <c r="H29" s="1268">
        <f>[108]Q17!$E$85</f>
        <v>19.523997598812532</v>
      </c>
      <c r="I29" s="1268">
        <f>[109]Q17!$E$84</f>
        <v>17.850512273519207</v>
      </c>
      <c r="J29" s="1268">
        <f>[110]Q17!$E$67</f>
        <v>18.174986190543983</v>
      </c>
      <c r="M29" s="393"/>
      <c r="N29" s="393"/>
      <c r="O29" s="393"/>
      <c r="P29" s="393"/>
      <c r="Q29" s="393"/>
      <c r="R29" s="393"/>
      <c r="S29" s="393"/>
      <c r="T29" s="393"/>
      <c r="U29" s="393"/>
      <c r="V29" s="164"/>
      <c r="W29" s="164"/>
    </row>
    <row r="30" spans="1:23" ht="12.6" customHeight="1">
      <c r="A30" s="1667"/>
      <c r="M30" s="393"/>
      <c r="N30" s="393"/>
      <c r="O30" s="393"/>
      <c r="P30" s="393"/>
      <c r="Q30" s="393"/>
      <c r="R30" s="393"/>
      <c r="S30" s="393"/>
      <c r="T30" s="393"/>
      <c r="U30" s="393"/>
      <c r="V30" s="164"/>
      <c r="W30" s="164"/>
    </row>
    <row r="31" spans="1:23" ht="12.6" customHeight="1">
      <c r="A31" s="2155" t="s">
        <v>1399</v>
      </c>
      <c r="B31" s="1267">
        <v>61.187276967729744</v>
      </c>
      <c r="C31" s="1267">
        <v>61.532219765876803</v>
      </c>
      <c r="D31" s="1267">
        <v>60.067801757749415</v>
      </c>
      <c r="E31" s="1267">
        <v>61.133443776655071</v>
      </c>
      <c r="F31" s="1267">
        <v>49.638647047848835</v>
      </c>
      <c r="G31" s="1267">
        <v>47.38407008668289</v>
      </c>
      <c r="H31" s="1267">
        <v>46.988977726100927</v>
      </c>
      <c r="I31" s="1267">
        <v>43.929612011639527</v>
      </c>
      <c r="J31" s="1267">
        <v>45.11709930252303</v>
      </c>
      <c r="M31" s="393"/>
      <c r="N31" s="393"/>
      <c r="O31" s="393"/>
      <c r="P31" s="393"/>
      <c r="Q31" s="393"/>
      <c r="R31" s="393"/>
      <c r="S31" s="393"/>
      <c r="T31" s="393"/>
      <c r="U31" s="393"/>
      <c r="V31" s="164"/>
      <c r="W31" s="164"/>
    </row>
    <row r="32" spans="1:23" ht="12.6" customHeight="1">
      <c r="A32" s="2155"/>
      <c r="B32" s="424"/>
      <c r="C32" s="424"/>
      <c r="D32" s="424"/>
      <c r="E32" s="424"/>
      <c r="F32" s="424"/>
      <c r="G32" s="424"/>
      <c r="H32" s="424"/>
      <c r="I32" s="424"/>
      <c r="J32" s="424"/>
      <c r="M32" s="393"/>
      <c r="N32" s="393"/>
      <c r="O32" s="393"/>
      <c r="P32" s="393"/>
      <c r="Q32" s="393"/>
      <c r="R32" s="393"/>
      <c r="S32" s="393"/>
      <c r="T32" s="393"/>
      <c r="U32" s="393"/>
      <c r="V32" s="164"/>
      <c r="W32" s="164"/>
    </row>
    <row r="33" spans="1:23" ht="12.6" customHeight="1">
      <c r="A33" s="710" t="s">
        <v>1168</v>
      </c>
      <c r="B33" s="424">
        <v>1675.6424703620339</v>
      </c>
      <c r="C33" s="424">
        <v>1673.845457984195</v>
      </c>
      <c r="D33" s="424">
        <v>1816.1964101319818</v>
      </c>
      <c r="E33" s="424">
        <v>1906.593671302543</v>
      </c>
      <c r="F33" s="424">
        <v>1745.7920109778261</v>
      </c>
      <c r="G33" s="424">
        <v>1686.4393235382649</v>
      </c>
      <c r="H33" s="424">
        <v>1702.296</v>
      </c>
      <c r="I33" s="424">
        <v>1525.88584956</v>
      </c>
      <c r="J33" s="424">
        <v>1599.9416852200002</v>
      </c>
      <c r="M33" s="393"/>
      <c r="N33" s="393"/>
      <c r="O33" s="393"/>
      <c r="P33" s="393"/>
      <c r="Q33" s="393"/>
      <c r="R33" s="393"/>
      <c r="S33" s="393"/>
      <c r="T33" s="393"/>
      <c r="U33" s="393"/>
      <c r="V33" s="164"/>
      <c r="W33" s="164"/>
    </row>
    <row r="34" spans="1:23" ht="12.6" customHeight="1">
      <c r="A34" s="710" t="s">
        <v>1398</v>
      </c>
      <c r="B34" s="424">
        <v>785.656499946336</v>
      </c>
      <c r="C34" s="424">
        <v>774.62508410392627</v>
      </c>
      <c r="D34" s="424">
        <v>718.29638908869708</v>
      </c>
      <c r="E34" s="424">
        <v>796.14125050274197</v>
      </c>
      <c r="F34" s="424">
        <v>495.973954888447</v>
      </c>
      <c r="G34" s="424">
        <v>497.84967974305044</v>
      </c>
      <c r="H34" s="424">
        <v>495.53552816215603</v>
      </c>
      <c r="I34" s="424">
        <v>447.77100000000002</v>
      </c>
      <c r="J34" s="424">
        <v>455.14100000000002</v>
      </c>
      <c r="M34" s="393"/>
      <c r="N34" s="393"/>
      <c r="O34" s="393"/>
      <c r="P34" s="393"/>
      <c r="Q34" s="393"/>
      <c r="R34" s="393"/>
      <c r="S34" s="393"/>
      <c r="T34" s="393"/>
      <c r="U34" s="393"/>
      <c r="V34" s="164"/>
      <c r="W34" s="164"/>
    </row>
    <row r="35" spans="1:23" ht="12.6" customHeight="1">
      <c r="A35" s="1665" t="s">
        <v>255</v>
      </c>
      <c r="B35" s="1234">
        <v>2461.2989703083699</v>
      </c>
      <c r="C35" s="1234">
        <v>2448.4705420881214</v>
      </c>
      <c r="D35" s="1234">
        <v>2534.492799220679</v>
      </c>
      <c r="E35" s="1234">
        <v>2702.734921805285</v>
      </c>
      <c r="F35" s="1234">
        <v>2241.7659658662733</v>
      </c>
      <c r="G35" s="1234">
        <v>2184.2890032813152</v>
      </c>
      <c r="H35" s="1234">
        <v>2197.8315281621562</v>
      </c>
      <c r="I35" s="1234">
        <v>1973.65684956</v>
      </c>
      <c r="J35" s="1234">
        <v>2055.0826852200003</v>
      </c>
      <c r="M35" s="393"/>
      <c r="N35" s="393"/>
      <c r="O35" s="393"/>
      <c r="P35" s="393"/>
      <c r="Q35" s="393"/>
      <c r="R35" s="393"/>
      <c r="S35" s="393"/>
      <c r="T35" s="393"/>
      <c r="U35" s="393"/>
      <c r="V35" s="164"/>
      <c r="W35" s="164"/>
    </row>
    <row r="36" spans="1:23" ht="12.6" customHeight="1">
      <c r="A36" s="710"/>
      <c r="B36" s="424"/>
      <c r="C36" s="424"/>
      <c r="D36" s="424"/>
      <c r="E36" s="424"/>
      <c r="F36" s="424"/>
      <c r="G36" s="424"/>
      <c r="H36" s="424"/>
      <c r="I36" s="424"/>
      <c r="J36" s="424"/>
      <c r="M36" s="393"/>
      <c r="N36" s="393"/>
      <c r="O36" s="393"/>
      <c r="P36" s="393"/>
      <c r="Q36" s="393"/>
      <c r="R36" s="393"/>
      <c r="S36" s="393"/>
      <c r="T36" s="393"/>
      <c r="U36" s="393"/>
      <c r="V36" s="164"/>
      <c r="W36" s="164"/>
    </row>
    <row r="37" spans="1:23" ht="12.6" customHeight="1">
      <c r="A37" s="710" t="s">
        <v>257</v>
      </c>
      <c r="B37" s="424">
        <v>2461.2989703083704</v>
      </c>
      <c r="C37" s="424">
        <v>2448.4705420881196</v>
      </c>
      <c r="D37" s="424">
        <v>2534.4923468538323</v>
      </c>
      <c r="E37" s="424">
        <v>2702.7349218052855</v>
      </c>
      <c r="F37" s="424">
        <v>2241.7659658662733</v>
      </c>
      <c r="G37" s="424">
        <v>2182.8758356369212</v>
      </c>
      <c r="H37" s="424">
        <v>2197.8315281621562</v>
      </c>
      <c r="I37" s="424">
        <v>1973.65684956</v>
      </c>
      <c r="J37" s="424">
        <v>2055.0826852200003</v>
      </c>
      <c r="L37" s="164"/>
      <c r="M37" s="393"/>
      <c r="N37" s="393"/>
      <c r="O37" s="393"/>
      <c r="P37" s="393"/>
      <c r="Q37" s="393"/>
      <c r="R37" s="393"/>
      <c r="S37" s="393"/>
      <c r="T37" s="393"/>
      <c r="U37" s="393"/>
      <c r="V37" s="164"/>
      <c r="W37" s="164"/>
    </row>
    <row r="38" spans="1:23" ht="12.6" customHeight="1">
      <c r="A38" s="710" t="s">
        <v>547</v>
      </c>
      <c r="B38" s="424">
        <v>3.8077215177164998</v>
      </c>
      <c r="C38" s="424">
        <v>3.1325359629242802</v>
      </c>
      <c r="D38" s="424">
        <v>1.8388685866411172</v>
      </c>
      <c r="E38" s="424">
        <v>1.9352620633513202</v>
      </c>
      <c r="F38" s="424">
        <v>1.8212419217521094</v>
      </c>
      <c r="G38" s="424">
        <v>1.4131676443941514</v>
      </c>
      <c r="H38" s="424">
        <v>1.7869999999999999</v>
      </c>
      <c r="I38" s="424">
        <v>2.0710000000000002</v>
      </c>
      <c r="J38" s="424">
        <v>2.1349999999999998</v>
      </c>
      <c r="L38" s="164"/>
      <c r="M38" s="393"/>
      <c r="N38" s="393"/>
      <c r="O38" s="393"/>
      <c r="P38" s="393"/>
      <c r="Q38" s="393"/>
      <c r="R38" s="393"/>
      <c r="S38" s="393"/>
      <c r="T38" s="393"/>
      <c r="U38" s="393"/>
      <c r="V38" s="164"/>
      <c r="W38" s="164"/>
    </row>
    <row r="39" spans="1:23" ht="12.6" customHeight="1" thickBot="1">
      <c r="A39" s="1666" t="s">
        <v>256</v>
      </c>
      <c r="B39" s="1266">
        <v>225</v>
      </c>
      <c r="C39" s="1266">
        <v>235</v>
      </c>
      <c r="D39" s="1266">
        <v>253.46878455952691</v>
      </c>
      <c r="E39" s="1266">
        <v>248.29361012040329</v>
      </c>
      <c r="F39" s="1266">
        <v>132.68903647574015</v>
      </c>
      <c r="G39" s="1266">
        <v>143.50108698040935</v>
      </c>
      <c r="H39" s="1266">
        <v>157.87100000000001</v>
      </c>
      <c r="I39" s="1266">
        <v>130.416</v>
      </c>
      <c r="J39" s="1266">
        <v>129.447</v>
      </c>
      <c r="M39" s="393"/>
      <c r="N39" s="393"/>
      <c r="O39" s="393"/>
      <c r="P39" s="393"/>
      <c r="Q39" s="393"/>
      <c r="R39" s="393"/>
      <c r="S39" s="393"/>
      <c r="T39" s="393"/>
      <c r="U39" s="393"/>
      <c r="V39" s="164"/>
      <c r="W39" s="164"/>
    </row>
    <row r="40" spans="1:23" ht="12.6" customHeight="1">
      <c r="A40" s="1665" t="s">
        <v>255</v>
      </c>
      <c r="B40" s="1234">
        <v>2690.093517190036</v>
      </c>
      <c r="C40" s="1234">
        <v>2686.5572085429317</v>
      </c>
      <c r="D40" s="1234">
        <v>2789.8</v>
      </c>
      <c r="E40" s="1234">
        <v>2952.9637939890399</v>
      </c>
      <c r="F40" s="1234">
        <v>2376.2762442637654</v>
      </c>
      <c r="G40" s="1234">
        <v>2327.7900902617248</v>
      </c>
      <c r="H40" s="1234">
        <v>2357.4895281621561</v>
      </c>
      <c r="I40" s="1234">
        <v>2106.14384956</v>
      </c>
      <c r="J40" s="1234">
        <v>2186.6646852200006</v>
      </c>
      <c r="M40" s="393"/>
      <c r="N40" s="393"/>
      <c r="O40" s="393"/>
      <c r="P40" s="393"/>
      <c r="Q40" s="393"/>
      <c r="R40" s="393"/>
      <c r="S40" s="393"/>
      <c r="T40" s="393"/>
      <c r="U40" s="393"/>
      <c r="V40" s="164"/>
      <c r="W40" s="164"/>
    </row>
    <row r="41" spans="1:23" ht="12.6" customHeight="1">
      <c r="K41" s="165"/>
    </row>
    <row r="42" spans="1:23" ht="12.6" customHeight="1">
      <c r="C42" s="424"/>
      <c r="O42" s="453"/>
    </row>
    <row r="43" spans="1:23" ht="12.6" customHeight="1">
      <c r="A43" s="1642" t="s">
        <v>1397</v>
      </c>
      <c r="O43" s="453"/>
    </row>
    <row r="44" spans="1:23" ht="25.2" customHeight="1">
      <c r="A44" s="1663"/>
      <c r="B44" s="2153" t="s">
        <v>1395</v>
      </c>
      <c r="C44" s="2153" t="s">
        <v>254</v>
      </c>
      <c r="D44" s="2153" t="s">
        <v>1059</v>
      </c>
    </row>
    <row r="45" spans="1:23" ht="12.6" customHeight="1">
      <c r="A45" s="1663" t="s">
        <v>112</v>
      </c>
      <c r="B45" s="2154"/>
      <c r="C45" s="2154"/>
      <c r="D45" s="2154"/>
      <c r="E45" s="426"/>
      <c r="F45" s="426"/>
    </row>
    <row r="46" spans="1:23" ht="12.6" customHeight="1">
      <c r="A46" s="1262" t="s">
        <v>253</v>
      </c>
      <c r="B46" s="474">
        <v>574.35995206000007</v>
      </c>
      <c r="C46" s="474">
        <v>403.80139152999993</v>
      </c>
      <c r="D46" s="474">
        <v>978.16134359</v>
      </c>
      <c r="E46" s="426"/>
      <c r="F46" s="474"/>
      <c r="G46" s="474"/>
      <c r="H46" s="474"/>
      <c r="I46" s="424"/>
      <c r="J46" s="424"/>
    </row>
    <row r="47" spans="1:23" ht="12.6" customHeight="1">
      <c r="A47" s="1262" t="s">
        <v>252</v>
      </c>
      <c r="B47" s="474">
        <v>200.53399901999998</v>
      </c>
      <c r="C47" s="474">
        <v>101.96902450000002</v>
      </c>
      <c r="D47" s="474">
        <v>302.50302352</v>
      </c>
      <c r="E47" s="426"/>
      <c r="F47" s="474"/>
      <c r="G47" s="474"/>
      <c r="H47" s="474"/>
      <c r="I47" s="424"/>
      <c r="J47" s="424"/>
      <c r="K47" s="474"/>
      <c r="L47" s="1262"/>
    </row>
    <row r="48" spans="1:23" ht="12.6" customHeight="1">
      <c r="A48" s="1262" t="s">
        <v>251</v>
      </c>
      <c r="B48" s="474">
        <v>87.403000679999991</v>
      </c>
      <c r="C48" s="474">
        <v>53.770516640000011</v>
      </c>
      <c r="D48" s="474">
        <v>141.17351732</v>
      </c>
      <c r="E48" s="426"/>
      <c r="F48" s="474"/>
      <c r="G48" s="474"/>
      <c r="H48" s="474"/>
      <c r="I48" s="424"/>
      <c r="J48" s="424"/>
      <c r="K48" s="474"/>
      <c r="L48" s="1262"/>
    </row>
    <row r="49" spans="1:18" ht="12.6" customHeight="1" thickBot="1">
      <c r="A49" s="1265" t="s">
        <v>250</v>
      </c>
      <c r="B49" s="474">
        <v>696.89941589</v>
      </c>
      <c r="C49" s="474">
        <v>461.25166652999951</v>
      </c>
      <c r="D49" s="474">
        <v>1158.1510824199995</v>
      </c>
      <c r="E49" s="426"/>
      <c r="F49" s="474"/>
      <c r="G49" s="474"/>
      <c r="H49" s="474"/>
      <c r="I49" s="424"/>
      <c r="J49" s="424"/>
      <c r="K49" s="474"/>
      <c r="L49" s="1262"/>
    </row>
    <row r="50" spans="1:18" ht="12.6" customHeight="1" thickBot="1">
      <c r="A50" s="1264" t="s">
        <v>237</v>
      </c>
      <c r="B50" s="475">
        <v>1559.19636765</v>
      </c>
      <c r="C50" s="475">
        <v>1020.7925991999995</v>
      </c>
      <c r="D50" s="475">
        <v>2579.9889668499995</v>
      </c>
      <c r="E50" s="426"/>
      <c r="F50" s="1088"/>
      <c r="G50" s="1088"/>
      <c r="H50" s="474"/>
      <c r="I50" s="424"/>
      <c r="J50" s="424"/>
      <c r="K50" s="474"/>
      <c r="L50" s="1262"/>
    </row>
    <row r="51" spans="1:18" ht="12.6" customHeight="1">
      <c r="A51" s="1262" t="s">
        <v>546</v>
      </c>
      <c r="B51" s="476">
        <v>8.7478910635767036E-3</v>
      </c>
      <c r="C51" s="476">
        <v>6.5694480756380231E-3</v>
      </c>
      <c r="D51" s="476">
        <v>7.7332776879506012E-3</v>
      </c>
      <c r="E51" s="426"/>
      <c r="F51" s="1188"/>
      <c r="H51" s="1262"/>
      <c r="I51" s="474"/>
      <c r="J51" s="474"/>
      <c r="K51" s="474"/>
      <c r="L51" s="1262"/>
    </row>
    <row r="52" spans="1:18" ht="12.6" customHeight="1">
      <c r="A52" s="1262"/>
      <c r="B52" s="476"/>
      <c r="C52" s="476"/>
      <c r="D52" s="476"/>
      <c r="E52" s="426"/>
      <c r="F52" s="1188"/>
      <c r="H52" s="1262"/>
      <c r="I52" s="474"/>
      <c r="J52" s="474"/>
      <c r="K52" s="474"/>
      <c r="L52" s="1262"/>
    </row>
    <row r="53" spans="1:18" ht="12.6" customHeight="1">
      <c r="E53" s="424"/>
      <c r="O53" s="453"/>
    </row>
    <row r="54" spans="1:18" ht="12.6" customHeight="1">
      <c r="A54" s="1642" t="s">
        <v>1396</v>
      </c>
      <c r="K54" s="165"/>
      <c r="O54" s="453"/>
    </row>
    <row r="55" spans="1:18" ht="25.2" customHeight="1">
      <c r="A55" s="1664"/>
      <c r="B55" s="2153" t="s">
        <v>1395</v>
      </c>
      <c r="C55" s="2153" t="s">
        <v>254</v>
      </c>
      <c r="D55" s="2153" t="s">
        <v>1059</v>
      </c>
      <c r="E55" s="1261"/>
      <c r="K55" s="164"/>
      <c r="O55" s="453"/>
    </row>
    <row r="56" spans="1:18" ht="12.6" customHeight="1">
      <c r="A56" s="1663" t="s">
        <v>112</v>
      </c>
      <c r="B56" s="2154"/>
      <c r="C56" s="2154"/>
      <c r="D56" s="2154"/>
      <c r="E56" s="1261"/>
      <c r="O56" s="453"/>
    </row>
    <row r="57" spans="1:18" ht="12.6" customHeight="1">
      <c r="A57" s="1262" t="s">
        <v>253</v>
      </c>
      <c r="B57" s="474">
        <v>575.7676854</v>
      </c>
      <c r="C57" s="474">
        <v>344.00070319999998</v>
      </c>
      <c r="D57" s="474">
        <v>919.76838859999998</v>
      </c>
      <c r="E57" s="1261"/>
      <c r="M57" s="393"/>
      <c r="N57" s="393"/>
      <c r="O57" s="393"/>
      <c r="P57" s="393"/>
      <c r="Q57" s="393"/>
      <c r="R57" s="393"/>
    </row>
    <row r="58" spans="1:18" ht="12.6" customHeight="1">
      <c r="A58" s="1262" t="s">
        <v>252</v>
      </c>
      <c r="B58" s="474">
        <v>203.88652714</v>
      </c>
      <c r="C58" s="474">
        <v>115.55251813000001</v>
      </c>
      <c r="D58" s="474">
        <v>319.43904527000001</v>
      </c>
      <c r="E58" s="1261"/>
      <c r="M58" s="393"/>
      <c r="N58" s="393"/>
      <c r="O58" s="393"/>
      <c r="P58" s="393"/>
      <c r="Q58" s="393"/>
      <c r="R58" s="393"/>
    </row>
    <row r="59" spans="1:18" ht="12.6" customHeight="1">
      <c r="A59" s="1262" t="s">
        <v>251</v>
      </c>
      <c r="B59" s="474">
        <v>78.253559599999988</v>
      </c>
      <c r="C59" s="474">
        <v>33.709649310000017</v>
      </c>
      <c r="D59" s="474">
        <v>111.96320891000001</v>
      </c>
      <c r="E59" s="1261"/>
      <c r="M59" s="393"/>
      <c r="N59" s="393"/>
      <c r="O59" s="393"/>
      <c r="P59" s="393"/>
      <c r="Q59" s="393"/>
      <c r="R59" s="393"/>
    </row>
    <row r="60" spans="1:18" ht="12.6" customHeight="1" thickBot="1">
      <c r="A60" s="1265" t="s">
        <v>250</v>
      </c>
      <c r="B60" s="713">
        <v>683.79828882999993</v>
      </c>
      <c r="C60" s="713">
        <v>416.71469839999997</v>
      </c>
      <c r="D60" s="474">
        <v>1100.5129872299999</v>
      </c>
      <c r="E60" s="1261"/>
      <c r="M60" s="393"/>
      <c r="N60" s="393"/>
      <c r="O60" s="393"/>
      <c r="P60" s="393"/>
      <c r="Q60" s="393"/>
      <c r="R60" s="393"/>
    </row>
    <row r="61" spans="1:18" ht="12.6" customHeight="1" thickBot="1">
      <c r="A61" s="1264" t="s">
        <v>237</v>
      </c>
      <c r="B61" s="475">
        <v>1541.70606097</v>
      </c>
      <c r="C61" s="475">
        <v>909.97756903999993</v>
      </c>
      <c r="D61" s="475">
        <v>2451.6836300099999</v>
      </c>
      <c r="E61" s="1261"/>
      <c r="M61" s="393"/>
      <c r="N61" s="393"/>
      <c r="O61" s="393"/>
      <c r="P61" s="393"/>
      <c r="Q61" s="393"/>
      <c r="R61" s="393"/>
    </row>
    <row r="62" spans="1:18" ht="12.6" customHeight="1">
      <c r="A62" s="1262" t="s">
        <v>546</v>
      </c>
      <c r="B62" s="476">
        <v>8.7818410110971686E-3</v>
      </c>
      <c r="C62" s="476">
        <v>5.9009423530878161E-3</v>
      </c>
      <c r="D62" s="476">
        <v>7.4346389154506635E-3</v>
      </c>
      <c r="E62" s="1263"/>
    </row>
    <row r="63" spans="1:18" ht="12.6" customHeight="1">
      <c r="A63" s="1262"/>
      <c r="B63" s="476"/>
      <c r="C63" s="476"/>
      <c r="D63" s="476"/>
      <c r="E63" s="1261"/>
    </row>
  </sheetData>
  <mergeCells count="7">
    <mergeCell ref="B55:B56"/>
    <mergeCell ref="C55:C56"/>
    <mergeCell ref="D55:D56"/>
    <mergeCell ref="A31:A32"/>
    <mergeCell ref="B44:B45"/>
    <mergeCell ref="C44:C45"/>
    <mergeCell ref="D44:D45"/>
  </mergeCells>
  <pageMargins left="0.7" right="0.7" top="0.75" bottom="0.75" header="0.3" footer="0.3"/>
  <pageSetup paperSize="9" scale="68" fitToWidth="0" fitToHeight="0"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28D-309A-4B20-8DEC-FBE44A1567C9}">
  <dimension ref="A1:M373"/>
  <sheetViews>
    <sheetView view="pageBreakPreview" topLeftCell="A109" zoomScale="85" zoomScaleNormal="100" zoomScaleSheetLayoutView="85" workbookViewId="0">
      <selection activeCell="E115" sqref="E115"/>
    </sheetView>
  </sheetViews>
  <sheetFormatPr defaultRowHeight="13.2"/>
  <cols>
    <col min="1" max="1" width="8.5546875" style="206" customWidth="1"/>
    <col min="2" max="2" width="26.88671875" style="206" customWidth="1"/>
    <col min="3" max="3" width="10.33203125" style="206" customWidth="1"/>
    <col min="4" max="5" width="7.6640625" style="206" customWidth="1"/>
    <col min="6" max="9" width="7.88671875" style="206" customWidth="1"/>
    <col min="10" max="10" width="8.5546875" style="206" customWidth="1"/>
    <col min="11" max="11" width="9.109375" style="206" customWidth="1"/>
    <col min="12" max="12" width="9.88671875" style="206" customWidth="1"/>
    <col min="13" max="13" width="7.77734375" style="206" customWidth="1"/>
    <col min="14" max="16384" width="8.88671875" style="206"/>
  </cols>
  <sheetData>
    <row r="1" spans="1:9" ht="18" customHeight="1">
      <c r="A1" s="2212" t="s">
        <v>852</v>
      </c>
      <c r="B1" s="2213"/>
      <c r="C1" s="1786" t="s">
        <v>53</v>
      </c>
      <c r="D1" s="1786" t="s">
        <v>53</v>
      </c>
      <c r="E1" s="1786" t="s">
        <v>53</v>
      </c>
      <c r="F1" s="1786" t="s">
        <v>53</v>
      </c>
      <c r="G1" s="1786" t="s">
        <v>53</v>
      </c>
      <c r="H1" s="1786" t="s">
        <v>53</v>
      </c>
    </row>
    <row r="2" spans="1:9" ht="9" customHeight="1">
      <c r="A2" s="1759"/>
      <c r="B2" s="1759"/>
      <c r="C2" s="1785"/>
      <c r="D2" s="1785"/>
      <c r="E2" s="1785"/>
      <c r="F2" s="1785"/>
      <c r="G2" s="2216" t="s">
        <v>237</v>
      </c>
      <c r="H2" s="2216" t="s">
        <v>53</v>
      </c>
      <c r="I2" s="2216" t="s">
        <v>53</v>
      </c>
    </row>
    <row r="3" spans="1:9" ht="9" customHeight="1">
      <c r="A3" s="1751"/>
      <c r="B3" s="1751"/>
      <c r="C3" s="1784"/>
      <c r="D3" s="1784"/>
      <c r="E3" s="1784"/>
      <c r="F3" s="1784"/>
      <c r="G3" s="1787" t="s">
        <v>1477</v>
      </c>
      <c r="H3" s="1787" t="s">
        <v>853</v>
      </c>
      <c r="I3" s="1787" t="s">
        <v>1477</v>
      </c>
    </row>
    <row r="4" spans="1:9" ht="9" customHeight="1">
      <c r="A4" s="1758"/>
      <c r="B4" s="1758"/>
      <c r="C4" s="1783"/>
      <c r="D4" s="1783"/>
      <c r="E4" s="1783"/>
      <c r="F4" s="1783"/>
      <c r="G4" s="1788">
        <v>2021</v>
      </c>
      <c r="H4" s="1788">
        <v>2020</v>
      </c>
      <c r="I4" s="1788">
        <v>2020</v>
      </c>
    </row>
    <row r="5" spans="1:9" ht="10.5" customHeight="1">
      <c r="A5" s="1757" t="s">
        <v>1018</v>
      </c>
      <c r="B5" s="1782"/>
      <c r="C5" s="1781"/>
      <c r="D5" s="1781"/>
      <c r="E5" s="1781"/>
      <c r="F5" s="1781"/>
      <c r="G5" s="1780"/>
      <c r="H5" s="1780"/>
      <c r="I5" s="1780"/>
    </row>
    <row r="6" spans="1:9" ht="8.25" customHeight="1">
      <c r="A6" s="2202" t="s">
        <v>1476</v>
      </c>
      <c r="B6" s="2202" t="s">
        <v>53</v>
      </c>
      <c r="C6" s="2202" t="s">
        <v>53</v>
      </c>
      <c r="D6" s="2202" t="s">
        <v>53</v>
      </c>
      <c r="E6" s="2202" t="s">
        <v>53</v>
      </c>
      <c r="F6" s="1779"/>
      <c r="G6" s="1764">
        <v>84381</v>
      </c>
      <c r="H6" s="1764">
        <v>74616</v>
      </c>
      <c r="I6" s="1764">
        <v>95209</v>
      </c>
    </row>
    <row r="7" spans="1:9" ht="8.25" customHeight="1">
      <c r="A7" s="2196" t="s">
        <v>1475</v>
      </c>
      <c r="B7" s="2196" t="s">
        <v>53</v>
      </c>
      <c r="C7" s="2196" t="s">
        <v>53</v>
      </c>
      <c r="D7" s="1763"/>
      <c r="E7" s="1763"/>
      <c r="F7" s="1778"/>
      <c r="G7" s="1747">
        <v>258184</v>
      </c>
      <c r="H7" s="1747">
        <v>259864</v>
      </c>
      <c r="I7" s="1747">
        <v>255565</v>
      </c>
    </row>
    <row r="8" spans="1:9" ht="8.25" customHeight="1">
      <c r="A8" s="2196" t="s">
        <v>1474</v>
      </c>
      <c r="B8" s="2196" t="s">
        <v>53</v>
      </c>
      <c r="C8" s="2196" t="s">
        <v>53</v>
      </c>
      <c r="D8" s="2196" t="s">
        <v>53</v>
      </c>
      <c r="E8" s="2196" t="s">
        <v>53</v>
      </c>
      <c r="F8" s="1778"/>
      <c r="G8" s="1747">
        <v>4023</v>
      </c>
      <c r="H8" s="1747">
        <v>3979</v>
      </c>
      <c r="I8" s="1747">
        <v>4516</v>
      </c>
    </row>
    <row r="9" spans="1:9" ht="8.25" customHeight="1">
      <c r="A9" s="2214" t="s">
        <v>1471</v>
      </c>
      <c r="B9" s="2215" t="s">
        <v>53</v>
      </c>
      <c r="C9" s="2215" t="s">
        <v>53</v>
      </c>
      <c r="D9" s="2215" t="s">
        <v>53</v>
      </c>
      <c r="E9" s="2215" t="s">
        <v>53</v>
      </c>
      <c r="F9" s="1778"/>
      <c r="G9" s="1747">
        <v>1803</v>
      </c>
      <c r="H9" s="1747">
        <v>1788</v>
      </c>
      <c r="I9" s="1747">
        <v>2026</v>
      </c>
    </row>
    <row r="10" spans="1:9" ht="8.25" customHeight="1">
      <c r="A10" s="2214" t="s">
        <v>1470</v>
      </c>
      <c r="B10" s="2215" t="s">
        <v>53</v>
      </c>
      <c r="C10" s="2215" t="s">
        <v>53</v>
      </c>
      <c r="D10" s="2215" t="s">
        <v>53</v>
      </c>
      <c r="E10" s="2215" t="s">
        <v>53</v>
      </c>
      <c r="F10" s="1778"/>
      <c r="G10" s="1747">
        <v>2220</v>
      </c>
      <c r="H10" s="1747">
        <v>2191</v>
      </c>
      <c r="I10" s="1747">
        <v>2490</v>
      </c>
    </row>
    <row r="11" spans="1:9" ht="8.25" customHeight="1">
      <c r="A11" s="2209" t="s">
        <v>1473</v>
      </c>
      <c r="B11" s="2209" t="s">
        <v>53</v>
      </c>
      <c r="C11" s="2209" t="s">
        <v>53</v>
      </c>
      <c r="D11" s="2209" t="s">
        <v>53</v>
      </c>
      <c r="E11" s="2209" t="s">
        <v>53</v>
      </c>
      <c r="F11" s="1843"/>
      <c r="G11" s="1844">
        <v>346588</v>
      </c>
      <c r="H11" s="1844">
        <v>338459</v>
      </c>
      <c r="I11" s="1844">
        <v>355290</v>
      </c>
    </row>
    <row r="12" spans="1:9" ht="8.25" customHeight="1">
      <c r="A12" s="2210" t="s">
        <v>1467</v>
      </c>
      <c r="B12" s="2211" t="s">
        <v>53</v>
      </c>
      <c r="C12" s="2211" t="s">
        <v>53</v>
      </c>
      <c r="D12" s="2211" t="s">
        <v>53</v>
      </c>
      <c r="E12" s="2211" t="s">
        <v>53</v>
      </c>
      <c r="F12" s="1751"/>
      <c r="G12" s="1777">
        <v>10508</v>
      </c>
      <c r="H12" s="1777">
        <v>6250</v>
      </c>
      <c r="I12" s="1777">
        <v>28719</v>
      </c>
    </row>
    <row r="13" spans="1:9" ht="4.5" customHeight="1">
      <c r="A13" s="1766"/>
      <c r="B13" s="1766"/>
      <c r="C13" s="1766"/>
      <c r="D13" s="1766"/>
      <c r="E13" s="1766"/>
      <c r="F13" s="1776"/>
      <c r="G13" s="1765"/>
      <c r="H13" s="1776"/>
      <c r="I13" s="1765"/>
    </row>
    <row r="14" spans="1:9" ht="8.25" customHeight="1">
      <c r="A14" s="2196" t="s">
        <v>1472</v>
      </c>
      <c r="B14" s="2196" t="s">
        <v>53</v>
      </c>
      <c r="C14" s="2196" t="s">
        <v>53</v>
      </c>
      <c r="D14" s="2196" t="s">
        <v>53</v>
      </c>
      <c r="E14" s="2196" t="s">
        <v>53</v>
      </c>
      <c r="F14" s="1751"/>
      <c r="G14" s="1747">
        <v>-1676</v>
      </c>
      <c r="H14" s="1747">
        <v>-1674</v>
      </c>
      <c r="I14" s="1747">
        <v>-1746</v>
      </c>
    </row>
    <row r="15" spans="1:9" ht="8.25" customHeight="1">
      <c r="A15" s="2214" t="s">
        <v>1471</v>
      </c>
      <c r="B15" s="2215" t="s">
        <v>53</v>
      </c>
      <c r="C15" s="2215" t="s">
        <v>53</v>
      </c>
      <c r="D15" s="2215" t="s">
        <v>53</v>
      </c>
      <c r="E15" s="2215" t="s">
        <v>53</v>
      </c>
      <c r="F15" s="1751"/>
      <c r="G15" s="1747">
        <v>-677</v>
      </c>
      <c r="H15" s="1747">
        <v>-760</v>
      </c>
      <c r="I15" s="1747">
        <v>-858</v>
      </c>
    </row>
    <row r="16" spans="1:9" ht="8.25" customHeight="1">
      <c r="A16" s="2214" t="s">
        <v>1470</v>
      </c>
      <c r="B16" s="2215" t="s">
        <v>53</v>
      </c>
      <c r="C16" s="2215" t="s">
        <v>53</v>
      </c>
      <c r="D16" s="2215" t="s">
        <v>53</v>
      </c>
      <c r="E16" s="2215" t="s">
        <v>53</v>
      </c>
      <c r="F16" s="1751"/>
      <c r="G16" s="1747">
        <v>-999</v>
      </c>
      <c r="H16" s="1747">
        <v>-914</v>
      </c>
      <c r="I16" s="1747">
        <v>-888</v>
      </c>
    </row>
    <row r="17" spans="1:9" ht="8.25" customHeight="1">
      <c r="A17" s="2196" t="s">
        <v>1469</v>
      </c>
      <c r="B17" s="2196" t="s">
        <v>53</v>
      </c>
      <c r="C17" s="2196" t="s">
        <v>53</v>
      </c>
      <c r="D17" s="2196" t="s">
        <v>53</v>
      </c>
      <c r="E17" s="2196" t="s">
        <v>53</v>
      </c>
      <c r="F17" s="1751"/>
      <c r="G17" s="1747">
        <v>-785</v>
      </c>
      <c r="H17" s="1747">
        <v>-774</v>
      </c>
      <c r="I17" s="1747">
        <v>-496</v>
      </c>
    </row>
    <row r="18" spans="1:9" ht="8.25" customHeight="1">
      <c r="A18" s="2209" t="s">
        <v>1468</v>
      </c>
      <c r="B18" s="2209" t="s">
        <v>53</v>
      </c>
      <c r="C18" s="2209" t="s">
        <v>53</v>
      </c>
      <c r="D18" s="2209" t="s">
        <v>53</v>
      </c>
      <c r="E18" s="2209" t="s">
        <v>53</v>
      </c>
      <c r="F18" s="1843"/>
      <c r="G18" s="1843">
        <v>-2461</v>
      </c>
      <c r="H18" s="1843">
        <v>-2448</v>
      </c>
      <c r="I18" s="1843">
        <v>-2242</v>
      </c>
    </row>
    <row r="19" spans="1:9" ht="8.25" customHeight="1">
      <c r="A19" s="2210" t="s">
        <v>1467</v>
      </c>
      <c r="B19" s="2211" t="s">
        <v>53</v>
      </c>
      <c r="C19" s="2211" t="s">
        <v>53</v>
      </c>
      <c r="D19" s="2211" t="s">
        <v>53</v>
      </c>
      <c r="E19" s="2211" t="s">
        <v>53</v>
      </c>
      <c r="F19" s="1751"/>
      <c r="G19" s="1777">
        <v>-3</v>
      </c>
      <c r="H19" s="1777">
        <v>-4</v>
      </c>
      <c r="I19" s="1777">
        <v>-13</v>
      </c>
    </row>
    <row r="20" spans="1:9" ht="4.5" customHeight="1">
      <c r="A20" s="1766"/>
      <c r="B20" s="1766"/>
      <c r="C20" s="1766"/>
      <c r="D20" s="1766"/>
      <c r="E20" s="1766"/>
      <c r="F20" s="1776"/>
      <c r="G20" s="1765"/>
      <c r="H20" s="1776"/>
      <c r="I20" s="1765"/>
    </row>
    <row r="21" spans="1:9" ht="8.25" customHeight="1">
      <c r="A21" s="2193" t="s">
        <v>1466</v>
      </c>
      <c r="B21" s="2193" t="s">
        <v>53</v>
      </c>
      <c r="C21" s="2193" t="s">
        <v>53</v>
      </c>
      <c r="D21" s="2193" t="s">
        <v>53</v>
      </c>
      <c r="E21" s="2193" t="s">
        <v>53</v>
      </c>
      <c r="F21" s="1845"/>
      <c r="G21" s="1846">
        <v>344127</v>
      </c>
      <c r="H21" s="1846">
        <v>336011</v>
      </c>
      <c r="I21" s="1846">
        <v>353048</v>
      </c>
    </row>
    <row r="22" spans="1:9" ht="5.25" customHeight="1">
      <c r="A22" s="1775"/>
      <c r="B22" s="1775"/>
      <c r="C22" s="1774"/>
      <c r="D22" s="1774"/>
      <c r="E22" s="1774"/>
      <c r="F22" s="1774"/>
      <c r="G22" s="1773"/>
      <c r="H22" s="1772"/>
      <c r="I22" s="1772"/>
    </row>
    <row r="23" spans="1:9" ht="5.25" customHeight="1">
      <c r="A23" s="2208"/>
      <c r="B23" s="2208" t="s">
        <v>53</v>
      </c>
      <c r="C23" s="2208" t="s">
        <v>53</v>
      </c>
      <c r="D23" s="2208" t="s">
        <v>53</v>
      </c>
      <c r="E23" s="2208" t="s">
        <v>53</v>
      </c>
      <c r="F23" s="2208" t="s">
        <v>53</v>
      </c>
      <c r="G23" s="2208" t="s">
        <v>53</v>
      </c>
      <c r="H23" s="2208" t="s">
        <v>53</v>
      </c>
      <c r="I23" s="2208" t="s">
        <v>53</v>
      </c>
    </row>
    <row r="24" spans="1:9" ht="5.25" customHeight="1">
      <c r="A24" s="2208"/>
      <c r="B24" s="2208" t="s">
        <v>53</v>
      </c>
      <c r="C24" s="2208" t="s">
        <v>53</v>
      </c>
      <c r="D24" s="2208" t="s">
        <v>53</v>
      </c>
      <c r="E24" s="2208" t="s">
        <v>53</v>
      </c>
      <c r="F24" s="2208" t="s">
        <v>53</v>
      </c>
      <c r="G24" s="2208" t="s">
        <v>53</v>
      </c>
      <c r="H24" s="2208" t="s">
        <v>53</v>
      </c>
      <c r="I24" s="2208" t="s">
        <v>53</v>
      </c>
    </row>
    <row r="25" spans="1:9" ht="4.5" customHeight="1">
      <c r="A25" s="1771"/>
      <c r="B25" s="1771"/>
      <c r="C25" s="1770"/>
      <c r="D25" s="1770"/>
      <c r="E25" s="1770"/>
      <c r="F25" s="1770"/>
      <c r="G25" s="1769"/>
      <c r="H25" s="1768"/>
      <c r="I25" s="1768"/>
    </row>
    <row r="26" spans="1:9" ht="10.5" customHeight="1">
      <c r="A26" s="2203" t="s">
        <v>648</v>
      </c>
      <c r="B26" s="2203" t="s">
        <v>53</v>
      </c>
      <c r="C26" s="2203" t="s">
        <v>53</v>
      </c>
      <c r="D26" s="2203" t="s">
        <v>53</v>
      </c>
      <c r="E26" s="2203" t="s">
        <v>53</v>
      </c>
      <c r="F26" s="2203" t="s">
        <v>53</v>
      </c>
      <c r="G26" s="2203" t="s">
        <v>53</v>
      </c>
      <c r="H26" s="2203" t="s">
        <v>53</v>
      </c>
      <c r="I26" s="2203" t="s">
        <v>53</v>
      </c>
    </row>
    <row r="27" spans="1:9" ht="9" customHeight="1">
      <c r="A27" s="1751"/>
      <c r="B27" s="1751"/>
      <c r="C27" s="1751"/>
      <c r="D27" s="1751"/>
      <c r="E27" s="1751"/>
      <c r="F27" s="2199" t="s">
        <v>1478</v>
      </c>
      <c r="G27" s="2206" t="s">
        <v>53</v>
      </c>
      <c r="H27" s="2206" t="s">
        <v>53</v>
      </c>
      <c r="I27" s="2206" t="s">
        <v>53</v>
      </c>
    </row>
    <row r="28" spans="1:9" ht="9" customHeight="1">
      <c r="A28" s="1758"/>
      <c r="B28" s="1758"/>
      <c r="C28" s="1758"/>
      <c r="D28" s="1758"/>
      <c r="E28" s="1758"/>
      <c r="F28" s="1789" t="s">
        <v>854</v>
      </c>
      <c r="G28" s="1789" t="s">
        <v>855</v>
      </c>
      <c r="H28" s="1789" t="s">
        <v>856</v>
      </c>
      <c r="I28" s="1789" t="s">
        <v>237</v>
      </c>
    </row>
    <row r="29" spans="1:9" ht="10.5" customHeight="1">
      <c r="A29" s="1757" t="s">
        <v>1018</v>
      </c>
      <c r="B29" s="1757"/>
      <c r="C29" s="1757"/>
      <c r="D29" s="1757"/>
      <c r="E29" s="1757"/>
      <c r="F29" s="1757"/>
      <c r="G29" s="1756"/>
      <c r="H29" s="1756"/>
      <c r="I29" s="1756"/>
    </row>
    <row r="30" spans="1:9" ht="8.25" customHeight="1">
      <c r="A30" s="2202" t="s">
        <v>1461</v>
      </c>
      <c r="B30" s="2202" t="s">
        <v>53</v>
      </c>
      <c r="C30" s="2202" t="s">
        <v>53</v>
      </c>
      <c r="D30" s="2202" t="s">
        <v>53</v>
      </c>
      <c r="E30" s="2202" t="s">
        <v>53</v>
      </c>
      <c r="F30" s="1764">
        <v>243801</v>
      </c>
      <c r="G30" s="1764">
        <v>14383</v>
      </c>
      <c r="H30" s="1764">
        <v>4023</v>
      </c>
      <c r="I30" s="1764">
        <v>262207</v>
      </c>
    </row>
    <row r="31" spans="1:9" ht="8.25" customHeight="1">
      <c r="A31" s="2196" t="s">
        <v>1464</v>
      </c>
      <c r="B31" s="2196" t="s">
        <v>53</v>
      </c>
      <c r="C31" s="1763"/>
      <c r="D31" s="1763"/>
      <c r="E31" s="1763"/>
      <c r="F31" s="1747">
        <v>38202</v>
      </c>
      <c r="G31" s="1747" t="s">
        <v>1444</v>
      </c>
      <c r="H31" s="1747" t="s">
        <v>1444</v>
      </c>
      <c r="I31" s="1747">
        <v>38202</v>
      </c>
    </row>
    <row r="32" spans="1:9" ht="8.25" customHeight="1">
      <c r="A32" s="2193" t="s">
        <v>1463</v>
      </c>
      <c r="B32" s="2193" t="s">
        <v>53</v>
      </c>
      <c r="C32" s="2193" t="s">
        <v>53</v>
      </c>
      <c r="D32" s="2193" t="s">
        <v>53</v>
      </c>
      <c r="E32" s="2193" t="s">
        <v>53</v>
      </c>
      <c r="F32" s="1846">
        <v>282003</v>
      </c>
      <c r="G32" s="1846">
        <v>14383</v>
      </c>
      <c r="H32" s="1846">
        <v>4023</v>
      </c>
      <c r="I32" s="1846">
        <v>300409</v>
      </c>
    </row>
    <row r="33" spans="1:9" ht="9" customHeight="1">
      <c r="A33" s="2204" t="s">
        <v>1465</v>
      </c>
      <c r="B33" s="2205" t="s">
        <v>53</v>
      </c>
      <c r="C33" s="2205" t="s">
        <v>53</v>
      </c>
      <c r="D33" s="2205" t="s">
        <v>53</v>
      </c>
      <c r="E33" s="2205" t="s">
        <v>53</v>
      </c>
      <c r="F33" s="2205" t="s">
        <v>53</v>
      </c>
      <c r="G33" s="1767"/>
      <c r="H33" s="1767"/>
      <c r="I33" s="1767"/>
    </row>
    <row r="34" spans="1:9" ht="9" customHeight="1">
      <c r="A34" s="1751"/>
      <c r="B34" s="1751"/>
      <c r="C34" s="1751"/>
      <c r="D34" s="1751"/>
      <c r="E34" s="1751"/>
      <c r="F34" s="2199" t="s">
        <v>1479</v>
      </c>
      <c r="G34" s="2206" t="s">
        <v>53</v>
      </c>
      <c r="H34" s="2206" t="s">
        <v>53</v>
      </c>
      <c r="I34" s="2206" t="s">
        <v>53</v>
      </c>
    </row>
    <row r="35" spans="1:9" ht="9" customHeight="1">
      <c r="A35" s="1758"/>
      <c r="B35" s="1758"/>
      <c r="C35" s="1758"/>
      <c r="D35" s="1758"/>
      <c r="E35" s="1758"/>
      <c r="F35" s="1789" t="s">
        <v>854</v>
      </c>
      <c r="G35" s="1789" t="s">
        <v>855</v>
      </c>
      <c r="H35" s="1789" t="s">
        <v>856</v>
      </c>
      <c r="I35" s="1789" t="s">
        <v>237</v>
      </c>
    </row>
    <row r="36" spans="1:9" ht="9" customHeight="1">
      <c r="A36" s="1757" t="s">
        <v>1018</v>
      </c>
      <c r="B36" s="1757"/>
      <c r="C36" s="1757"/>
      <c r="D36" s="1757"/>
      <c r="E36" s="1757"/>
      <c r="F36" s="1757"/>
      <c r="G36" s="1757"/>
      <c r="H36" s="1756"/>
      <c r="I36" s="1756"/>
    </row>
    <row r="37" spans="1:9" ht="8.25" customHeight="1">
      <c r="A37" s="2202" t="s">
        <v>1461</v>
      </c>
      <c r="B37" s="2202" t="s">
        <v>53</v>
      </c>
      <c r="C37" s="2202" t="s">
        <v>53</v>
      </c>
      <c r="D37" s="2202" t="s">
        <v>53</v>
      </c>
      <c r="E37" s="2202" t="s">
        <v>53</v>
      </c>
      <c r="F37" s="1764">
        <v>246702</v>
      </c>
      <c r="G37" s="1764">
        <v>8863</v>
      </c>
      <c r="H37" s="1764">
        <v>4516</v>
      </c>
      <c r="I37" s="1764">
        <v>260081</v>
      </c>
    </row>
    <row r="38" spans="1:9" ht="8.25" customHeight="1">
      <c r="A38" s="2196" t="s">
        <v>1464</v>
      </c>
      <c r="B38" s="2196" t="s">
        <v>53</v>
      </c>
      <c r="C38" s="1763"/>
      <c r="D38" s="1763"/>
      <c r="E38" s="1763"/>
      <c r="F38" s="1747">
        <v>35837</v>
      </c>
      <c r="G38" s="1747" t="s">
        <v>1444</v>
      </c>
      <c r="H38" s="1747" t="s">
        <v>1444</v>
      </c>
      <c r="I38" s="1747">
        <v>35837</v>
      </c>
    </row>
    <row r="39" spans="1:9" ht="8.25" customHeight="1">
      <c r="A39" s="2193" t="s">
        <v>1463</v>
      </c>
      <c r="B39" s="2193" t="s">
        <v>53</v>
      </c>
      <c r="C39" s="2193" t="s">
        <v>53</v>
      </c>
      <c r="D39" s="2193" t="s">
        <v>53</v>
      </c>
      <c r="E39" s="2193" t="s">
        <v>53</v>
      </c>
      <c r="F39" s="1846">
        <v>282539</v>
      </c>
      <c r="G39" s="1846">
        <v>8863</v>
      </c>
      <c r="H39" s="1846">
        <v>4516</v>
      </c>
      <c r="I39" s="1846">
        <v>295918</v>
      </c>
    </row>
    <row r="40" spans="1:9" ht="9" customHeight="1">
      <c r="A40" s="2202" t="s">
        <v>1462</v>
      </c>
      <c r="B40" s="2207" t="s">
        <v>53</v>
      </c>
      <c r="C40" s="2207" t="s">
        <v>53</v>
      </c>
      <c r="D40" s="2207" t="s">
        <v>53</v>
      </c>
      <c r="E40" s="2207" t="s">
        <v>53</v>
      </c>
      <c r="F40" s="2207" t="s">
        <v>53</v>
      </c>
      <c r="G40" s="1762"/>
      <c r="H40" s="1762"/>
      <c r="I40" s="1762"/>
    </row>
    <row r="41" spans="1:9" ht="8.25" customHeight="1">
      <c r="A41" s="1766"/>
      <c r="B41" s="1766"/>
      <c r="C41" s="1766"/>
      <c r="D41" s="1766"/>
      <c r="E41" s="1766"/>
      <c r="F41" s="1765"/>
      <c r="G41" s="1765"/>
      <c r="H41" s="1765"/>
      <c r="I41" s="1765"/>
    </row>
    <row r="42" spans="1:9" ht="12.75" customHeight="1">
      <c r="A42" s="2203" t="s">
        <v>647</v>
      </c>
      <c r="B42" s="2203" t="s">
        <v>53</v>
      </c>
      <c r="C42" s="2203" t="s">
        <v>53</v>
      </c>
      <c r="D42" s="2203" t="s">
        <v>53</v>
      </c>
      <c r="E42" s="2203" t="s">
        <v>53</v>
      </c>
      <c r="F42" s="2203" t="s">
        <v>53</v>
      </c>
      <c r="G42" s="2203" t="s">
        <v>53</v>
      </c>
      <c r="H42" s="2203" t="s">
        <v>53</v>
      </c>
      <c r="I42" s="2203" t="s">
        <v>53</v>
      </c>
    </row>
    <row r="43" spans="1:9" ht="9" customHeight="1">
      <c r="A43" s="1751"/>
      <c r="B43" s="1751"/>
      <c r="C43" s="1751"/>
      <c r="D43" s="1751"/>
      <c r="E43" s="1751"/>
      <c r="F43" s="2199" t="s">
        <v>1478</v>
      </c>
      <c r="G43" s="2199" t="s">
        <v>53</v>
      </c>
      <c r="H43" s="2199" t="s">
        <v>53</v>
      </c>
      <c r="I43" s="2199" t="s">
        <v>53</v>
      </c>
    </row>
    <row r="44" spans="1:9" ht="9" customHeight="1">
      <c r="A44" s="1758"/>
      <c r="B44" s="1758"/>
      <c r="C44" s="1758"/>
      <c r="D44" s="1758"/>
      <c r="E44" s="1758"/>
      <c r="F44" s="1789" t="s">
        <v>854</v>
      </c>
      <c r="G44" s="1789" t="s">
        <v>855</v>
      </c>
      <c r="H44" s="1789" t="s">
        <v>856</v>
      </c>
      <c r="I44" s="1789" t="s">
        <v>237</v>
      </c>
    </row>
    <row r="45" spans="1:9" ht="10.5" customHeight="1">
      <c r="A45" s="1757" t="s">
        <v>1018</v>
      </c>
      <c r="B45" s="1757"/>
      <c r="C45" s="1757"/>
      <c r="D45" s="1757"/>
      <c r="E45" s="1757"/>
      <c r="F45" s="1757"/>
      <c r="G45" s="1756"/>
      <c r="H45" s="1756"/>
      <c r="I45" s="1756"/>
    </row>
    <row r="46" spans="1:9" ht="8.25" customHeight="1">
      <c r="A46" s="2202" t="s">
        <v>1461</v>
      </c>
      <c r="B46" s="2202" t="s">
        <v>53</v>
      </c>
      <c r="C46" s="2202" t="s">
        <v>53</v>
      </c>
      <c r="D46" s="2202" t="s">
        <v>53</v>
      </c>
      <c r="E46" s="2202" t="s">
        <v>53</v>
      </c>
      <c r="F46" s="1764">
        <v>-300</v>
      </c>
      <c r="G46" s="1764">
        <v>-485</v>
      </c>
      <c r="H46" s="1764">
        <v>-1676</v>
      </c>
      <c r="I46" s="1764">
        <v>-2461</v>
      </c>
    </row>
    <row r="47" spans="1:9" ht="8.25" customHeight="1">
      <c r="A47" s="2196" t="s">
        <v>1460</v>
      </c>
      <c r="B47" s="2196" t="s">
        <v>53</v>
      </c>
      <c r="C47" s="1763"/>
      <c r="D47" s="1763"/>
      <c r="E47" s="1763"/>
      <c r="F47" s="1747">
        <v>-3</v>
      </c>
      <c r="G47" s="1747">
        <v>-1</v>
      </c>
      <c r="H47" s="1747" t="s">
        <v>1444</v>
      </c>
      <c r="I47" s="1747">
        <v>-4</v>
      </c>
    </row>
    <row r="48" spans="1:9" ht="8.25" customHeight="1">
      <c r="A48" s="2196" t="s">
        <v>1459</v>
      </c>
      <c r="B48" s="2196" t="s">
        <v>53</v>
      </c>
      <c r="C48" s="2196" t="s">
        <v>53</v>
      </c>
      <c r="D48" s="2196" t="s">
        <v>53</v>
      </c>
      <c r="E48" s="2196" t="s">
        <v>53</v>
      </c>
      <c r="F48" s="1747">
        <v>-67</v>
      </c>
      <c r="G48" s="1747">
        <v>-129</v>
      </c>
      <c r="H48" s="1747">
        <v>-29</v>
      </c>
      <c r="I48" s="1747">
        <v>-225</v>
      </c>
    </row>
    <row r="49" spans="1:9" ht="8.25" customHeight="1">
      <c r="A49" s="2193" t="s">
        <v>1458</v>
      </c>
      <c r="B49" s="2193" t="s">
        <v>53</v>
      </c>
      <c r="C49" s="2193" t="s">
        <v>53</v>
      </c>
      <c r="D49" s="2193" t="s">
        <v>53</v>
      </c>
      <c r="E49" s="2193" t="s">
        <v>53</v>
      </c>
      <c r="F49" s="1846">
        <v>-370</v>
      </c>
      <c r="G49" s="1846">
        <v>-615</v>
      </c>
      <c r="H49" s="1846">
        <v>-1705</v>
      </c>
      <c r="I49" s="1846">
        <v>-2690</v>
      </c>
    </row>
    <row r="50" spans="1:9" ht="9" customHeight="1">
      <c r="A50" s="1761"/>
      <c r="B50" s="1761"/>
      <c r="C50" s="1761"/>
      <c r="D50" s="1761"/>
      <c r="E50" s="1761"/>
      <c r="F50" s="1754"/>
      <c r="G50" s="1762"/>
      <c r="H50" s="1762"/>
      <c r="I50" s="1762"/>
    </row>
    <row r="51" spans="1:9" ht="9" customHeight="1">
      <c r="A51" s="1758"/>
      <c r="B51" s="1758"/>
      <c r="C51" s="1758"/>
      <c r="D51" s="1758"/>
      <c r="E51" s="1758"/>
      <c r="F51" s="1789" t="s">
        <v>854</v>
      </c>
      <c r="G51" s="1789" t="s">
        <v>855</v>
      </c>
      <c r="H51" s="1789" t="s">
        <v>856</v>
      </c>
      <c r="I51" s="1789" t="s">
        <v>237</v>
      </c>
    </row>
    <row r="52" spans="1:9" ht="9" customHeight="1">
      <c r="A52" s="1757" t="s">
        <v>1018</v>
      </c>
      <c r="B52" s="1757"/>
      <c r="C52" s="1757"/>
      <c r="D52" s="1757"/>
      <c r="E52" s="1757"/>
      <c r="F52" s="1757"/>
      <c r="G52" s="1756"/>
      <c r="H52" s="1756"/>
      <c r="I52" s="1756"/>
    </row>
    <row r="53" spans="1:9" ht="8.25" customHeight="1">
      <c r="A53" s="2202" t="s">
        <v>1461</v>
      </c>
      <c r="B53" s="2202" t="s">
        <v>53</v>
      </c>
      <c r="C53" s="2202" t="s">
        <v>53</v>
      </c>
      <c r="D53" s="2202" t="s">
        <v>53</v>
      </c>
      <c r="E53" s="2202" t="s">
        <v>53</v>
      </c>
      <c r="F53" s="1764">
        <v>-173</v>
      </c>
      <c r="G53" s="1764">
        <v>-323</v>
      </c>
      <c r="H53" s="1764">
        <v>-1746</v>
      </c>
      <c r="I53" s="1764">
        <v>-2242</v>
      </c>
    </row>
    <row r="54" spans="1:9" ht="8.25" customHeight="1">
      <c r="A54" s="2196" t="s">
        <v>1460</v>
      </c>
      <c r="B54" s="2196" t="s">
        <v>53</v>
      </c>
      <c r="C54" s="1763"/>
      <c r="D54" s="1763"/>
      <c r="E54" s="1763"/>
      <c r="F54" s="1747">
        <v>-2</v>
      </c>
      <c r="G54" s="1747" t="s">
        <v>1444</v>
      </c>
      <c r="H54" s="1747" t="s">
        <v>1444</v>
      </c>
      <c r="I54" s="1747">
        <v>-2</v>
      </c>
    </row>
    <row r="55" spans="1:9" ht="8.25" customHeight="1">
      <c r="A55" s="2196" t="s">
        <v>1459</v>
      </c>
      <c r="B55" s="2196" t="s">
        <v>53</v>
      </c>
      <c r="C55" s="2196" t="s">
        <v>53</v>
      </c>
      <c r="D55" s="2196" t="s">
        <v>53</v>
      </c>
      <c r="E55" s="2196" t="s">
        <v>53</v>
      </c>
      <c r="F55" s="1747">
        <v>-29</v>
      </c>
      <c r="G55" s="1747">
        <v>-68</v>
      </c>
      <c r="H55" s="1747">
        <v>-35</v>
      </c>
      <c r="I55" s="1747">
        <v>-132</v>
      </c>
    </row>
    <row r="56" spans="1:9" ht="8.25" customHeight="1">
      <c r="A56" s="2193" t="s">
        <v>1458</v>
      </c>
      <c r="B56" s="2193" t="s">
        <v>53</v>
      </c>
      <c r="C56" s="2193" t="s">
        <v>53</v>
      </c>
      <c r="D56" s="2193" t="s">
        <v>53</v>
      </c>
      <c r="E56" s="2193" t="s">
        <v>53</v>
      </c>
      <c r="F56" s="1846">
        <v>-204</v>
      </c>
      <c r="G56" s="1846">
        <v>-391</v>
      </c>
      <c r="H56" s="1846">
        <v>-1781</v>
      </c>
      <c r="I56" s="1846">
        <v>-2376</v>
      </c>
    </row>
    <row r="57" spans="1:9" ht="11.25" customHeight="1">
      <c r="A57" s="1761"/>
      <c r="B57" s="1761"/>
      <c r="C57" s="1761"/>
      <c r="D57" s="1761"/>
      <c r="E57" s="1761"/>
      <c r="F57" s="1754"/>
      <c r="G57" s="1762"/>
      <c r="H57" s="1762"/>
      <c r="I57" s="1762"/>
    </row>
    <row r="58" spans="1:9" ht="9" customHeight="1">
      <c r="A58" s="2203" t="s">
        <v>646</v>
      </c>
      <c r="B58" s="2203" t="s">
        <v>53</v>
      </c>
      <c r="C58" s="2203" t="s">
        <v>53</v>
      </c>
      <c r="D58" s="2203" t="s">
        <v>53</v>
      </c>
      <c r="E58" s="2203" t="s">
        <v>53</v>
      </c>
      <c r="F58" s="2203" t="s">
        <v>53</v>
      </c>
      <c r="G58" s="2203" t="s">
        <v>53</v>
      </c>
      <c r="H58" s="2203" t="s">
        <v>53</v>
      </c>
      <c r="I58" s="2203" t="s">
        <v>53</v>
      </c>
    </row>
    <row r="59" spans="1:9" ht="9" customHeight="1">
      <c r="A59" s="1758"/>
      <c r="B59" s="1758"/>
      <c r="C59" s="1758"/>
      <c r="D59" s="1758"/>
      <c r="E59" s="1758"/>
      <c r="F59" s="1790" t="s">
        <v>854</v>
      </c>
      <c r="G59" s="1790" t="s">
        <v>855</v>
      </c>
      <c r="H59" s="1790" t="s">
        <v>856</v>
      </c>
      <c r="I59" s="1790" t="s">
        <v>237</v>
      </c>
    </row>
    <row r="60" spans="1:9" ht="10.5" customHeight="1">
      <c r="A60" s="1757" t="s">
        <v>1018</v>
      </c>
      <c r="B60" s="1757"/>
      <c r="C60" s="1757"/>
      <c r="D60" s="1757"/>
      <c r="E60" s="1757"/>
      <c r="F60" s="1757"/>
      <c r="G60" s="1756"/>
      <c r="H60" s="1756"/>
      <c r="I60" s="1756"/>
    </row>
    <row r="61" spans="1:9" ht="8.25" customHeight="1">
      <c r="A61" s="2201" t="s">
        <v>1457</v>
      </c>
      <c r="B61" s="2201" t="s">
        <v>53</v>
      </c>
      <c r="C61" s="2201" t="s">
        <v>53</v>
      </c>
      <c r="D61" s="2201" t="s">
        <v>53</v>
      </c>
      <c r="E61" s="2201" t="s">
        <v>53</v>
      </c>
      <c r="F61" s="1847">
        <v>-284</v>
      </c>
      <c r="G61" s="1847">
        <v>-490</v>
      </c>
      <c r="H61" s="1847">
        <v>-1674</v>
      </c>
      <c r="I61" s="1848">
        <v>-2448</v>
      </c>
    </row>
    <row r="62" spans="1:9" ht="8.25" customHeight="1">
      <c r="A62" s="2196" t="s">
        <v>1454</v>
      </c>
      <c r="B62" s="2196" t="s">
        <v>53</v>
      </c>
      <c r="C62" s="2196" t="s">
        <v>53</v>
      </c>
      <c r="D62" s="2196" t="s">
        <v>53</v>
      </c>
      <c r="E62" s="2196" t="s">
        <v>53</v>
      </c>
      <c r="F62" s="1747">
        <v>-16</v>
      </c>
      <c r="G62" s="1747">
        <v>-1</v>
      </c>
      <c r="H62" s="1747">
        <v>-1</v>
      </c>
      <c r="I62" s="1747">
        <v>-18</v>
      </c>
    </row>
    <row r="63" spans="1:9" ht="8.25" customHeight="1">
      <c r="A63" s="2196" t="s">
        <v>1453</v>
      </c>
      <c r="B63" s="2196" t="s">
        <v>53</v>
      </c>
      <c r="C63" s="2196" t="s">
        <v>53</v>
      </c>
      <c r="D63" s="2196" t="s">
        <v>53</v>
      </c>
      <c r="E63" s="2196" t="s">
        <v>53</v>
      </c>
      <c r="F63" s="1747">
        <v>10</v>
      </c>
      <c r="G63" s="1747">
        <v>-65</v>
      </c>
      <c r="H63" s="1747" t="s">
        <v>1444</v>
      </c>
      <c r="I63" s="1747">
        <v>-55</v>
      </c>
    </row>
    <row r="64" spans="1:9" ht="8.25" customHeight="1">
      <c r="A64" s="2196" t="s">
        <v>1452</v>
      </c>
      <c r="B64" s="2196" t="s">
        <v>53</v>
      </c>
      <c r="C64" s="2196" t="s">
        <v>53</v>
      </c>
      <c r="D64" s="2196" t="s">
        <v>53</v>
      </c>
      <c r="E64" s="2196" t="s">
        <v>53</v>
      </c>
      <c r="F64" s="1747" t="s">
        <v>1025</v>
      </c>
      <c r="G64" s="1747" t="s">
        <v>1444</v>
      </c>
      <c r="H64" s="1747">
        <v>-5</v>
      </c>
      <c r="I64" s="1747">
        <v>-5</v>
      </c>
    </row>
    <row r="65" spans="1:9" ht="8.25" customHeight="1">
      <c r="A65" s="2196" t="s">
        <v>1451</v>
      </c>
      <c r="B65" s="2196" t="s">
        <v>53</v>
      </c>
      <c r="C65" s="2196" t="s">
        <v>53</v>
      </c>
      <c r="D65" s="2196" t="s">
        <v>53</v>
      </c>
      <c r="E65" s="2196" t="s">
        <v>53</v>
      </c>
      <c r="F65" s="1747">
        <v>-2</v>
      </c>
      <c r="G65" s="1747">
        <v>47</v>
      </c>
      <c r="H65" s="1747" t="s">
        <v>1444</v>
      </c>
      <c r="I65" s="1747">
        <v>45</v>
      </c>
    </row>
    <row r="66" spans="1:9" ht="8.25" customHeight="1">
      <c r="A66" s="2196" t="s">
        <v>1450</v>
      </c>
      <c r="B66" s="2196" t="s">
        <v>53</v>
      </c>
      <c r="C66" s="2196" t="s">
        <v>53</v>
      </c>
      <c r="D66" s="2196" t="s">
        <v>53</v>
      </c>
      <c r="E66" s="2196" t="s">
        <v>53</v>
      </c>
      <c r="F66" s="1747" t="s">
        <v>1444</v>
      </c>
      <c r="G66" s="1747">
        <v>18</v>
      </c>
      <c r="H66" s="1747">
        <v>-126</v>
      </c>
      <c r="I66" s="1747">
        <v>-108</v>
      </c>
    </row>
    <row r="67" spans="1:9" ht="8.25" customHeight="1">
      <c r="A67" s="2196" t="s">
        <v>1449</v>
      </c>
      <c r="B67" s="2196" t="s">
        <v>53</v>
      </c>
      <c r="C67" s="2196" t="s">
        <v>53</v>
      </c>
      <c r="D67" s="2196" t="s">
        <v>53</v>
      </c>
      <c r="E67" s="2196" t="s">
        <v>53</v>
      </c>
      <c r="F67" s="1747">
        <v>-1</v>
      </c>
      <c r="G67" s="1747" t="s">
        <v>1444</v>
      </c>
      <c r="H67" s="1747">
        <v>4</v>
      </c>
      <c r="I67" s="1747">
        <v>3</v>
      </c>
    </row>
    <row r="68" spans="1:9" ht="8.25" customHeight="1">
      <c r="A68" s="2196" t="s">
        <v>1448</v>
      </c>
      <c r="B68" s="2196" t="s">
        <v>53</v>
      </c>
      <c r="C68" s="2196" t="s">
        <v>53</v>
      </c>
      <c r="D68" s="2196" t="s">
        <v>53</v>
      </c>
      <c r="E68" s="2196" t="s">
        <v>53</v>
      </c>
      <c r="F68" s="1747" t="s">
        <v>1444</v>
      </c>
      <c r="G68" s="1747">
        <v>-3</v>
      </c>
      <c r="H68" s="1747">
        <v>11</v>
      </c>
      <c r="I68" s="1747">
        <v>8</v>
      </c>
    </row>
    <row r="69" spans="1:9" ht="8.25" customHeight="1">
      <c r="A69" s="2196" t="s">
        <v>1447</v>
      </c>
      <c r="B69" s="2196" t="s">
        <v>53</v>
      </c>
      <c r="C69" s="2196" t="s">
        <v>53</v>
      </c>
      <c r="D69" s="2196" t="s">
        <v>53</v>
      </c>
      <c r="E69" s="2196" t="s">
        <v>53</v>
      </c>
      <c r="F69" s="1747">
        <v>-23</v>
      </c>
      <c r="G69" s="1747">
        <v>-24</v>
      </c>
      <c r="H69" s="1747">
        <v>44</v>
      </c>
      <c r="I69" s="1747">
        <v>-3</v>
      </c>
    </row>
    <row r="70" spans="1:9" ht="8.25" customHeight="1">
      <c r="A70" s="2196" t="s">
        <v>1446</v>
      </c>
      <c r="B70" s="2196" t="s">
        <v>53</v>
      </c>
      <c r="C70" s="2196" t="s">
        <v>53</v>
      </c>
      <c r="D70" s="2196" t="s">
        <v>53</v>
      </c>
      <c r="E70" s="2196" t="s">
        <v>53</v>
      </c>
      <c r="F70" s="1747">
        <v>20</v>
      </c>
      <c r="G70" s="1747">
        <v>36</v>
      </c>
      <c r="H70" s="1747">
        <v>22</v>
      </c>
      <c r="I70" s="1747">
        <v>78</v>
      </c>
    </row>
    <row r="71" spans="1:9" ht="8.25" customHeight="1">
      <c r="A71" s="2196" t="s">
        <v>1445</v>
      </c>
      <c r="B71" s="2196" t="s">
        <v>53</v>
      </c>
      <c r="C71" s="2196" t="s">
        <v>53</v>
      </c>
      <c r="D71" s="2196" t="s">
        <v>53</v>
      </c>
      <c r="E71" s="2196" t="s">
        <v>53</v>
      </c>
      <c r="F71" s="1747" t="s">
        <v>1444</v>
      </c>
      <c r="G71" s="1747" t="s">
        <v>1444</v>
      </c>
      <c r="H71" s="1747">
        <v>63</v>
      </c>
      <c r="I71" s="1747">
        <v>63</v>
      </c>
    </row>
    <row r="72" spans="1:9" ht="8.25" customHeight="1">
      <c r="A72" s="2196" t="s">
        <v>1443</v>
      </c>
      <c r="B72" s="2196" t="s">
        <v>53</v>
      </c>
      <c r="C72" s="2196" t="s">
        <v>53</v>
      </c>
      <c r="D72" s="2196" t="s">
        <v>53</v>
      </c>
      <c r="E72" s="2196" t="s">
        <v>53</v>
      </c>
      <c r="F72" s="1747">
        <v>-4</v>
      </c>
      <c r="G72" s="1747">
        <v>-3</v>
      </c>
      <c r="H72" s="1747">
        <v>-14</v>
      </c>
      <c r="I72" s="1747">
        <v>-21</v>
      </c>
    </row>
    <row r="73" spans="1:9" ht="8.25" customHeight="1">
      <c r="A73" s="2193" t="s">
        <v>1456</v>
      </c>
      <c r="B73" s="2193" t="s">
        <v>53</v>
      </c>
      <c r="C73" s="2193" t="s">
        <v>53</v>
      </c>
      <c r="D73" s="2193" t="s">
        <v>53</v>
      </c>
      <c r="E73" s="2193" t="s">
        <v>53</v>
      </c>
      <c r="F73" s="1845">
        <v>-300</v>
      </c>
      <c r="G73" s="1845">
        <v>-485</v>
      </c>
      <c r="H73" s="1845">
        <v>-1676</v>
      </c>
      <c r="I73" s="1845">
        <v>-2461</v>
      </c>
    </row>
    <row r="74" spans="1:9" ht="8.25" customHeight="1">
      <c r="A74" s="1761"/>
      <c r="B74" s="1761"/>
      <c r="C74" s="1761"/>
      <c r="D74" s="1761"/>
      <c r="E74" s="1761"/>
      <c r="F74" s="1760"/>
      <c r="G74" s="1760"/>
      <c r="H74" s="1760"/>
      <c r="I74" s="1760"/>
    </row>
    <row r="75" spans="1:9" ht="9" customHeight="1">
      <c r="A75" s="2200"/>
      <c r="B75" s="2200" t="s">
        <v>53</v>
      </c>
      <c r="C75" s="2200" t="s">
        <v>53</v>
      </c>
      <c r="D75" s="2200" t="s">
        <v>53</v>
      </c>
      <c r="E75" s="2200" t="s">
        <v>53</v>
      </c>
      <c r="F75" s="2200" t="s">
        <v>53</v>
      </c>
      <c r="G75" s="2200" t="s">
        <v>53</v>
      </c>
      <c r="H75" s="2200" t="s">
        <v>53</v>
      </c>
      <c r="I75" s="2200" t="s">
        <v>53</v>
      </c>
    </row>
    <row r="76" spans="1:9" ht="8.25" customHeight="1">
      <c r="A76" s="1758"/>
      <c r="B76" s="1758"/>
      <c r="C76" s="1758"/>
      <c r="D76" s="1758"/>
      <c r="E76" s="1758"/>
      <c r="F76" s="1790" t="s">
        <v>854</v>
      </c>
      <c r="G76" s="1790" t="s">
        <v>855</v>
      </c>
      <c r="H76" s="1790" t="s">
        <v>856</v>
      </c>
      <c r="I76" s="1790" t="s">
        <v>237</v>
      </c>
    </row>
    <row r="77" spans="1:9" ht="8.25" customHeight="1">
      <c r="A77" s="1849" t="s">
        <v>1018</v>
      </c>
      <c r="B77" s="1849"/>
      <c r="C77" s="1849"/>
      <c r="D77" s="1849"/>
      <c r="E77" s="1849"/>
      <c r="F77" s="1849"/>
      <c r="G77" s="1850"/>
      <c r="H77" s="1850"/>
      <c r="I77" s="1850"/>
    </row>
    <row r="78" spans="1:9" ht="8.25" customHeight="1">
      <c r="A78" s="2201" t="s">
        <v>1455</v>
      </c>
      <c r="B78" s="2201" t="s">
        <v>53</v>
      </c>
      <c r="C78" s="2201" t="s">
        <v>53</v>
      </c>
      <c r="D78" s="2201" t="s">
        <v>53</v>
      </c>
      <c r="E78" s="2201" t="s">
        <v>53</v>
      </c>
      <c r="F78" s="1847">
        <v>-153</v>
      </c>
      <c r="G78" s="1847">
        <v>-344</v>
      </c>
      <c r="H78" s="1847">
        <v>-1686</v>
      </c>
      <c r="I78" s="1848">
        <v>-2183</v>
      </c>
    </row>
    <row r="79" spans="1:9" ht="8.25" customHeight="1">
      <c r="A79" s="2196" t="s">
        <v>1454</v>
      </c>
      <c r="B79" s="2196" t="s">
        <v>53</v>
      </c>
      <c r="C79" s="2196" t="s">
        <v>53</v>
      </c>
      <c r="D79" s="2196" t="s">
        <v>53</v>
      </c>
      <c r="E79" s="2196" t="s">
        <v>53</v>
      </c>
      <c r="F79" s="1747">
        <v>-7</v>
      </c>
      <c r="G79" s="1747" t="s">
        <v>1025</v>
      </c>
      <c r="H79" s="1747">
        <v>-1</v>
      </c>
      <c r="I79" s="1747">
        <v>-8</v>
      </c>
    </row>
    <row r="80" spans="1:9" ht="8.25" customHeight="1">
      <c r="A80" s="2196" t="s">
        <v>1453</v>
      </c>
      <c r="B80" s="2196" t="s">
        <v>53</v>
      </c>
      <c r="C80" s="2196" t="s">
        <v>53</v>
      </c>
      <c r="D80" s="2196" t="s">
        <v>53</v>
      </c>
      <c r="E80" s="2196" t="s">
        <v>53</v>
      </c>
      <c r="F80" s="1747">
        <v>3</v>
      </c>
      <c r="G80" s="1747">
        <v>-41</v>
      </c>
      <c r="H80" s="1747" t="s">
        <v>1444</v>
      </c>
      <c r="I80" s="1747">
        <v>-38</v>
      </c>
    </row>
    <row r="81" spans="1:9" ht="8.25" customHeight="1">
      <c r="A81" s="2196" t="s">
        <v>1452</v>
      </c>
      <c r="B81" s="2196" t="s">
        <v>53</v>
      </c>
      <c r="C81" s="2196" t="s">
        <v>53</v>
      </c>
      <c r="D81" s="2196" t="s">
        <v>53</v>
      </c>
      <c r="E81" s="2196" t="s">
        <v>53</v>
      </c>
      <c r="F81" s="1747" t="s">
        <v>1025</v>
      </c>
      <c r="G81" s="1747" t="s">
        <v>1444</v>
      </c>
      <c r="H81" s="1747">
        <v>-16</v>
      </c>
      <c r="I81" s="1747">
        <v>-16</v>
      </c>
    </row>
    <row r="82" spans="1:9" ht="8.25" customHeight="1">
      <c r="A82" s="2196" t="s">
        <v>1451</v>
      </c>
      <c r="B82" s="2196" t="s">
        <v>53</v>
      </c>
      <c r="C82" s="2196" t="s">
        <v>53</v>
      </c>
      <c r="D82" s="2196" t="s">
        <v>53</v>
      </c>
      <c r="E82" s="2196" t="s">
        <v>53</v>
      </c>
      <c r="F82" s="1747">
        <v>-44</v>
      </c>
      <c r="G82" s="1747">
        <v>63</v>
      </c>
      <c r="H82" s="1747" t="s">
        <v>1444</v>
      </c>
      <c r="I82" s="1747">
        <v>19</v>
      </c>
    </row>
    <row r="83" spans="1:9" ht="8.25" customHeight="1">
      <c r="A83" s="2196" t="s">
        <v>1450</v>
      </c>
      <c r="B83" s="2196" t="s">
        <v>53</v>
      </c>
      <c r="C83" s="2196" t="s">
        <v>53</v>
      </c>
      <c r="D83" s="2196" t="s">
        <v>53</v>
      </c>
      <c r="E83" s="2196" t="s">
        <v>53</v>
      </c>
      <c r="F83" s="1747" t="s">
        <v>1444</v>
      </c>
      <c r="G83" s="1747">
        <v>8</v>
      </c>
      <c r="H83" s="1747">
        <v>-24</v>
      </c>
      <c r="I83" s="1747">
        <v>-16</v>
      </c>
    </row>
    <row r="84" spans="1:9" ht="8.25" customHeight="1">
      <c r="A84" s="2196" t="s">
        <v>1449</v>
      </c>
      <c r="B84" s="2196" t="s">
        <v>53</v>
      </c>
      <c r="C84" s="2196" t="s">
        <v>53</v>
      </c>
      <c r="D84" s="2196" t="s">
        <v>53</v>
      </c>
      <c r="E84" s="2196" t="s">
        <v>53</v>
      </c>
      <c r="F84" s="1747">
        <v>-3</v>
      </c>
      <c r="G84" s="1747" t="s">
        <v>1444</v>
      </c>
      <c r="H84" s="1747">
        <v>6</v>
      </c>
      <c r="I84" s="1747">
        <v>3</v>
      </c>
    </row>
    <row r="85" spans="1:9" ht="8.25" customHeight="1">
      <c r="A85" s="2196" t="s">
        <v>1448</v>
      </c>
      <c r="B85" s="2196" t="s">
        <v>53</v>
      </c>
      <c r="C85" s="2196" t="s">
        <v>53</v>
      </c>
      <c r="D85" s="2196" t="s">
        <v>53</v>
      </c>
      <c r="E85" s="2196" t="s">
        <v>53</v>
      </c>
      <c r="F85" s="1747" t="s">
        <v>1444</v>
      </c>
      <c r="G85" s="1747">
        <v>-10</v>
      </c>
      <c r="H85" s="1747">
        <v>6</v>
      </c>
      <c r="I85" s="1747">
        <v>-4</v>
      </c>
    </row>
    <row r="86" spans="1:9" ht="8.25" customHeight="1">
      <c r="A86" s="2196" t="s">
        <v>1447</v>
      </c>
      <c r="B86" s="2196" t="s">
        <v>53</v>
      </c>
      <c r="C86" s="2196" t="s">
        <v>53</v>
      </c>
      <c r="D86" s="2196" t="s">
        <v>53</v>
      </c>
      <c r="E86" s="2196" t="s">
        <v>53</v>
      </c>
      <c r="F86" s="1747">
        <v>26</v>
      </c>
      <c r="G86" s="1747">
        <v>-4</v>
      </c>
      <c r="H86" s="1747">
        <v>-127</v>
      </c>
      <c r="I86" s="1747">
        <v>-105</v>
      </c>
    </row>
    <row r="87" spans="1:9" ht="8.25" customHeight="1">
      <c r="A87" s="2196" t="s">
        <v>1446</v>
      </c>
      <c r="B87" s="2196" t="s">
        <v>53</v>
      </c>
      <c r="C87" s="2196" t="s">
        <v>53</v>
      </c>
      <c r="D87" s="2196" t="s">
        <v>53</v>
      </c>
      <c r="E87" s="2196" t="s">
        <v>53</v>
      </c>
      <c r="F87" s="1747">
        <v>1</v>
      </c>
      <c r="G87" s="1747" t="s">
        <v>1025</v>
      </c>
      <c r="H87" s="1747">
        <v>1</v>
      </c>
      <c r="I87" s="1747">
        <v>2</v>
      </c>
    </row>
    <row r="88" spans="1:9" ht="8.25" customHeight="1">
      <c r="A88" s="2196" t="s">
        <v>1445</v>
      </c>
      <c r="B88" s="2196" t="s">
        <v>53</v>
      </c>
      <c r="C88" s="2196" t="s">
        <v>53</v>
      </c>
      <c r="D88" s="2196" t="s">
        <v>53</v>
      </c>
      <c r="E88" s="2196" t="s">
        <v>53</v>
      </c>
      <c r="F88" s="1747" t="s">
        <v>1444</v>
      </c>
      <c r="G88" s="1747" t="s">
        <v>1444</v>
      </c>
      <c r="H88" s="1747">
        <v>37</v>
      </c>
      <c r="I88" s="1747">
        <v>37</v>
      </c>
    </row>
    <row r="89" spans="1:9" ht="8.25" customHeight="1">
      <c r="A89" s="2196" t="s">
        <v>1443</v>
      </c>
      <c r="B89" s="2196" t="s">
        <v>53</v>
      </c>
      <c r="C89" s="2196" t="s">
        <v>53</v>
      </c>
      <c r="D89" s="2196" t="s">
        <v>53</v>
      </c>
      <c r="E89" s="2196" t="s">
        <v>53</v>
      </c>
      <c r="F89" s="1747">
        <v>4</v>
      </c>
      <c r="G89" s="1747">
        <v>5</v>
      </c>
      <c r="H89" s="1747">
        <v>58</v>
      </c>
      <c r="I89" s="1747">
        <v>67</v>
      </c>
    </row>
    <row r="90" spans="1:9" ht="8.25" customHeight="1">
      <c r="A90" s="2193" t="s">
        <v>1442</v>
      </c>
      <c r="B90" s="2193" t="s">
        <v>53</v>
      </c>
      <c r="C90" s="2193" t="s">
        <v>53</v>
      </c>
      <c r="D90" s="2193" t="s">
        <v>53</v>
      </c>
      <c r="E90" s="2193" t="s">
        <v>53</v>
      </c>
      <c r="F90" s="1845">
        <v>-173</v>
      </c>
      <c r="G90" s="1851">
        <v>-323</v>
      </c>
      <c r="H90" s="1845">
        <v>-1746</v>
      </c>
      <c r="I90" s="1846">
        <v>-2242</v>
      </c>
    </row>
    <row r="91" spans="1:9" ht="5.25" customHeight="1">
      <c r="A91" s="1755"/>
      <c r="B91" s="1755"/>
      <c r="C91" s="1755"/>
      <c r="D91" s="1754"/>
      <c r="E91" s="1755"/>
      <c r="F91" s="1754"/>
      <c r="G91" s="1753"/>
      <c r="H91" s="1753"/>
      <c r="I91" s="1753"/>
    </row>
    <row r="92" spans="1:9" ht="11.25" customHeight="1">
      <c r="A92" s="2194" t="s">
        <v>851</v>
      </c>
      <c r="B92" s="2194" t="s">
        <v>53</v>
      </c>
      <c r="C92" s="1752"/>
      <c r="D92" s="1752"/>
      <c r="E92" s="1751"/>
      <c r="F92" s="1751"/>
      <c r="G92" s="1791" t="s">
        <v>1477</v>
      </c>
      <c r="H92" s="1791" t="s">
        <v>853</v>
      </c>
      <c r="I92" s="1791" t="s">
        <v>1477</v>
      </c>
    </row>
    <row r="93" spans="1:9" ht="9" customHeight="1">
      <c r="A93" s="1750"/>
      <c r="B93" s="1750"/>
      <c r="C93" s="1750"/>
      <c r="D93" s="1750"/>
      <c r="E93" s="1750"/>
      <c r="F93" s="1750"/>
      <c r="G93" s="1792">
        <v>2021</v>
      </c>
      <c r="H93" s="1792">
        <v>2020</v>
      </c>
      <c r="I93" s="1792">
        <v>2020</v>
      </c>
    </row>
    <row r="94" spans="1:9" ht="8.25" customHeight="1">
      <c r="A94" s="2195" t="s">
        <v>1441</v>
      </c>
      <c r="B94" s="2195" t="s">
        <v>53</v>
      </c>
      <c r="C94" s="2195" t="s">
        <v>53</v>
      </c>
      <c r="D94" s="2195" t="s">
        <v>53</v>
      </c>
      <c r="E94" s="2195" t="s">
        <v>53</v>
      </c>
      <c r="F94" s="1852"/>
      <c r="G94" s="1853">
        <v>153</v>
      </c>
      <c r="H94" s="1853">
        <v>151</v>
      </c>
      <c r="I94" s="1853">
        <v>174</v>
      </c>
    </row>
    <row r="95" spans="1:9" ht="8.25" customHeight="1">
      <c r="A95" s="2196" t="s">
        <v>1440</v>
      </c>
      <c r="B95" s="2196" t="s">
        <v>53</v>
      </c>
      <c r="C95" s="2196" t="s">
        <v>53</v>
      </c>
      <c r="D95" s="2196" t="s">
        <v>53</v>
      </c>
      <c r="E95" s="2196" t="s">
        <v>53</v>
      </c>
      <c r="F95" s="1749"/>
      <c r="G95" s="1747">
        <v>90</v>
      </c>
      <c r="H95" s="1747">
        <v>87</v>
      </c>
      <c r="I95" s="1747">
        <v>107</v>
      </c>
    </row>
    <row r="96" spans="1:9" ht="8.25" customHeight="1">
      <c r="A96" s="2197" t="s">
        <v>1439</v>
      </c>
      <c r="B96" s="2197" t="s">
        <v>53</v>
      </c>
      <c r="C96" s="2197" t="s">
        <v>53</v>
      </c>
      <c r="D96" s="2197" t="s">
        <v>53</v>
      </c>
      <c r="E96" s="2197" t="s">
        <v>53</v>
      </c>
      <c r="F96" s="1854"/>
      <c r="G96" s="1855">
        <v>94</v>
      </c>
      <c r="H96" s="1855">
        <v>93</v>
      </c>
      <c r="I96" s="1855">
        <v>86</v>
      </c>
    </row>
    <row r="97" spans="1:13" ht="8.25" customHeight="1">
      <c r="A97" s="2198" t="s">
        <v>1438</v>
      </c>
      <c r="B97" s="2198" t="s">
        <v>53</v>
      </c>
      <c r="C97" s="2198" t="s">
        <v>53</v>
      </c>
      <c r="D97" s="2198" t="s">
        <v>53</v>
      </c>
      <c r="E97" s="2198" t="s">
        <v>53</v>
      </c>
      <c r="F97" s="1748"/>
      <c r="G97" s="1747">
        <v>42</v>
      </c>
      <c r="H97" s="1747">
        <v>42</v>
      </c>
      <c r="I97" s="1747">
        <v>39</v>
      </c>
    </row>
    <row r="98" spans="1:13" ht="8.25" customHeight="1">
      <c r="A98" s="2191" t="s">
        <v>1437</v>
      </c>
      <c r="B98" s="2191" t="s">
        <v>53</v>
      </c>
      <c r="C98" s="2191" t="s">
        <v>53</v>
      </c>
      <c r="D98" s="2191" t="s">
        <v>53</v>
      </c>
      <c r="E98" s="2191" t="s">
        <v>53</v>
      </c>
      <c r="F98" s="1856"/>
      <c r="G98" s="1857">
        <v>30</v>
      </c>
      <c r="H98" s="1857">
        <v>30</v>
      </c>
      <c r="I98" s="1857">
        <v>19</v>
      </c>
    </row>
    <row r="99" spans="1:13" ht="10.5" customHeight="1">
      <c r="A99" s="2192" t="s">
        <v>1436</v>
      </c>
      <c r="B99" s="2192" t="s">
        <v>53</v>
      </c>
      <c r="C99" s="2192" t="s">
        <v>53</v>
      </c>
      <c r="D99" s="2192" t="s">
        <v>53</v>
      </c>
      <c r="E99" s="2192" t="s">
        <v>53</v>
      </c>
      <c r="F99" s="2192" t="s">
        <v>53</v>
      </c>
      <c r="G99" s="2192" t="s">
        <v>53</v>
      </c>
      <c r="H99" s="2192" t="s">
        <v>53</v>
      </c>
      <c r="I99" s="2192" t="s">
        <v>53</v>
      </c>
    </row>
    <row r="100" spans="1:13" ht="13.8" customHeight="1">
      <c r="A100" s="2164" t="s">
        <v>1590</v>
      </c>
      <c r="B100" s="2164" t="s">
        <v>53</v>
      </c>
      <c r="C100" s="2164" t="s">
        <v>53</v>
      </c>
      <c r="D100" s="2164" t="s">
        <v>53</v>
      </c>
      <c r="E100" s="2164" t="s">
        <v>53</v>
      </c>
      <c r="F100" s="2164" t="s">
        <v>53</v>
      </c>
      <c r="G100" s="2164" t="s">
        <v>53</v>
      </c>
      <c r="H100" s="2164" t="s">
        <v>53</v>
      </c>
      <c r="I100" s="2164" t="s">
        <v>53</v>
      </c>
      <c r="J100" s="2164" t="s">
        <v>53</v>
      </c>
    </row>
    <row r="101" spans="1:13" ht="6" customHeight="1">
      <c r="A101" s="1833"/>
      <c r="B101" s="1833"/>
      <c r="C101" s="1833"/>
      <c r="D101" s="1833"/>
      <c r="E101" s="1833"/>
      <c r="F101" s="1833"/>
      <c r="G101" s="1833"/>
      <c r="H101" s="1833"/>
      <c r="I101" s="1833"/>
    </row>
    <row r="102" spans="1:13" ht="67.2" customHeight="1">
      <c r="A102" s="2156" t="s">
        <v>1626</v>
      </c>
      <c r="B102" s="2156"/>
      <c r="C102" s="2156"/>
      <c r="D102" s="2156"/>
      <c r="E102" s="2156"/>
      <c r="F102" s="2156"/>
      <c r="G102" s="2156"/>
      <c r="H102" s="2156"/>
      <c r="I102" s="2156"/>
      <c r="J102" s="2156"/>
      <c r="K102" s="2156"/>
      <c r="L102" s="2156"/>
      <c r="M102" s="2156"/>
    </row>
    <row r="103" spans="1:13" ht="86.4" customHeight="1">
      <c r="A103" s="2156" t="s">
        <v>1627</v>
      </c>
      <c r="B103" s="2156"/>
      <c r="C103" s="2156"/>
      <c r="D103" s="2156"/>
      <c r="E103" s="2156"/>
      <c r="F103" s="2156"/>
      <c r="G103" s="2156"/>
      <c r="H103" s="2156"/>
      <c r="I103" s="2156"/>
      <c r="J103" s="2156"/>
      <c r="K103" s="2156"/>
      <c r="L103" s="2156"/>
      <c r="M103" s="2156"/>
    </row>
    <row r="104" spans="1:13" ht="67.2" customHeight="1">
      <c r="A104" s="2156" t="s">
        <v>1628</v>
      </c>
      <c r="B104" s="2156"/>
      <c r="C104" s="2156"/>
      <c r="D104" s="2156"/>
      <c r="E104" s="2156"/>
      <c r="F104" s="2156"/>
      <c r="G104" s="2156"/>
      <c r="H104" s="2156"/>
      <c r="I104" s="2156"/>
      <c r="J104" s="2156"/>
      <c r="K104" s="2156"/>
      <c r="L104" s="2156"/>
      <c r="M104" s="2156"/>
    </row>
    <row r="105" spans="1:13" ht="10.5" customHeight="1">
      <c r="A105" s="1816"/>
      <c r="B105" s="1833"/>
      <c r="C105" s="1833"/>
      <c r="D105" s="1833"/>
      <c r="E105" s="1833"/>
      <c r="F105" s="1833"/>
      <c r="G105" s="1833"/>
      <c r="H105" s="1833"/>
      <c r="I105" s="1833"/>
    </row>
    <row r="106" spans="1:13" ht="10.5" customHeight="1">
      <c r="A106" s="1835" t="s">
        <v>1591</v>
      </c>
      <c r="B106" s="1833"/>
      <c r="C106" s="1833"/>
      <c r="D106" s="1833"/>
      <c r="E106" s="1833"/>
      <c r="F106" s="1833"/>
      <c r="G106" s="1833"/>
      <c r="H106" s="1833"/>
      <c r="I106" s="1833"/>
    </row>
    <row r="107" spans="1:13" ht="6.6" customHeight="1">
      <c r="A107" s="1816"/>
      <c r="B107" s="1833"/>
      <c r="C107" s="1833"/>
      <c r="D107" s="1833"/>
      <c r="E107" s="1833"/>
      <c r="F107" s="1833"/>
      <c r="G107" s="1833"/>
      <c r="H107" s="1833"/>
      <c r="I107" s="1833"/>
    </row>
    <row r="108" spans="1:13" ht="61.2" customHeight="1">
      <c r="A108" s="2156" t="s">
        <v>1629</v>
      </c>
      <c r="B108" s="2156"/>
      <c r="C108" s="2156"/>
      <c r="D108" s="2156"/>
      <c r="E108" s="2156"/>
      <c r="F108" s="2156"/>
      <c r="G108" s="2156"/>
      <c r="H108" s="2156"/>
      <c r="I108" s="2156"/>
      <c r="J108" s="2156"/>
      <c r="K108" s="2156"/>
      <c r="L108" s="2156"/>
      <c r="M108" s="2156"/>
    </row>
    <row r="109" spans="1:13" ht="10.5" customHeight="1">
      <c r="A109" s="1833"/>
      <c r="B109" s="1833"/>
      <c r="C109" s="1833"/>
      <c r="D109" s="1833"/>
      <c r="E109" s="1833"/>
      <c r="F109" s="1833"/>
      <c r="G109" s="1833"/>
      <c r="H109" s="1833"/>
      <c r="I109" s="1833"/>
    </row>
    <row r="110" spans="1:13" ht="10.5" customHeight="1">
      <c r="A110" s="1751"/>
      <c r="B110" s="1751"/>
      <c r="C110" s="2199" t="s">
        <v>1478</v>
      </c>
      <c r="D110" s="2199" t="s">
        <v>53</v>
      </c>
      <c r="E110" s="2199" t="s">
        <v>53</v>
      </c>
      <c r="F110" s="2199" t="s">
        <v>53</v>
      </c>
      <c r="G110" s="2199" t="s">
        <v>1247</v>
      </c>
      <c r="H110" s="2199" t="s">
        <v>53</v>
      </c>
      <c r="I110" s="2199" t="s">
        <v>53</v>
      </c>
      <c r="J110" s="2199" t="s">
        <v>53</v>
      </c>
    </row>
    <row r="111" spans="1:13" ht="23.4" customHeight="1">
      <c r="A111" s="1758"/>
      <c r="B111" s="1758"/>
      <c r="C111" s="2217" t="s">
        <v>1562</v>
      </c>
      <c r="D111" s="2217" t="s">
        <v>53</v>
      </c>
      <c r="E111" s="2217" t="s">
        <v>1563</v>
      </c>
      <c r="F111" s="2217" t="s">
        <v>53</v>
      </c>
      <c r="G111" s="2217" t="s">
        <v>1562</v>
      </c>
      <c r="H111" s="2217" t="s">
        <v>53</v>
      </c>
      <c r="I111" s="2217" t="s">
        <v>1564</v>
      </c>
      <c r="J111" s="2217" t="s">
        <v>53</v>
      </c>
    </row>
    <row r="112" spans="1:13" ht="10.5" customHeight="1">
      <c r="A112" s="1757" t="s">
        <v>1018</v>
      </c>
      <c r="B112" s="1757"/>
      <c r="C112" s="1757"/>
      <c r="D112" s="1757"/>
      <c r="E112" s="1757"/>
      <c r="F112" s="1757"/>
      <c r="G112" s="1757"/>
      <c r="H112" s="1834"/>
      <c r="I112" s="1834"/>
      <c r="J112" s="1834"/>
    </row>
    <row r="113" spans="1:13" ht="10.5" customHeight="1">
      <c r="A113" s="2202" t="s">
        <v>1557</v>
      </c>
      <c r="B113" s="2218" t="s">
        <v>53</v>
      </c>
      <c r="C113" s="1815"/>
      <c r="D113" s="1764">
        <v>478</v>
      </c>
      <c r="E113" s="1815"/>
      <c r="F113" s="1764">
        <v>629</v>
      </c>
      <c r="G113" s="1764"/>
      <c r="H113" s="1764">
        <v>492</v>
      </c>
      <c r="I113" s="1764"/>
      <c r="J113" s="1764">
        <v>646</v>
      </c>
    </row>
    <row r="114" spans="1:13" ht="10.5" customHeight="1">
      <c r="A114" s="2196" t="s">
        <v>1558</v>
      </c>
      <c r="B114" s="2219" t="s">
        <v>53</v>
      </c>
      <c r="C114" s="1814"/>
      <c r="D114" s="1747">
        <v>1317</v>
      </c>
      <c r="E114" s="1814"/>
      <c r="F114" s="1747">
        <v>1453</v>
      </c>
      <c r="G114" s="1747"/>
      <c r="H114" s="1747">
        <v>1307</v>
      </c>
      <c r="I114" s="1747"/>
      <c r="J114" s="1747">
        <v>1447</v>
      </c>
    </row>
    <row r="115" spans="1:13" ht="10.5" customHeight="1">
      <c r="A115" s="2196" t="s">
        <v>1559</v>
      </c>
      <c r="B115" s="2219" t="s">
        <v>53</v>
      </c>
      <c r="C115" s="1814"/>
      <c r="D115" s="1747">
        <v>886</v>
      </c>
      <c r="E115" s="1814"/>
      <c r="F115" s="1747">
        <v>939</v>
      </c>
      <c r="G115" s="1747"/>
      <c r="H115" s="1747">
        <v>874</v>
      </c>
      <c r="I115" s="1747"/>
      <c r="J115" s="1747">
        <v>950</v>
      </c>
    </row>
    <row r="116" spans="1:13" ht="10.5" customHeight="1">
      <c r="A116" s="2196" t="s">
        <v>1560</v>
      </c>
      <c r="B116" s="2219" t="s">
        <v>53</v>
      </c>
      <c r="C116" s="1814"/>
      <c r="D116" s="1747">
        <v>9</v>
      </c>
      <c r="E116" s="1814"/>
      <c r="F116" s="1747">
        <v>23</v>
      </c>
      <c r="G116" s="1747"/>
      <c r="H116" s="1747">
        <v>14</v>
      </c>
      <c r="I116" s="1747"/>
      <c r="J116" s="1747">
        <v>29</v>
      </c>
    </row>
    <row r="117" spans="1:13" ht="10.5" customHeight="1">
      <c r="A117" s="2193" t="s">
        <v>1561</v>
      </c>
      <c r="B117" s="2220" t="s">
        <v>53</v>
      </c>
      <c r="C117" s="1858"/>
      <c r="D117" s="1846">
        <v>2690</v>
      </c>
      <c r="E117" s="1858"/>
      <c r="F117" s="1846">
        <v>3044</v>
      </c>
      <c r="G117" s="1846"/>
      <c r="H117" s="1846">
        <v>2687</v>
      </c>
      <c r="I117" s="1846"/>
      <c r="J117" s="1846">
        <v>3072</v>
      </c>
    </row>
    <row r="118" spans="1:13" ht="10.5" customHeight="1">
      <c r="A118" s="1833"/>
      <c r="B118" s="1833"/>
      <c r="C118" s="1833"/>
      <c r="D118" s="1833"/>
      <c r="E118" s="1833"/>
      <c r="F118" s="1833"/>
      <c r="G118" s="1833"/>
      <c r="H118" s="1833"/>
      <c r="I118" s="1833"/>
    </row>
    <row r="119" spans="1:13" ht="16.8" customHeight="1">
      <c r="A119" s="1835" t="s">
        <v>1602</v>
      </c>
      <c r="B119" s="1833"/>
      <c r="C119" s="1833"/>
      <c r="D119" s="1833"/>
      <c r="E119" s="1833"/>
      <c r="F119" s="1833"/>
      <c r="G119" s="1833"/>
      <c r="H119" s="1833"/>
      <c r="I119" s="1833"/>
    </row>
    <row r="120" spans="1:13" ht="74.400000000000006" customHeight="1">
      <c r="A120" s="2156" t="s">
        <v>1630</v>
      </c>
      <c r="B120" s="2156"/>
      <c r="C120" s="2156"/>
      <c r="D120" s="2156"/>
      <c r="E120" s="2156"/>
      <c r="F120" s="2156"/>
      <c r="G120" s="2156"/>
      <c r="H120" s="2156"/>
      <c r="I120" s="2156"/>
      <c r="J120" s="2156"/>
      <c r="K120" s="2156"/>
      <c r="L120" s="2156"/>
      <c r="M120" s="2156"/>
    </row>
    <row r="121" spans="1:13" ht="39" customHeight="1">
      <c r="A121" s="2156" t="s">
        <v>1631</v>
      </c>
      <c r="B121" s="2156"/>
      <c r="C121" s="2156"/>
      <c r="D121" s="2156"/>
      <c r="E121" s="2156"/>
      <c r="F121" s="2156"/>
      <c r="G121" s="2156"/>
      <c r="H121" s="2156"/>
      <c r="I121" s="2156"/>
      <c r="J121" s="2156"/>
      <c r="K121" s="2156"/>
      <c r="L121" s="2156"/>
      <c r="M121" s="2156"/>
    </row>
    <row r="122" spans="1:13" ht="42" customHeight="1">
      <c r="A122" s="2156" t="s">
        <v>1565</v>
      </c>
      <c r="B122" s="2156"/>
      <c r="C122" s="2156"/>
      <c r="D122" s="2156"/>
      <c r="E122" s="2156"/>
      <c r="F122" s="2156"/>
      <c r="G122" s="2156"/>
      <c r="H122" s="2156"/>
      <c r="I122" s="2156"/>
      <c r="J122" s="2156"/>
      <c r="K122" s="2156"/>
      <c r="L122" s="2156"/>
      <c r="M122" s="2156"/>
    </row>
    <row r="123" spans="1:13" ht="88.2" customHeight="1">
      <c r="A123" s="2156" t="s">
        <v>1632</v>
      </c>
      <c r="B123" s="2156"/>
      <c r="C123" s="2156"/>
      <c r="D123" s="2156"/>
      <c r="E123" s="2156"/>
      <c r="F123" s="2156"/>
      <c r="G123" s="2156"/>
      <c r="H123" s="2156"/>
      <c r="I123" s="2156"/>
      <c r="J123" s="2156"/>
      <c r="K123" s="2156"/>
      <c r="L123" s="2156"/>
      <c r="M123" s="2156"/>
    </row>
    <row r="124" spans="1:13" ht="73.2" customHeight="1">
      <c r="A124" s="2156" t="s">
        <v>1633</v>
      </c>
      <c r="B124" s="2156"/>
      <c r="C124" s="2156"/>
      <c r="D124" s="2156"/>
      <c r="E124" s="2156"/>
      <c r="F124" s="2156"/>
      <c r="G124" s="2156"/>
      <c r="H124" s="2156"/>
      <c r="I124" s="2156"/>
      <c r="J124" s="2156"/>
      <c r="K124" s="2156"/>
      <c r="L124" s="2156"/>
      <c r="M124" s="2156"/>
    </row>
    <row r="125" spans="1:13" ht="10.5" customHeight="1">
      <c r="A125" s="1833"/>
      <c r="B125" s="1833"/>
      <c r="C125" s="1833"/>
      <c r="D125" s="1833"/>
      <c r="E125" s="1833"/>
      <c r="F125" s="1833"/>
      <c r="G125" s="1833"/>
      <c r="H125" s="1833"/>
      <c r="I125" s="1833"/>
    </row>
    <row r="126" spans="1:13" ht="53.4" customHeight="1">
      <c r="A126" s="2157" t="s">
        <v>1634</v>
      </c>
      <c r="B126" s="2157"/>
      <c r="C126" s="2157"/>
      <c r="D126" s="2157"/>
      <c r="E126" s="2157"/>
      <c r="F126" s="2157"/>
      <c r="G126" s="2157"/>
      <c r="H126" s="2157"/>
      <c r="I126" s="2157"/>
      <c r="J126" s="2157"/>
      <c r="K126" s="2157"/>
      <c r="L126" s="2157"/>
      <c r="M126" s="2157"/>
    </row>
    <row r="127" spans="1:13" ht="6.6" customHeight="1">
      <c r="A127" s="1833"/>
      <c r="B127" s="1833"/>
      <c r="C127" s="1833"/>
      <c r="D127" s="1833"/>
      <c r="E127" s="1833"/>
      <c r="F127" s="1833"/>
      <c r="G127" s="1833"/>
      <c r="H127" s="1833"/>
      <c r="I127" s="1833"/>
    </row>
    <row r="128" spans="1:13" ht="49.8" customHeight="1">
      <c r="A128" s="2156" t="s">
        <v>1566</v>
      </c>
      <c r="B128" s="2156"/>
      <c r="C128" s="2156"/>
      <c r="D128" s="2156"/>
      <c r="E128" s="2156"/>
      <c r="F128" s="2156"/>
      <c r="G128" s="2156"/>
      <c r="H128" s="2156"/>
      <c r="I128" s="2156"/>
      <c r="J128" s="2156"/>
      <c r="K128" s="2156"/>
      <c r="L128" s="2156"/>
      <c r="M128" s="2156"/>
    </row>
    <row r="129" spans="1:13" ht="29.4" customHeight="1">
      <c r="A129" s="2156" t="s">
        <v>1635</v>
      </c>
      <c r="B129" s="2156"/>
      <c r="C129" s="2156"/>
      <c r="D129" s="2156"/>
      <c r="E129" s="2156"/>
      <c r="F129" s="2156"/>
      <c r="G129" s="2156"/>
      <c r="H129" s="2156"/>
      <c r="I129" s="2156"/>
      <c r="J129" s="2156"/>
      <c r="K129" s="2156"/>
      <c r="L129" s="2156"/>
      <c r="M129" s="2156"/>
    </row>
    <row r="130" spans="1:13" ht="10.199999999999999" customHeight="1">
      <c r="A130" s="2164" t="s">
        <v>1146</v>
      </c>
      <c r="B130" s="2164" t="s">
        <v>53</v>
      </c>
      <c r="C130" s="2164" t="s">
        <v>53</v>
      </c>
      <c r="D130" s="2179" t="s">
        <v>53</v>
      </c>
      <c r="E130" s="2179" t="s">
        <v>53</v>
      </c>
      <c r="F130" s="2179" t="s">
        <v>53</v>
      </c>
      <c r="G130" s="1793"/>
      <c r="H130" s="1793"/>
      <c r="I130" s="1793"/>
      <c r="J130" s="1793"/>
      <c r="K130" s="1793"/>
      <c r="L130" s="1793"/>
      <c r="M130" s="1793"/>
    </row>
    <row r="131" spans="1:13" ht="10.5" customHeight="1">
      <c r="A131" s="1759"/>
      <c r="B131" s="1759"/>
      <c r="C131" s="1785"/>
      <c r="D131" s="1785"/>
      <c r="E131" s="1785"/>
      <c r="F131" s="1785"/>
      <c r="G131" s="1785"/>
      <c r="H131" s="1785"/>
      <c r="I131" s="1785"/>
      <c r="J131" s="1751"/>
      <c r="K131" s="2028" t="s">
        <v>1612</v>
      </c>
      <c r="L131" s="1751"/>
      <c r="M131" s="1751"/>
    </row>
    <row r="132" spans="1:13" ht="10.5" customHeight="1">
      <c r="A132" s="1813" t="s">
        <v>1478</v>
      </c>
      <c r="B132" s="1797"/>
      <c r="C132" s="1784"/>
      <c r="D132" s="1784"/>
      <c r="E132" s="1784"/>
      <c r="F132" s="1784"/>
      <c r="G132" s="2029"/>
      <c r="H132" s="2028"/>
      <c r="I132" s="2028"/>
      <c r="J132" s="2028" t="s">
        <v>1613</v>
      </c>
      <c r="K132" s="2028" t="s">
        <v>1614</v>
      </c>
      <c r="L132" s="2028" t="s">
        <v>1615</v>
      </c>
      <c r="M132" s="2028" t="s">
        <v>1616</v>
      </c>
    </row>
    <row r="133" spans="1:13" ht="10.5" customHeight="1">
      <c r="A133" s="1797"/>
      <c r="B133" s="1797"/>
      <c r="C133" s="1784"/>
      <c r="D133" s="1784"/>
      <c r="E133" s="1784"/>
      <c r="F133" s="1784"/>
      <c r="G133" s="2028" t="s">
        <v>1617</v>
      </c>
      <c r="H133" s="2028"/>
      <c r="I133" s="2028"/>
      <c r="J133" s="2028" t="s">
        <v>1618</v>
      </c>
      <c r="K133" s="2028" t="s">
        <v>1618</v>
      </c>
      <c r="L133" s="2028" t="s">
        <v>1618</v>
      </c>
      <c r="M133" s="2028" t="s">
        <v>1618</v>
      </c>
    </row>
    <row r="134" spans="1:13" ht="10.5" customHeight="1">
      <c r="A134" s="1751"/>
      <c r="B134" s="1751"/>
      <c r="C134" s="1784"/>
      <c r="D134" s="1784"/>
      <c r="E134" s="1784"/>
      <c r="F134" s="1784"/>
      <c r="G134" s="2028" t="s">
        <v>1619</v>
      </c>
      <c r="H134" s="2028" t="s">
        <v>1620</v>
      </c>
      <c r="I134" s="2028"/>
      <c r="J134" s="2028" t="s">
        <v>1621</v>
      </c>
      <c r="K134" s="2028" t="s">
        <v>1621</v>
      </c>
      <c r="L134" s="2028" t="s">
        <v>1621</v>
      </c>
      <c r="M134" s="2028" t="s">
        <v>1621</v>
      </c>
    </row>
    <row r="135" spans="1:13" ht="10.5" customHeight="1">
      <c r="A135" s="1799" t="s">
        <v>1481</v>
      </c>
      <c r="B135" s="1800"/>
      <c r="C135" s="1758"/>
      <c r="D135" s="1758">
        <v>2021</v>
      </c>
      <c r="E135" s="1758">
        <v>2022</v>
      </c>
      <c r="F135" s="1758">
        <v>2023</v>
      </c>
      <c r="G135" s="2030" t="s">
        <v>1622</v>
      </c>
      <c r="H135" s="2030" t="s">
        <v>1623</v>
      </c>
      <c r="I135" s="2030"/>
      <c r="J135" s="2030" t="s">
        <v>1622</v>
      </c>
      <c r="K135" s="2030" t="s">
        <v>1622</v>
      </c>
      <c r="L135" s="2030" t="s">
        <v>1622</v>
      </c>
      <c r="M135" s="2030" t="s">
        <v>1622</v>
      </c>
    </row>
    <row r="136" spans="1:13" ht="10.5" customHeight="1">
      <c r="A136" s="2159" t="s">
        <v>1482</v>
      </c>
      <c r="B136" s="2189" t="s">
        <v>53</v>
      </c>
      <c r="C136" s="1953" t="s">
        <v>1608</v>
      </c>
      <c r="D136" s="2000">
        <v>4.3</v>
      </c>
      <c r="E136" s="2000">
        <v>4.0999999999999996</v>
      </c>
      <c r="F136" s="2000">
        <v>1.8</v>
      </c>
      <c r="G136" s="2001">
        <v>225</v>
      </c>
      <c r="H136" s="2002" t="s">
        <v>836</v>
      </c>
      <c r="I136" s="1953"/>
      <c r="J136" s="2001"/>
      <c r="K136" s="2001"/>
      <c r="L136" s="2001"/>
      <c r="M136" s="2001"/>
    </row>
    <row r="137" spans="1:13" ht="10.5" customHeight="1">
      <c r="A137" s="2185"/>
      <c r="B137" s="2185" t="s">
        <v>53</v>
      </c>
      <c r="C137" s="1770" t="s">
        <v>1609</v>
      </c>
      <c r="D137" s="2003">
        <v>4.4000000000000004</v>
      </c>
      <c r="E137" s="2003">
        <v>3.9</v>
      </c>
      <c r="F137" s="2003">
        <v>3.5</v>
      </c>
      <c r="G137" s="2004"/>
      <c r="H137" s="1770"/>
      <c r="I137" s="1770"/>
      <c r="J137" s="2004"/>
      <c r="K137" s="2004"/>
      <c r="L137" s="2004"/>
      <c r="M137" s="2004"/>
    </row>
    <row r="138" spans="1:13" ht="10.5" customHeight="1">
      <c r="A138" s="1802"/>
      <c r="B138" s="1802"/>
      <c r="C138" s="2005" t="s">
        <v>1610</v>
      </c>
      <c r="D138" s="2003">
        <v>5</v>
      </c>
      <c r="E138" s="2003">
        <v>4.0999999999999996</v>
      </c>
      <c r="F138" s="2003">
        <v>2.6</v>
      </c>
      <c r="G138" s="2004"/>
      <c r="H138" s="1770"/>
      <c r="I138" s="1770"/>
      <c r="J138" s="2004"/>
      <c r="K138" s="2004"/>
      <c r="L138" s="2004"/>
      <c r="M138" s="2004"/>
    </row>
    <row r="139" spans="1:13" ht="10.5" customHeight="1">
      <c r="A139" s="1803"/>
      <c r="B139" s="1803"/>
      <c r="C139" s="2006" t="s">
        <v>1611</v>
      </c>
      <c r="D139" s="2007">
        <v>3.6</v>
      </c>
      <c r="E139" s="2007">
        <v>2.2000000000000002</v>
      </c>
      <c r="F139" s="2007">
        <v>2.2000000000000002</v>
      </c>
      <c r="G139" s="2008"/>
      <c r="H139" s="2006"/>
      <c r="I139" s="2006"/>
      <c r="J139" s="2008"/>
      <c r="K139" s="2008"/>
      <c r="L139" s="2008"/>
      <c r="M139" s="2008"/>
    </row>
    <row r="140" spans="1:13" ht="10.5" customHeight="1">
      <c r="A140" s="2188" t="s">
        <v>1483</v>
      </c>
      <c r="B140" s="2166" t="s">
        <v>53</v>
      </c>
      <c r="C140" s="1953" t="s">
        <v>1608</v>
      </c>
      <c r="D140" s="2000">
        <v>1.8</v>
      </c>
      <c r="E140" s="2000">
        <v>4.2</v>
      </c>
      <c r="F140" s="2000">
        <v>1.6</v>
      </c>
      <c r="G140" s="2001">
        <v>233</v>
      </c>
      <c r="H140" s="2002" t="s">
        <v>1323</v>
      </c>
      <c r="I140" s="1953"/>
      <c r="J140" s="2001">
        <v>239</v>
      </c>
      <c r="K140" s="2001">
        <v>195</v>
      </c>
      <c r="L140" s="2001">
        <v>368</v>
      </c>
      <c r="M140" s="2001">
        <v>802</v>
      </c>
    </row>
    <row r="141" spans="1:13" ht="10.5" customHeight="1">
      <c r="A141" s="2190"/>
      <c r="B141" s="2190" t="s">
        <v>53</v>
      </c>
      <c r="C141" s="1770" t="s">
        <v>1609</v>
      </c>
      <c r="D141" s="2003">
        <v>5.2</v>
      </c>
      <c r="E141" s="2003">
        <v>4.7</v>
      </c>
      <c r="F141" s="2003">
        <v>4.0999999999999996</v>
      </c>
      <c r="G141" s="2004"/>
      <c r="H141" s="1770"/>
      <c r="I141" s="1770"/>
      <c r="J141" s="2004"/>
      <c r="K141" s="2004"/>
      <c r="L141" s="2004"/>
      <c r="M141" s="2004"/>
    </row>
    <row r="142" spans="1:13" ht="10.5" customHeight="1">
      <c r="A142" s="1802"/>
      <c r="B142" s="1802"/>
      <c r="C142" s="2009" t="s">
        <v>1610</v>
      </c>
      <c r="D142" s="2003">
        <v>3.3</v>
      </c>
      <c r="E142" s="2003">
        <v>3.9</v>
      </c>
      <c r="F142" s="2003">
        <v>2.2000000000000002</v>
      </c>
      <c r="G142" s="2004"/>
      <c r="H142" s="1770"/>
      <c r="I142" s="1770"/>
      <c r="J142" s="2004"/>
      <c r="K142" s="2004"/>
      <c r="L142" s="2004"/>
      <c r="M142" s="2004"/>
    </row>
    <row r="143" spans="1:13" ht="10.5" customHeight="1">
      <c r="A143" s="1803"/>
      <c r="B143" s="1803"/>
      <c r="C143" s="2006" t="s">
        <v>1611</v>
      </c>
      <c r="D143" s="2007">
        <v>1.2</v>
      </c>
      <c r="E143" s="2007">
        <v>0.8</v>
      </c>
      <c r="F143" s="2007">
        <v>1.2</v>
      </c>
      <c r="G143" s="2008"/>
      <c r="H143" s="2006"/>
      <c r="I143" s="2006"/>
      <c r="J143" s="2004"/>
      <c r="K143" s="2004"/>
      <c r="L143" s="2004"/>
      <c r="M143" s="2004"/>
    </row>
    <row r="144" spans="1:13" ht="10.5" customHeight="1">
      <c r="A144" s="2184" t="s">
        <v>1484</v>
      </c>
      <c r="B144" s="2184" t="s">
        <v>53</v>
      </c>
      <c r="C144" s="1953" t="s">
        <v>1608</v>
      </c>
      <c r="D144" s="2000">
        <v>-0.5</v>
      </c>
      <c r="E144" s="2000">
        <v>3.7</v>
      </c>
      <c r="F144" s="2000">
        <v>2.7</v>
      </c>
      <c r="G144" s="2001">
        <v>247</v>
      </c>
      <c r="H144" s="2002" t="s">
        <v>1485</v>
      </c>
      <c r="I144" s="1953"/>
      <c r="J144" s="2004"/>
      <c r="K144" s="2004"/>
      <c r="L144" s="2004"/>
      <c r="M144" s="2004"/>
    </row>
    <row r="145" spans="1:13" ht="10.5" customHeight="1">
      <c r="A145" s="2185"/>
      <c r="B145" s="2185" t="s">
        <v>53</v>
      </c>
      <c r="C145" s="1770" t="s">
        <v>1609</v>
      </c>
      <c r="D145" s="2003">
        <v>7.1</v>
      </c>
      <c r="E145" s="2003">
        <v>6.6</v>
      </c>
      <c r="F145" s="2003">
        <v>6</v>
      </c>
      <c r="G145" s="2004"/>
      <c r="H145" s="1770"/>
      <c r="I145" s="1770"/>
      <c r="J145" s="2004"/>
      <c r="K145" s="2004"/>
      <c r="L145" s="2004"/>
      <c r="M145" s="2004"/>
    </row>
    <row r="146" spans="1:13" ht="10.5" customHeight="1">
      <c r="A146" s="2186"/>
      <c r="B146" s="2186" t="s">
        <v>53</v>
      </c>
      <c r="C146" s="2009" t="s">
        <v>1610</v>
      </c>
      <c r="D146" s="2003">
        <v>2</v>
      </c>
      <c r="E146" s="2003">
        <v>3.7</v>
      </c>
      <c r="F146" s="2003">
        <v>2.6</v>
      </c>
      <c r="G146" s="2004"/>
      <c r="H146" s="1770"/>
      <c r="I146" s="1770"/>
      <c r="J146" s="2004"/>
      <c r="K146" s="2004"/>
      <c r="L146" s="2004"/>
      <c r="M146" s="2004"/>
    </row>
    <row r="147" spans="1:13" ht="10.5" customHeight="1">
      <c r="A147" s="2186"/>
      <c r="B147" s="2186" t="s">
        <v>53</v>
      </c>
      <c r="C147" s="2009" t="s">
        <v>1611</v>
      </c>
      <c r="D147" s="2003">
        <v>-3.7</v>
      </c>
      <c r="E147" s="2003">
        <v>-6.3</v>
      </c>
      <c r="F147" s="2003">
        <v>2.6</v>
      </c>
      <c r="G147" s="1778"/>
      <c r="H147" s="1751"/>
      <c r="I147" s="1751"/>
      <c r="J147" s="1778"/>
      <c r="K147" s="1778"/>
      <c r="L147" s="1778"/>
      <c r="M147" s="1747"/>
    </row>
    <row r="148" spans="1:13" ht="10.5" customHeight="1">
      <c r="A148" s="2186"/>
      <c r="B148" s="2186" t="s">
        <v>53</v>
      </c>
      <c r="C148" s="1751"/>
      <c r="D148" s="2010"/>
      <c r="E148" s="2010"/>
      <c r="F148" s="2010"/>
      <c r="G148" s="1778"/>
      <c r="H148" s="1751"/>
      <c r="I148" s="1751"/>
      <c r="J148" s="1778"/>
      <c r="K148" s="1778"/>
      <c r="L148" s="1778"/>
      <c r="M148" s="1747"/>
    </row>
    <row r="149" spans="1:13" ht="10.5" customHeight="1">
      <c r="A149" s="1799" t="s">
        <v>1486</v>
      </c>
      <c r="B149" s="1799"/>
      <c r="C149" s="1758"/>
      <c r="D149" s="2011"/>
      <c r="E149" s="2011"/>
      <c r="F149" s="2011"/>
      <c r="G149" s="2012"/>
      <c r="H149" s="1758"/>
      <c r="I149" s="1758"/>
      <c r="J149" s="1778"/>
      <c r="K149" s="1778"/>
      <c r="L149" s="1778"/>
      <c r="M149" s="1747"/>
    </row>
    <row r="150" spans="1:13" ht="10.5" customHeight="1">
      <c r="A150" s="2184" t="s">
        <v>1482</v>
      </c>
      <c r="B150" s="2184" t="s">
        <v>53</v>
      </c>
      <c r="C150" s="2013" t="s">
        <v>1608</v>
      </c>
      <c r="D150" s="2014">
        <v>2.4</v>
      </c>
      <c r="E150" s="2014">
        <v>3.1</v>
      </c>
      <c r="F150" s="2014">
        <v>1.7</v>
      </c>
      <c r="G150" s="2015">
        <v>172</v>
      </c>
      <c r="H150" s="2016" t="s">
        <v>836</v>
      </c>
      <c r="I150" s="1953"/>
      <c r="J150" s="2004"/>
      <c r="K150" s="2004"/>
      <c r="L150" s="2004"/>
      <c r="M150" s="2017"/>
    </row>
    <row r="151" spans="1:13" ht="10.5" customHeight="1">
      <c r="A151" s="2185"/>
      <c r="B151" s="2185" t="s">
        <v>53</v>
      </c>
      <c r="C151" s="2009" t="s">
        <v>1609</v>
      </c>
      <c r="D151" s="2018">
        <v>7.4</v>
      </c>
      <c r="E151" s="2018">
        <v>6.6</v>
      </c>
      <c r="F151" s="2018">
        <v>6.3</v>
      </c>
      <c r="G151" s="2019"/>
      <c r="H151" s="2009"/>
      <c r="I151" s="2009"/>
      <c r="J151" s="2019"/>
      <c r="K151" s="2019"/>
      <c r="L151" s="2019"/>
      <c r="M151" s="2019"/>
    </row>
    <row r="152" spans="1:13" ht="10.5" customHeight="1">
      <c r="A152" s="2186"/>
      <c r="B152" s="2186" t="s">
        <v>53</v>
      </c>
      <c r="C152" s="2009" t="s">
        <v>1610</v>
      </c>
      <c r="D152" s="2018">
        <v>2</v>
      </c>
      <c r="E152" s="2018">
        <v>3.1</v>
      </c>
      <c r="F152" s="2018">
        <v>2.7</v>
      </c>
      <c r="G152" s="2019"/>
      <c r="H152" s="2009"/>
      <c r="I152" s="2009"/>
      <c r="J152" s="2019"/>
      <c r="K152" s="2019"/>
      <c r="L152" s="2019"/>
      <c r="M152" s="2019"/>
    </row>
    <row r="153" spans="1:13" ht="10.5" customHeight="1">
      <c r="A153" s="2183"/>
      <c r="B153" s="2183" t="s">
        <v>53</v>
      </c>
      <c r="C153" s="2006" t="s">
        <v>1611</v>
      </c>
      <c r="D153" s="2020">
        <v>3</v>
      </c>
      <c r="E153" s="2020">
        <v>2.9</v>
      </c>
      <c r="F153" s="2020">
        <v>2</v>
      </c>
      <c r="G153" s="2021"/>
      <c r="H153" s="2022"/>
      <c r="I153" s="2022"/>
      <c r="J153" s="2021"/>
      <c r="K153" s="2021"/>
      <c r="L153" s="2021"/>
      <c r="M153" s="2021"/>
    </row>
    <row r="154" spans="1:13" ht="10.5" customHeight="1">
      <c r="A154" s="2188" t="s">
        <v>1483</v>
      </c>
      <c r="B154" s="2166" t="s">
        <v>53</v>
      </c>
      <c r="C154" s="2013" t="s">
        <v>1608</v>
      </c>
      <c r="D154" s="2014">
        <v>1</v>
      </c>
      <c r="E154" s="2014">
        <v>3.6</v>
      </c>
      <c r="F154" s="2014">
        <v>1</v>
      </c>
      <c r="G154" s="2015">
        <v>179</v>
      </c>
      <c r="H154" s="2016" t="s">
        <v>1323</v>
      </c>
      <c r="I154" s="2013"/>
      <c r="J154" s="2015">
        <v>190</v>
      </c>
      <c r="K154" s="2015">
        <v>201</v>
      </c>
      <c r="L154" s="2015">
        <v>243</v>
      </c>
      <c r="M154" s="2015">
        <v>634</v>
      </c>
    </row>
    <row r="155" spans="1:13" ht="10.5" customHeight="1">
      <c r="A155" s="2186"/>
      <c r="B155" s="2186" t="s">
        <v>53</v>
      </c>
      <c r="C155" s="2009" t="s">
        <v>1609</v>
      </c>
      <c r="D155" s="2018">
        <v>8.1999999999999993</v>
      </c>
      <c r="E155" s="2018">
        <v>7.6</v>
      </c>
      <c r="F155" s="2018">
        <v>7.4</v>
      </c>
      <c r="G155" s="2019"/>
      <c r="H155" s="2009"/>
      <c r="I155" s="2009"/>
      <c r="J155" s="2019"/>
      <c r="K155" s="2019"/>
      <c r="L155" s="2019"/>
      <c r="M155" s="2019"/>
    </row>
    <row r="156" spans="1:13" ht="10.5" customHeight="1">
      <c r="A156" s="2186"/>
      <c r="B156" s="2186" t="s">
        <v>53</v>
      </c>
      <c r="C156" s="2009" t="s">
        <v>1610</v>
      </c>
      <c r="D156" s="2018">
        <v>1</v>
      </c>
      <c r="E156" s="2018">
        <v>3.3</v>
      </c>
      <c r="F156" s="2018">
        <v>1.5</v>
      </c>
      <c r="G156" s="2019"/>
      <c r="H156" s="2009"/>
      <c r="I156" s="2009"/>
      <c r="J156" s="2019"/>
      <c r="K156" s="2019"/>
      <c r="L156" s="2019"/>
      <c r="M156" s="2019"/>
    </row>
    <row r="157" spans="1:13" ht="10.5" customHeight="1">
      <c r="A157" s="2183"/>
      <c r="B157" s="2183" t="s">
        <v>53</v>
      </c>
      <c r="C157" s="2006" t="s">
        <v>1611</v>
      </c>
      <c r="D157" s="2020">
        <v>0.3</v>
      </c>
      <c r="E157" s="2020">
        <v>0.8</v>
      </c>
      <c r="F157" s="2020">
        <v>1.2</v>
      </c>
      <c r="G157" s="2021"/>
      <c r="H157" s="2022"/>
      <c r="I157" s="2022"/>
      <c r="J157" s="2019"/>
      <c r="K157" s="2019"/>
      <c r="L157" s="2019"/>
      <c r="M157" s="2019"/>
    </row>
    <row r="158" spans="1:13" ht="10.5" customHeight="1">
      <c r="A158" s="2184" t="s">
        <v>1484</v>
      </c>
      <c r="B158" s="2184" t="s">
        <v>53</v>
      </c>
      <c r="C158" s="2013" t="s">
        <v>1608</v>
      </c>
      <c r="D158" s="2014">
        <v>-2.4</v>
      </c>
      <c r="E158" s="2014">
        <v>3.2</v>
      </c>
      <c r="F158" s="2014">
        <v>2.2000000000000002</v>
      </c>
      <c r="G158" s="2015">
        <v>204</v>
      </c>
      <c r="H158" s="2016" t="s">
        <v>1485</v>
      </c>
      <c r="I158" s="2013"/>
      <c r="J158" s="2019"/>
      <c r="K158" s="2019"/>
      <c r="L158" s="2019"/>
      <c r="M158" s="2019"/>
    </row>
    <row r="159" spans="1:13" ht="10.5" customHeight="1">
      <c r="A159" s="2185"/>
      <c r="B159" s="2185" t="s">
        <v>53</v>
      </c>
      <c r="C159" s="2009" t="s">
        <v>1609</v>
      </c>
      <c r="D159" s="2018">
        <v>9.9</v>
      </c>
      <c r="E159" s="2018">
        <v>9.1999999999999993</v>
      </c>
      <c r="F159" s="2018">
        <v>8.5</v>
      </c>
      <c r="G159" s="2019"/>
      <c r="H159" s="2009"/>
      <c r="I159" s="2009"/>
      <c r="J159" s="2019"/>
      <c r="K159" s="2019"/>
      <c r="L159" s="2019"/>
      <c r="M159" s="2019"/>
    </row>
    <row r="160" spans="1:13" ht="10.5" customHeight="1">
      <c r="A160" s="2186"/>
      <c r="B160" s="2186" t="s">
        <v>53</v>
      </c>
      <c r="C160" s="2009" t="s">
        <v>1610</v>
      </c>
      <c r="D160" s="2018">
        <v>-1.7</v>
      </c>
      <c r="E160" s="2018">
        <v>2.8</v>
      </c>
      <c r="F160" s="2018">
        <v>2</v>
      </c>
      <c r="G160" s="2019"/>
      <c r="H160" s="2009"/>
      <c r="I160" s="2009"/>
      <c r="J160" s="2019"/>
      <c r="K160" s="2019"/>
      <c r="L160" s="2019"/>
      <c r="M160" s="2019"/>
    </row>
    <row r="161" spans="1:13" ht="10.5" customHeight="1">
      <c r="A161" s="2186"/>
      <c r="B161" s="2186" t="s">
        <v>53</v>
      </c>
      <c r="C161" s="1770" t="s">
        <v>1611</v>
      </c>
      <c r="D161" s="2018">
        <v>-4.5999999999999996</v>
      </c>
      <c r="E161" s="2018">
        <v>-6.2</v>
      </c>
      <c r="F161" s="2018">
        <v>2.5</v>
      </c>
      <c r="G161" s="2019"/>
      <c r="H161" s="2009"/>
      <c r="I161" s="2009"/>
      <c r="J161" s="2019"/>
      <c r="K161" s="2019"/>
      <c r="L161" s="2019"/>
      <c r="M161" s="2019"/>
    </row>
    <row r="162" spans="1:13" ht="10.5" customHeight="1">
      <c r="A162" s="2186"/>
      <c r="B162" s="2186" t="s">
        <v>53</v>
      </c>
      <c r="C162" s="2009"/>
      <c r="D162" s="2018"/>
      <c r="E162" s="2018"/>
      <c r="F162" s="2018"/>
      <c r="G162" s="2019"/>
      <c r="H162" s="2009"/>
      <c r="I162" s="2009"/>
      <c r="J162" s="2019"/>
      <c r="K162" s="2019"/>
      <c r="L162" s="2019"/>
      <c r="M162" s="2019"/>
    </row>
    <row r="163" spans="1:13" ht="10.5" customHeight="1">
      <c r="A163" s="1799" t="s">
        <v>1487</v>
      </c>
      <c r="B163" s="1799"/>
      <c r="C163" s="2022"/>
      <c r="D163" s="2020"/>
      <c r="E163" s="2020"/>
      <c r="F163" s="2020"/>
      <c r="G163" s="2021"/>
      <c r="H163" s="2022"/>
      <c r="I163" s="2022"/>
      <c r="J163" s="2019"/>
      <c r="K163" s="2019"/>
      <c r="L163" s="2019"/>
      <c r="M163" s="2019"/>
    </row>
    <row r="164" spans="1:13">
      <c r="A164" s="2184" t="s">
        <v>1482</v>
      </c>
      <c r="B164" s="2184" t="s">
        <v>53</v>
      </c>
      <c r="C164" s="2013" t="s">
        <v>1608</v>
      </c>
      <c r="D164" s="2014">
        <v>4.0999999999999996</v>
      </c>
      <c r="E164" s="2014">
        <v>3.2</v>
      </c>
      <c r="F164" s="2014">
        <v>1.6</v>
      </c>
      <c r="G164" s="2015">
        <v>75</v>
      </c>
      <c r="H164" s="2016" t="s">
        <v>836</v>
      </c>
      <c r="I164" s="2013"/>
      <c r="J164" s="2019"/>
      <c r="K164" s="2019"/>
      <c r="L164" s="2019"/>
      <c r="M164" s="2019"/>
    </row>
    <row r="165" spans="1:13" ht="19.8">
      <c r="A165" s="2185"/>
      <c r="B165" s="2185" t="s">
        <v>53</v>
      </c>
      <c r="C165" s="2009" t="s">
        <v>1609</v>
      </c>
      <c r="D165" s="2018">
        <v>4.9000000000000004</v>
      </c>
      <c r="E165" s="2018">
        <v>4.2</v>
      </c>
      <c r="F165" s="2018">
        <v>3.9</v>
      </c>
      <c r="G165" s="2019"/>
      <c r="H165" s="2009"/>
      <c r="I165" s="2009"/>
      <c r="J165" s="2019"/>
      <c r="K165" s="2019"/>
      <c r="L165" s="2019"/>
      <c r="M165" s="2019"/>
    </row>
    <row r="166" spans="1:13" ht="39">
      <c r="A166" s="2186"/>
      <c r="B166" s="2186" t="s">
        <v>53</v>
      </c>
      <c r="C166" s="2009" t="s">
        <v>1610</v>
      </c>
      <c r="D166" s="2018">
        <v>5.5</v>
      </c>
      <c r="E166" s="2018">
        <v>2.5</v>
      </c>
      <c r="F166" s="2018">
        <v>1.9</v>
      </c>
      <c r="G166" s="2019"/>
      <c r="H166" s="2009"/>
      <c r="I166" s="2009"/>
      <c r="J166" s="2019"/>
      <c r="K166" s="2019"/>
      <c r="L166" s="2019"/>
      <c r="M166" s="2019"/>
    </row>
    <row r="167" spans="1:13">
      <c r="A167" s="2183"/>
      <c r="B167" s="2183" t="s">
        <v>53</v>
      </c>
      <c r="C167" s="2006" t="s">
        <v>1611</v>
      </c>
      <c r="D167" s="2020">
        <v>6.5</v>
      </c>
      <c r="E167" s="2020">
        <v>3.3</v>
      </c>
      <c r="F167" s="2020">
        <v>1.7</v>
      </c>
      <c r="G167" s="2021"/>
      <c r="H167" s="2022"/>
      <c r="I167" s="2022"/>
      <c r="J167" s="2021"/>
      <c r="K167" s="2021"/>
      <c r="L167" s="2021"/>
      <c r="M167" s="2021"/>
    </row>
    <row r="168" spans="1:13">
      <c r="A168" s="2188" t="s">
        <v>1483</v>
      </c>
      <c r="B168" s="2166" t="s">
        <v>53</v>
      </c>
      <c r="C168" s="2013" t="s">
        <v>1608</v>
      </c>
      <c r="D168" s="2014">
        <v>2.8</v>
      </c>
      <c r="E168" s="2014">
        <v>3.6</v>
      </c>
      <c r="F168" s="2014">
        <v>1.7</v>
      </c>
      <c r="G168" s="2015">
        <v>76</v>
      </c>
      <c r="H168" s="2016" t="s">
        <v>1323</v>
      </c>
      <c r="I168" s="2013"/>
      <c r="J168" s="2015">
        <v>81</v>
      </c>
      <c r="K168" s="2015">
        <v>222</v>
      </c>
      <c r="L168" s="2015">
        <v>408</v>
      </c>
      <c r="M168" s="2015">
        <v>711</v>
      </c>
    </row>
    <row r="169" spans="1:13" ht="10.8" customHeight="1">
      <c r="A169" s="2186"/>
      <c r="B169" s="2186" t="s">
        <v>53</v>
      </c>
      <c r="C169" s="2009" t="s">
        <v>1609</v>
      </c>
      <c r="D169" s="2018">
        <v>5.0999999999999996</v>
      </c>
      <c r="E169" s="2018">
        <v>4.5999999999999996</v>
      </c>
      <c r="F169" s="2018">
        <v>4.0999999999999996</v>
      </c>
      <c r="G169" s="2019"/>
      <c r="H169" s="2009"/>
      <c r="I169" s="2009"/>
      <c r="J169" s="2019"/>
      <c r="K169" s="2019"/>
      <c r="L169" s="2019"/>
      <c r="M169" s="2019"/>
    </row>
    <row r="170" spans="1:13" ht="39">
      <c r="A170" s="2186"/>
      <c r="B170" s="2186" t="s">
        <v>53</v>
      </c>
      <c r="C170" s="2009" t="s">
        <v>1610</v>
      </c>
      <c r="D170" s="2018">
        <v>4.5999999999999996</v>
      </c>
      <c r="E170" s="2018">
        <v>2.9</v>
      </c>
      <c r="F170" s="2018">
        <v>1.6</v>
      </c>
      <c r="G170" s="2019"/>
      <c r="H170" s="2009"/>
      <c r="I170" s="2009"/>
      <c r="J170" s="2019"/>
      <c r="K170" s="2019"/>
      <c r="L170" s="2019"/>
      <c r="M170" s="2019"/>
    </row>
    <row r="171" spans="1:13">
      <c r="A171" s="2183"/>
      <c r="B171" s="2183" t="s">
        <v>53</v>
      </c>
      <c r="C171" s="2006" t="s">
        <v>1611</v>
      </c>
      <c r="D171" s="2020">
        <v>1.7</v>
      </c>
      <c r="E171" s="2020">
        <v>0.8</v>
      </c>
      <c r="F171" s="2020">
        <v>1.2</v>
      </c>
      <c r="G171" s="2021"/>
      <c r="H171" s="2022"/>
      <c r="I171" s="2022"/>
      <c r="J171" s="2019"/>
      <c r="K171" s="2019"/>
      <c r="L171" s="2019"/>
      <c r="M171" s="2019"/>
    </row>
    <row r="172" spans="1:13" ht="28.2" customHeight="1">
      <c r="A172" s="2184" t="s">
        <v>1484</v>
      </c>
      <c r="B172" s="2184" t="s">
        <v>53</v>
      </c>
      <c r="C172" s="2013" t="s">
        <v>1608</v>
      </c>
      <c r="D172" s="2014">
        <v>-0.4</v>
      </c>
      <c r="E172" s="2014">
        <v>2.8</v>
      </c>
      <c r="F172" s="2014">
        <v>3.7</v>
      </c>
      <c r="G172" s="2015">
        <v>87</v>
      </c>
      <c r="H172" s="2016" t="s">
        <v>1485</v>
      </c>
      <c r="I172" s="2013"/>
      <c r="J172" s="2019"/>
      <c r="K172" s="2019"/>
      <c r="L172" s="2019"/>
      <c r="M172" s="2019"/>
    </row>
    <row r="173" spans="1:13" ht="19.8">
      <c r="A173" s="2185"/>
      <c r="B173" s="2185" t="s">
        <v>53</v>
      </c>
      <c r="C173" s="2009" t="s">
        <v>1609</v>
      </c>
      <c r="D173" s="2018">
        <v>6.3</v>
      </c>
      <c r="E173" s="2018">
        <v>6.2</v>
      </c>
      <c r="F173" s="2018">
        <v>5.6</v>
      </c>
      <c r="G173" s="2019"/>
      <c r="H173" s="2009"/>
      <c r="I173" s="2009"/>
      <c r="J173" s="2019"/>
      <c r="K173" s="2019"/>
      <c r="L173" s="2019"/>
      <c r="M173" s="2019"/>
    </row>
    <row r="174" spans="1:13" ht="39">
      <c r="A174" s="2186"/>
      <c r="B174" s="2186" t="s">
        <v>53</v>
      </c>
      <c r="C174" s="2009" t="s">
        <v>1610</v>
      </c>
      <c r="D174" s="2018">
        <v>1.5</v>
      </c>
      <c r="E174" s="2018">
        <v>2.6</v>
      </c>
      <c r="F174" s="2018">
        <v>3.2</v>
      </c>
      <c r="G174" s="2019"/>
      <c r="H174" s="2009"/>
      <c r="I174" s="2009"/>
      <c r="J174" s="2019"/>
      <c r="K174" s="2019"/>
      <c r="L174" s="2019"/>
      <c r="M174" s="2019"/>
    </row>
    <row r="175" spans="1:13">
      <c r="A175" s="2186"/>
      <c r="B175" s="2186" t="s">
        <v>53</v>
      </c>
      <c r="C175" s="1770" t="s">
        <v>1611</v>
      </c>
      <c r="D175" s="2018">
        <v>-9.6999999999999993</v>
      </c>
      <c r="E175" s="2018">
        <v>-9.3000000000000007</v>
      </c>
      <c r="F175" s="2018">
        <v>3.2</v>
      </c>
      <c r="G175" s="2019"/>
      <c r="H175" s="2009"/>
      <c r="I175" s="2009"/>
      <c r="J175" s="2019"/>
      <c r="K175" s="2019"/>
      <c r="L175" s="2019"/>
      <c r="M175" s="2019"/>
    </row>
    <row r="176" spans="1:13">
      <c r="A176" s="2186"/>
      <c r="B176" s="2186" t="s">
        <v>53</v>
      </c>
      <c r="C176" s="2009"/>
      <c r="D176" s="2018"/>
      <c r="E176" s="2018"/>
      <c r="F176" s="2018"/>
      <c r="G176" s="2019"/>
      <c r="H176" s="2009"/>
      <c r="I176" s="2009"/>
      <c r="J176" s="2019"/>
      <c r="K176" s="2019"/>
      <c r="L176" s="2019"/>
      <c r="M176" s="2019"/>
    </row>
    <row r="177" spans="1:13">
      <c r="A177" s="1799" t="s">
        <v>1488</v>
      </c>
      <c r="B177" s="1799"/>
      <c r="C177" s="2022"/>
      <c r="D177" s="2020"/>
      <c r="E177" s="2020"/>
      <c r="F177" s="2020"/>
      <c r="G177" s="2021"/>
      <c r="H177" s="2022"/>
      <c r="I177" s="2022"/>
      <c r="J177" s="2019"/>
      <c r="K177" s="2019"/>
      <c r="L177" s="2019"/>
      <c r="M177" s="2019"/>
    </row>
    <row r="178" spans="1:13">
      <c r="A178" s="2184" t="s">
        <v>1482</v>
      </c>
      <c r="B178" s="2184" t="s">
        <v>53</v>
      </c>
      <c r="C178" s="2013" t="s">
        <v>1608</v>
      </c>
      <c r="D178" s="2014">
        <v>3.5</v>
      </c>
      <c r="E178" s="2014">
        <v>3.6</v>
      </c>
      <c r="F178" s="2014">
        <v>1.5</v>
      </c>
      <c r="G178" s="2015">
        <v>93</v>
      </c>
      <c r="H178" s="2016" t="s">
        <v>836</v>
      </c>
      <c r="I178" s="2013"/>
      <c r="J178" s="2019"/>
      <c r="K178" s="2019"/>
      <c r="L178" s="2019"/>
      <c r="M178" s="2019"/>
    </row>
    <row r="179" spans="1:13" ht="19.8">
      <c r="A179" s="2185"/>
      <c r="B179" s="2185" t="s">
        <v>53</v>
      </c>
      <c r="C179" s="2009" t="s">
        <v>1609</v>
      </c>
      <c r="D179" s="2018">
        <v>8.4</v>
      </c>
      <c r="E179" s="2018">
        <v>7.5</v>
      </c>
      <c r="F179" s="2018">
        <v>6.8</v>
      </c>
      <c r="G179" s="2019"/>
      <c r="H179" s="2009"/>
      <c r="I179" s="2009"/>
      <c r="J179" s="2019"/>
      <c r="K179" s="2019"/>
      <c r="L179" s="2019"/>
      <c r="M179" s="2019"/>
    </row>
    <row r="180" spans="1:13" ht="39">
      <c r="A180" s="2186"/>
      <c r="B180" s="2186" t="s">
        <v>53</v>
      </c>
      <c r="C180" s="2009" t="s">
        <v>1610</v>
      </c>
      <c r="D180" s="2018">
        <v>3.5</v>
      </c>
      <c r="E180" s="2018">
        <v>3.7</v>
      </c>
      <c r="F180" s="2018">
        <v>1.4</v>
      </c>
      <c r="G180" s="2019"/>
      <c r="H180" s="2009"/>
      <c r="I180" s="2009"/>
      <c r="J180" s="2019"/>
      <c r="K180" s="2019"/>
      <c r="L180" s="2019"/>
      <c r="M180" s="2019"/>
    </row>
    <row r="181" spans="1:13" ht="16.8" customHeight="1">
      <c r="A181" s="2183"/>
      <c r="B181" s="2183" t="s">
        <v>53</v>
      </c>
      <c r="C181" s="2006" t="s">
        <v>1611</v>
      </c>
      <c r="D181" s="2020">
        <v>5.0999999999999996</v>
      </c>
      <c r="E181" s="2020">
        <v>2.5</v>
      </c>
      <c r="F181" s="2020">
        <v>1.7</v>
      </c>
      <c r="G181" s="2021"/>
      <c r="H181" s="2022"/>
      <c r="I181" s="2022"/>
      <c r="J181" s="2021"/>
      <c r="K181" s="2021"/>
      <c r="L181" s="2021"/>
      <c r="M181" s="2021"/>
    </row>
    <row r="182" spans="1:13">
      <c r="A182" s="2188" t="s">
        <v>1483</v>
      </c>
      <c r="B182" s="2166" t="s">
        <v>53</v>
      </c>
      <c r="C182" s="2013" t="s">
        <v>1608</v>
      </c>
      <c r="D182" s="2014">
        <v>1.8</v>
      </c>
      <c r="E182" s="2014">
        <v>5.4</v>
      </c>
      <c r="F182" s="2014">
        <v>1.7</v>
      </c>
      <c r="G182" s="2015">
        <v>97</v>
      </c>
      <c r="H182" s="2016" t="s">
        <v>1323</v>
      </c>
      <c r="I182" s="2013"/>
      <c r="J182" s="2015">
        <v>101</v>
      </c>
      <c r="K182" s="2015">
        <v>106</v>
      </c>
      <c r="L182" s="2015">
        <v>96</v>
      </c>
      <c r="M182" s="2015">
        <v>303</v>
      </c>
    </row>
    <row r="183" spans="1:13" ht="8.4" customHeight="1">
      <c r="A183" s="2186"/>
      <c r="B183" s="2186" t="s">
        <v>53</v>
      </c>
      <c r="C183" s="2009" t="s">
        <v>1609</v>
      </c>
      <c r="D183" s="2018">
        <v>9</v>
      </c>
      <c r="E183" s="2018">
        <v>8.1</v>
      </c>
      <c r="F183" s="2018">
        <v>7.3</v>
      </c>
      <c r="G183" s="2019"/>
      <c r="H183" s="2009"/>
      <c r="I183" s="2009"/>
      <c r="J183" s="2019"/>
      <c r="K183" s="2019"/>
      <c r="L183" s="2019"/>
      <c r="M183" s="2019"/>
    </row>
    <row r="184" spans="1:13" ht="39">
      <c r="A184" s="2186"/>
      <c r="B184" s="2186" t="s">
        <v>53</v>
      </c>
      <c r="C184" s="2009" t="s">
        <v>1610</v>
      </c>
      <c r="D184" s="2018">
        <v>2.1</v>
      </c>
      <c r="E184" s="2018">
        <v>5.4</v>
      </c>
      <c r="F184" s="2018">
        <v>1.5</v>
      </c>
      <c r="G184" s="2019"/>
      <c r="H184" s="2009"/>
      <c r="I184" s="2009"/>
      <c r="J184" s="2019"/>
      <c r="K184" s="2019"/>
      <c r="L184" s="2019"/>
      <c r="M184" s="2019"/>
    </row>
    <row r="185" spans="1:13">
      <c r="A185" s="2183"/>
      <c r="B185" s="2183" t="s">
        <v>53</v>
      </c>
      <c r="C185" s="2006" t="s">
        <v>1611</v>
      </c>
      <c r="D185" s="2020">
        <v>2.1</v>
      </c>
      <c r="E185" s="2020">
        <v>0.8</v>
      </c>
      <c r="F185" s="2020">
        <v>1.2</v>
      </c>
      <c r="G185" s="2021"/>
      <c r="H185" s="2022"/>
      <c r="I185" s="2022"/>
      <c r="J185" s="2019"/>
      <c r="K185" s="2019"/>
      <c r="L185" s="2019"/>
      <c r="M185" s="2019"/>
    </row>
    <row r="186" spans="1:13">
      <c r="A186" s="2184" t="s">
        <v>1484</v>
      </c>
      <c r="B186" s="2184" t="s">
        <v>53</v>
      </c>
      <c r="C186" s="2013" t="s">
        <v>1608</v>
      </c>
      <c r="D186" s="2014">
        <v>-2.4</v>
      </c>
      <c r="E186" s="2014">
        <v>3.6</v>
      </c>
      <c r="F186" s="2014">
        <v>2.2999999999999998</v>
      </c>
      <c r="G186" s="2015">
        <v>107</v>
      </c>
      <c r="H186" s="2016" t="s">
        <v>1485</v>
      </c>
      <c r="I186" s="2013"/>
      <c r="J186" s="2019"/>
      <c r="K186" s="2019"/>
      <c r="L186" s="2019"/>
      <c r="M186" s="2019"/>
    </row>
    <row r="187" spans="1:13" ht="19.8">
      <c r="A187" s="2185"/>
      <c r="B187" s="2185" t="s">
        <v>53</v>
      </c>
      <c r="C187" s="2009" t="s">
        <v>1609</v>
      </c>
      <c r="D187" s="2018">
        <v>11.2</v>
      </c>
      <c r="E187" s="2018">
        <v>11</v>
      </c>
      <c r="F187" s="2018">
        <v>10.199999999999999</v>
      </c>
      <c r="G187" s="2019"/>
      <c r="H187" s="2009"/>
      <c r="I187" s="2009"/>
      <c r="J187" s="2019"/>
      <c r="K187" s="2019"/>
      <c r="L187" s="2019"/>
      <c r="M187" s="2019"/>
    </row>
    <row r="188" spans="1:13" ht="39">
      <c r="A188" s="2186"/>
      <c r="B188" s="2186" t="s">
        <v>53</v>
      </c>
      <c r="C188" s="2009" t="s">
        <v>1610</v>
      </c>
      <c r="D188" s="2018">
        <v>-2</v>
      </c>
      <c r="E188" s="2018">
        <v>2.6</v>
      </c>
      <c r="F188" s="2018">
        <v>0.6</v>
      </c>
      <c r="G188" s="2019"/>
      <c r="H188" s="2009"/>
      <c r="I188" s="2009"/>
      <c r="J188" s="2019"/>
      <c r="K188" s="2019"/>
      <c r="L188" s="2019"/>
      <c r="M188" s="2019"/>
    </row>
    <row r="189" spans="1:13">
      <c r="A189" s="2183"/>
      <c r="B189" s="2183" t="s">
        <v>53</v>
      </c>
      <c r="C189" s="2006" t="s">
        <v>1611</v>
      </c>
      <c r="D189" s="2020">
        <v>-11.1</v>
      </c>
      <c r="E189" s="2020">
        <v>-11.1</v>
      </c>
      <c r="F189" s="2020">
        <v>3.8</v>
      </c>
      <c r="G189" s="2021"/>
      <c r="H189" s="2022"/>
      <c r="I189" s="2022"/>
      <c r="J189" s="2021"/>
      <c r="K189" s="2021"/>
      <c r="L189" s="2021"/>
      <c r="M189" s="2021"/>
    </row>
    <row r="190" spans="1:13">
      <c r="A190" s="2187" t="s">
        <v>1489</v>
      </c>
      <c r="B190" s="2187" t="s">
        <v>53</v>
      </c>
      <c r="C190" s="2023"/>
      <c r="D190" s="2023"/>
      <c r="E190" s="2023"/>
      <c r="F190" s="2023"/>
      <c r="G190" s="2024"/>
      <c r="H190" s="2023"/>
      <c r="I190" s="2023"/>
      <c r="J190" s="2024">
        <v>11</v>
      </c>
      <c r="K190" s="2025">
        <v>15</v>
      </c>
      <c r="L190" s="2024">
        <v>214</v>
      </c>
      <c r="M190" s="2024">
        <v>240</v>
      </c>
    </row>
    <row r="191" spans="1:13">
      <c r="A191" s="2178" t="s">
        <v>1490</v>
      </c>
      <c r="B191" s="2178" t="s">
        <v>53</v>
      </c>
      <c r="C191" s="2026"/>
      <c r="D191" s="2026"/>
      <c r="E191" s="2026"/>
      <c r="F191" s="2026"/>
      <c r="G191" s="2027"/>
      <c r="H191" s="2026"/>
      <c r="I191" s="2026"/>
      <c r="J191" s="2027">
        <v>622</v>
      </c>
      <c r="K191" s="2027">
        <v>739</v>
      </c>
      <c r="L191" s="2027">
        <v>1329</v>
      </c>
      <c r="M191" s="2027">
        <v>2690</v>
      </c>
    </row>
    <row r="192" spans="1:13">
      <c r="A192" s="2164" t="s">
        <v>1146</v>
      </c>
      <c r="B192" s="2164" t="s">
        <v>53</v>
      </c>
      <c r="C192" s="2164" t="s">
        <v>53</v>
      </c>
      <c r="D192" s="2179" t="s">
        <v>53</v>
      </c>
      <c r="E192" s="2179" t="s">
        <v>53</v>
      </c>
      <c r="F192" s="2179" t="s">
        <v>53</v>
      </c>
      <c r="G192" s="1794"/>
      <c r="H192" s="1794"/>
      <c r="I192" s="1794"/>
      <c r="J192" s="1795"/>
      <c r="L192" s="1795"/>
      <c r="M192" s="1795"/>
    </row>
    <row r="193" spans="1:13">
      <c r="A193" s="1990"/>
      <c r="B193" s="1990"/>
      <c r="C193" s="1990"/>
      <c r="D193" s="1991"/>
      <c r="E193" s="1991"/>
      <c r="F193" s="1991"/>
      <c r="G193" s="1785"/>
      <c r="H193" s="1785"/>
      <c r="I193" s="1785"/>
      <c r="J193" s="1751"/>
      <c r="K193" s="2028" t="s">
        <v>1612</v>
      </c>
      <c r="L193" s="1751"/>
      <c r="M193" s="1751"/>
    </row>
    <row r="194" spans="1:13">
      <c r="A194" s="1993" t="s">
        <v>1247</v>
      </c>
      <c r="B194" s="1994"/>
      <c r="C194" s="1995"/>
      <c r="D194" s="1995"/>
      <c r="E194" s="1995"/>
      <c r="F194" s="1995"/>
      <c r="G194" s="2028" t="s">
        <v>1617</v>
      </c>
      <c r="H194" s="2028"/>
      <c r="I194" s="2028"/>
      <c r="J194" s="2028" t="s">
        <v>1618</v>
      </c>
      <c r="K194" s="2028" t="s">
        <v>1618</v>
      </c>
      <c r="L194" s="2028" t="s">
        <v>1618</v>
      </c>
      <c r="M194" s="2028" t="s">
        <v>1618</v>
      </c>
    </row>
    <row r="195" spans="1:13">
      <c r="A195" s="1992"/>
      <c r="B195" s="1992"/>
      <c r="C195" s="1995"/>
      <c r="D195" s="1995"/>
      <c r="E195" s="1995"/>
      <c r="F195" s="1995"/>
      <c r="G195" s="2028" t="s">
        <v>1619</v>
      </c>
      <c r="H195" s="2028" t="s">
        <v>1620</v>
      </c>
      <c r="I195" s="2028"/>
      <c r="J195" s="2028" t="s">
        <v>1621</v>
      </c>
      <c r="K195" s="2028" t="s">
        <v>1621</v>
      </c>
      <c r="L195" s="2028" t="s">
        <v>1621</v>
      </c>
      <c r="M195" s="2028" t="s">
        <v>1621</v>
      </c>
    </row>
    <row r="196" spans="1:13">
      <c r="A196" s="1996" t="s">
        <v>1603</v>
      </c>
      <c r="B196" s="1997"/>
      <c r="C196" s="1998"/>
      <c r="D196" s="1998">
        <v>2021</v>
      </c>
      <c r="E196" s="1998">
        <v>2022</v>
      </c>
      <c r="F196" s="1998">
        <v>2023</v>
      </c>
      <c r="G196" s="2030" t="s">
        <v>1622</v>
      </c>
      <c r="H196" s="2030" t="s">
        <v>1623</v>
      </c>
      <c r="I196" s="2030"/>
      <c r="J196" s="2030" t="s">
        <v>1622</v>
      </c>
      <c r="K196" s="2030" t="s">
        <v>1622</v>
      </c>
      <c r="L196" s="2030" t="s">
        <v>1622</v>
      </c>
      <c r="M196" s="2030" t="s">
        <v>1622</v>
      </c>
    </row>
    <row r="197" spans="1:13" ht="9.6" customHeight="1">
      <c r="A197" s="2180" t="s">
        <v>1604</v>
      </c>
      <c r="B197" s="2181" t="s">
        <v>53</v>
      </c>
      <c r="C197" s="1986" t="s">
        <v>1624</v>
      </c>
      <c r="D197" s="2000">
        <v>4.7052772926440722</v>
      </c>
      <c r="E197" s="2000">
        <v>2.4224959226575971</v>
      </c>
      <c r="F197" s="2000">
        <v>1.9100558910893017</v>
      </c>
      <c r="G197" s="1986">
        <v>244</v>
      </c>
      <c r="H197" s="2002" t="s">
        <v>836</v>
      </c>
      <c r="I197" s="1986"/>
      <c r="J197" s="1986"/>
      <c r="K197" s="1986"/>
      <c r="L197" s="1986"/>
      <c r="M197" s="1986"/>
    </row>
    <row r="198" spans="1:13">
      <c r="A198" s="2175"/>
      <c r="B198" s="2175" t="s">
        <v>53</v>
      </c>
      <c r="C198" s="1770" t="s">
        <v>1625</v>
      </c>
      <c r="D198" s="2003">
        <v>4.3375000000000004</v>
      </c>
      <c r="E198" s="2003">
        <v>3.85</v>
      </c>
      <c r="F198" s="2003">
        <v>3.5000000000000004</v>
      </c>
      <c r="G198" s="1770"/>
      <c r="H198" s="1770"/>
      <c r="I198" s="1770"/>
      <c r="J198" s="1770"/>
      <c r="K198" s="1770"/>
      <c r="L198" s="1770"/>
      <c r="M198" s="1770"/>
    </row>
    <row r="199" spans="1:13" ht="18.600000000000001" customHeight="1">
      <c r="A199" s="750"/>
      <c r="B199" s="750"/>
      <c r="C199" s="2005" t="s">
        <v>1610</v>
      </c>
      <c r="D199" s="2003">
        <v>6.3146224937103979</v>
      </c>
      <c r="E199" s="2003">
        <v>2.4910908905619866</v>
      </c>
      <c r="F199" s="2003">
        <v>1.9501069523630399</v>
      </c>
      <c r="G199" s="1770"/>
      <c r="H199" s="1770"/>
      <c r="I199" s="1770"/>
      <c r="J199" s="1770"/>
      <c r="K199" s="1770"/>
      <c r="L199" s="1770"/>
      <c r="M199" s="1770"/>
    </row>
    <row r="200" spans="1:13">
      <c r="A200" s="1999"/>
      <c r="B200" s="1999"/>
      <c r="C200" s="2006" t="s">
        <v>1611</v>
      </c>
      <c r="D200" s="2007">
        <v>-0.5509491168215086</v>
      </c>
      <c r="E200" s="2007">
        <v>0.28602593371518381</v>
      </c>
      <c r="F200" s="2007">
        <v>2.3995194704163447</v>
      </c>
      <c r="G200" s="2006"/>
      <c r="H200" s="2006"/>
      <c r="I200" s="2006"/>
      <c r="J200" s="2006"/>
      <c r="K200" s="2006"/>
      <c r="L200" s="2006"/>
      <c r="M200" s="2006"/>
    </row>
    <row r="201" spans="1:13">
      <c r="A201" s="2174" t="s">
        <v>1605</v>
      </c>
      <c r="B201" s="2174" t="s">
        <v>53</v>
      </c>
      <c r="C201" s="1986" t="s">
        <v>1624</v>
      </c>
      <c r="D201" s="2000">
        <v>2.9771482370733349</v>
      </c>
      <c r="E201" s="2000">
        <v>2.4970355681726231</v>
      </c>
      <c r="F201" s="2000">
        <v>2.5207104739485731</v>
      </c>
      <c r="G201" s="1986">
        <v>251</v>
      </c>
      <c r="H201" s="2002" t="s">
        <v>1323</v>
      </c>
      <c r="I201" s="1986"/>
      <c r="J201" s="1986">
        <v>262</v>
      </c>
      <c r="K201" s="1986">
        <v>195</v>
      </c>
      <c r="L201" s="1986">
        <v>395</v>
      </c>
      <c r="M201" s="1986">
        <v>852</v>
      </c>
    </row>
    <row r="202" spans="1:13">
      <c r="A202" s="2182"/>
      <c r="B202" s="2182" t="s">
        <v>53</v>
      </c>
      <c r="C202" s="1770" t="s">
        <v>1625</v>
      </c>
      <c r="D202" s="2003">
        <v>5.6</v>
      </c>
      <c r="E202" s="2003">
        <v>4.75</v>
      </c>
      <c r="F202" s="2003">
        <v>4.1500000000000004</v>
      </c>
      <c r="G202" s="1770"/>
      <c r="H202" s="1770"/>
      <c r="I202" s="1770"/>
      <c r="J202" s="1770"/>
      <c r="K202" s="1770"/>
      <c r="L202" s="1770"/>
      <c r="M202" s="1770"/>
    </row>
    <row r="203" spans="1:13" ht="39">
      <c r="A203" s="750"/>
      <c r="B203" s="750"/>
      <c r="C203" s="2009" t="s">
        <v>1610</v>
      </c>
      <c r="D203" s="2003">
        <v>4.9692972505621436</v>
      </c>
      <c r="E203" s="2003">
        <v>1.6665728666375168</v>
      </c>
      <c r="F203" s="2003">
        <v>1.8253791080800275</v>
      </c>
      <c r="G203" s="1770"/>
      <c r="H203" s="1770"/>
      <c r="I203" s="1770"/>
      <c r="J203" s="1770"/>
      <c r="K203" s="1770"/>
      <c r="L203" s="1770"/>
      <c r="M203" s="1770"/>
    </row>
    <row r="204" spans="1:13">
      <c r="A204" s="1999"/>
      <c r="B204" s="1999"/>
      <c r="C204" s="2006" t="s">
        <v>1611</v>
      </c>
      <c r="D204" s="2007">
        <v>-2.5559385735825724</v>
      </c>
      <c r="E204" s="2007">
        <v>0.62210998613008162</v>
      </c>
      <c r="F204" s="2007">
        <v>2.7114762271000625</v>
      </c>
      <c r="G204" s="2006"/>
      <c r="H204" s="2006"/>
      <c r="I204" s="2006"/>
      <c r="J204" s="1770"/>
      <c r="K204" s="1770"/>
      <c r="L204" s="1770"/>
      <c r="M204" s="1770"/>
    </row>
    <row r="205" spans="1:13">
      <c r="A205" s="2176" t="s">
        <v>1606</v>
      </c>
      <c r="B205" s="2177" t="s">
        <v>53</v>
      </c>
      <c r="C205" s="1986" t="s">
        <v>1624</v>
      </c>
      <c r="D205" s="2000">
        <v>-0.53771593486495739</v>
      </c>
      <c r="E205" s="2000">
        <v>3.6248242886626425</v>
      </c>
      <c r="F205" s="2000">
        <v>3.9713147559590212</v>
      </c>
      <c r="G205" s="1986">
        <v>277</v>
      </c>
      <c r="H205" s="2002" t="s">
        <v>1485</v>
      </c>
      <c r="I205" s="1986"/>
      <c r="J205" s="1770"/>
      <c r="K205" s="1770"/>
      <c r="L205" s="1770"/>
      <c r="M205" s="1770"/>
    </row>
    <row r="206" spans="1:13">
      <c r="A206" s="2175"/>
      <c r="B206" s="2175" t="s">
        <v>53</v>
      </c>
      <c r="C206" s="1770" t="s">
        <v>1625</v>
      </c>
      <c r="D206" s="2003">
        <v>7.5250000000000004</v>
      </c>
      <c r="E206" s="2003">
        <v>6.75</v>
      </c>
      <c r="F206" s="2003">
        <v>6.0000000000000009</v>
      </c>
      <c r="G206" s="1770"/>
      <c r="H206" s="1770"/>
      <c r="I206" s="1770"/>
      <c r="J206" s="1770"/>
      <c r="K206" s="1770"/>
      <c r="L206" s="1770"/>
      <c r="M206" s="1770"/>
    </row>
    <row r="207" spans="1:13" ht="39">
      <c r="A207" s="2173"/>
      <c r="B207" s="2173" t="s">
        <v>53</v>
      </c>
      <c r="C207" s="2009" t="s">
        <v>1610</v>
      </c>
      <c r="D207" s="2003">
        <v>3.1304331029136101</v>
      </c>
      <c r="E207" s="2003">
        <v>1.9521560201149368</v>
      </c>
      <c r="F207" s="2003">
        <v>3.0128876196716226</v>
      </c>
      <c r="G207" s="1770"/>
      <c r="H207" s="1770"/>
      <c r="I207" s="1770"/>
      <c r="J207" s="1770"/>
      <c r="K207" s="1770"/>
      <c r="L207" s="1770"/>
      <c r="M207" s="1770"/>
    </row>
    <row r="208" spans="1:13" ht="31.2" customHeight="1">
      <c r="A208" s="2173"/>
      <c r="B208" s="2173" t="s">
        <v>53</v>
      </c>
      <c r="C208" s="2009" t="s">
        <v>1611</v>
      </c>
      <c r="D208" s="2003">
        <v>-5.5553430107996959</v>
      </c>
      <c r="E208" s="2003">
        <v>-4.6434689824435988</v>
      </c>
      <c r="F208" s="2003">
        <v>2.6110663089234487</v>
      </c>
      <c r="G208" s="1751"/>
      <c r="H208" s="1751"/>
      <c r="I208" s="1751"/>
      <c r="J208" s="1751"/>
      <c r="K208" s="1751"/>
      <c r="L208" s="1751"/>
      <c r="M208" s="1747"/>
    </row>
    <row r="209" spans="1:13" ht="2.4" hidden="1" customHeight="1">
      <c r="A209" s="2173"/>
      <c r="B209" s="2173" t="s">
        <v>53</v>
      </c>
      <c r="C209" s="1751"/>
      <c r="D209" s="1751"/>
      <c r="E209" s="1751"/>
      <c r="F209" s="1751"/>
      <c r="G209" s="1751"/>
      <c r="H209" s="1751"/>
      <c r="I209" s="1751"/>
      <c r="J209" s="1751"/>
      <c r="K209" s="1751"/>
      <c r="L209" s="1751"/>
      <c r="M209" s="1747"/>
    </row>
    <row r="210" spans="1:13" ht="11.4" customHeight="1">
      <c r="A210" s="1996" t="s">
        <v>664</v>
      </c>
      <c r="B210" s="1996"/>
      <c r="C210" s="1758"/>
      <c r="D210" s="1758"/>
      <c r="E210" s="1758"/>
      <c r="F210" s="1758"/>
      <c r="G210" s="1758"/>
      <c r="H210" s="1758"/>
      <c r="I210" s="1758"/>
      <c r="J210" s="1751"/>
      <c r="K210" s="1751"/>
      <c r="L210" s="1751"/>
      <c r="M210" s="1747"/>
    </row>
    <row r="211" spans="1:13" ht="10.8" customHeight="1">
      <c r="A211" s="2174" t="s">
        <v>1604</v>
      </c>
      <c r="B211" s="2174" t="s">
        <v>53</v>
      </c>
      <c r="C211" s="2013" t="s">
        <v>1624</v>
      </c>
      <c r="D211" s="2014">
        <v>3.5446019731038669</v>
      </c>
      <c r="E211" s="2014">
        <v>2.3641647571730706</v>
      </c>
      <c r="F211" s="2014">
        <v>1.8028408464769941</v>
      </c>
      <c r="G211" s="2013">
        <v>191</v>
      </c>
      <c r="H211" s="2016" t="s">
        <v>836</v>
      </c>
      <c r="I211" s="1986"/>
      <c r="J211" s="1770"/>
      <c r="K211" s="1770"/>
      <c r="L211" s="1770"/>
      <c r="M211" s="2017"/>
    </row>
    <row r="212" spans="1:13" ht="19.8">
      <c r="A212" s="2175"/>
      <c r="B212" s="2175" t="s">
        <v>53</v>
      </c>
      <c r="C212" s="2009" t="s">
        <v>1625</v>
      </c>
      <c r="D212" s="2018">
        <v>7.15</v>
      </c>
      <c r="E212" s="2018">
        <v>6.7</v>
      </c>
      <c r="F212" s="2018">
        <v>6.3</v>
      </c>
      <c r="G212" s="2009"/>
      <c r="H212" s="2009"/>
      <c r="I212" s="2009"/>
      <c r="J212" s="2009"/>
      <c r="K212" s="2009"/>
      <c r="L212" s="2009"/>
      <c r="M212" s="2009"/>
    </row>
    <row r="213" spans="1:13" ht="39">
      <c r="A213" s="2173"/>
      <c r="B213" s="2173" t="s">
        <v>53</v>
      </c>
      <c r="C213" s="2009" t="s">
        <v>1610</v>
      </c>
      <c r="D213" s="2018">
        <v>4.2667426843052469</v>
      </c>
      <c r="E213" s="2018">
        <v>2.8123747689204004</v>
      </c>
      <c r="F213" s="2018">
        <v>2.7166931454244647</v>
      </c>
      <c r="G213" s="2009"/>
      <c r="H213" s="2009"/>
      <c r="I213" s="2009"/>
      <c r="J213" s="2009"/>
      <c r="K213" s="2009"/>
      <c r="L213" s="2009"/>
      <c r="M213" s="2009"/>
    </row>
    <row r="214" spans="1:13" ht="19.2" customHeight="1">
      <c r="A214" s="2168"/>
      <c r="B214" s="2168" t="s">
        <v>53</v>
      </c>
      <c r="C214" s="2006" t="s">
        <v>1611</v>
      </c>
      <c r="D214" s="2020">
        <v>-0.88454315626315116</v>
      </c>
      <c r="E214" s="2020">
        <v>1.2864758309901081</v>
      </c>
      <c r="F214" s="2020">
        <v>2.3237230815607468</v>
      </c>
      <c r="G214" s="2022"/>
      <c r="H214" s="2022"/>
      <c r="I214" s="2022"/>
      <c r="J214" s="2022"/>
      <c r="K214" s="2022"/>
      <c r="L214" s="2022"/>
      <c r="M214" s="2022"/>
    </row>
    <row r="215" spans="1:13">
      <c r="A215" s="2174" t="s">
        <v>1605</v>
      </c>
      <c r="B215" s="2174" t="s">
        <v>53</v>
      </c>
      <c r="C215" s="2013" t="s">
        <v>1624</v>
      </c>
      <c r="D215" s="2014">
        <v>2.5011753355170807</v>
      </c>
      <c r="E215" s="2014">
        <v>1.9999470256313767</v>
      </c>
      <c r="F215" s="2014">
        <v>2.196140924491341</v>
      </c>
      <c r="G215" s="2013">
        <v>201</v>
      </c>
      <c r="H215" s="2016" t="s">
        <v>1323</v>
      </c>
      <c r="I215" s="2013"/>
      <c r="J215" s="2013">
        <v>217</v>
      </c>
      <c r="K215" s="2013">
        <v>159</v>
      </c>
      <c r="L215" s="2013">
        <v>262</v>
      </c>
      <c r="M215" s="2013">
        <v>638</v>
      </c>
    </row>
    <row r="216" spans="1:13" ht="19.8">
      <c r="A216" s="2173"/>
      <c r="B216" s="2173" t="s">
        <v>53</v>
      </c>
      <c r="C216" s="2009" t="s">
        <v>1625</v>
      </c>
      <c r="D216" s="2018">
        <v>8.0212500000000002</v>
      </c>
      <c r="E216" s="2018">
        <v>7.7</v>
      </c>
      <c r="F216" s="2018">
        <v>7.2249999999999996</v>
      </c>
      <c r="G216" s="2009"/>
      <c r="H216" s="2009"/>
      <c r="I216" s="2009"/>
      <c r="J216" s="2009"/>
      <c r="K216" s="2009"/>
      <c r="L216" s="2009"/>
      <c r="M216" s="2009"/>
    </row>
    <row r="217" spans="1:13" ht="33.6" customHeight="1">
      <c r="A217" s="2173"/>
      <c r="B217" s="2173" t="s">
        <v>53</v>
      </c>
      <c r="C217" s="2009" t="s">
        <v>1610</v>
      </c>
      <c r="D217" s="2018">
        <v>3.7517600396723694</v>
      </c>
      <c r="E217" s="2018">
        <v>1.9412149631316211</v>
      </c>
      <c r="F217" s="2018">
        <v>2.4616147468335514</v>
      </c>
      <c r="G217" s="2009"/>
      <c r="H217" s="2009"/>
      <c r="I217" s="2009"/>
      <c r="J217" s="2009"/>
      <c r="K217" s="2009"/>
      <c r="L217" s="2009"/>
      <c r="M217" s="2009"/>
    </row>
    <row r="218" spans="1:13" ht="19.2" customHeight="1">
      <c r="A218" s="2168"/>
      <c r="B218" s="2168" t="s">
        <v>53</v>
      </c>
      <c r="C218" s="2006" t="s">
        <v>1611</v>
      </c>
      <c r="D218" s="2020">
        <v>-2.53820192340104</v>
      </c>
      <c r="E218" s="2020">
        <v>1.445826385874871</v>
      </c>
      <c r="F218" s="2020">
        <v>2.5245961700103736</v>
      </c>
      <c r="G218" s="2022"/>
      <c r="H218" s="2022"/>
      <c r="I218" s="2022"/>
      <c r="J218" s="2009"/>
      <c r="K218" s="2009"/>
      <c r="L218" s="2009"/>
      <c r="M218" s="2009"/>
    </row>
    <row r="219" spans="1:13">
      <c r="A219" s="2174" t="s">
        <v>1606</v>
      </c>
      <c r="B219" s="2174" t="s">
        <v>53</v>
      </c>
      <c r="C219" s="2013" t="s">
        <v>1624</v>
      </c>
      <c r="D219" s="2014">
        <v>-2.2877232132882952</v>
      </c>
      <c r="E219" s="2014">
        <v>3.3927432938095636</v>
      </c>
      <c r="F219" s="2014">
        <v>3.2679611961446309</v>
      </c>
      <c r="G219" s="2013">
        <v>237</v>
      </c>
      <c r="H219" s="2016" t="s">
        <v>1485</v>
      </c>
      <c r="I219" s="2013"/>
      <c r="J219" s="2009"/>
      <c r="K219" s="2009"/>
      <c r="L219" s="2009"/>
      <c r="M219" s="2009"/>
    </row>
    <row r="220" spans="1:13" ht="19.8">
      <c r="A220" s="2175"/>
      <c r="B220" s="2175" t="s">
        <v>53</v>
      </c>
      <c r="C220" s="2009" t="s">
        <v>1625</v>
      </c>
      <c r="D220" s="2018">
        <v>9.9749999999999996</v>
      </c>
      <c r="E220" s="2018">
        <v>9.15</v>
      </c>
      <c r="F220" s="2018">
        <v>8.5</v>
      </c>
      <c r="G220" s="2009"/>
      <c r="H220" s="2009"/>
      <c r="I220" s="2009"/>
      <c r="J220" s="2009"/>
      <c r="K220" s="2009"/>
      <c r="L220" s="2009"/>
      <c r="M220" s="2009"/>
    </row>
    <row r="221" spans="1:13" ht="39">
      <c r="A221" s="2173"/>
      <c r="B221" s="2173" t="s">
        <v>53</v>
      </c>
      <c r="C221" s="2009" t="s">
        <v>1610</v>
      </c>
      <c r="D221" s="2018">
        <v>-0.21329973947330494</v>
      </c>
      <c r="E221" s="2018">
        <v>3.0679150547988421</v>
      </c>
      <c r="F221" s="2018">
        <v>2.8008806307947776</v>
      </c>
      <c r="G221" s="2009"/>
      <c r="H221" s="2009"/>
      <c r="I221" s="2009"/>
      <c r="J221" s="2009"/>
      <c r="K221" s="2009"/>
      <c r="L221" s="2009"/>
      <c r="M221" s="2009"/>
    </row>
    <row r="222" spans="1:13" ht="22.8" customHeight="1">
      <c r="A222" s="2173"/>
      <c r="B222" s="2173" t="s">
        <v>53</v>
      </c>
      <c r="C222" s="1770" t="s">
        <v>1611</v>
      </c>
      <c r="D222" s="2018">
        <v>-5.1519097242916034</v>
      </c>
      <c r="E222" s="2018">
        <v>-5.524457596761934</v>
      </c>
      <c r="F222" s="2018">
        <v>2.506277532459511</v>
      </c>
      <c r="G222" s="2009"/>
      <c r="H222" s="2009"/>
      <c r="I222" s="2009"/>
      <c r="J222" s="2009"/>
      <c r="K222" s="2009"/>
      <c r="L222" s="2009"/>
      <c r="M222" s="2009"/>
    </row>
    <row r="223" spans="1:13" ht="8.4" customHeight="1">
      <c r="A223" s="2173"/>
      <c r="B223" s="2173" t="s">
        <v>53</v>
      </c>
      <c r="C223" s="2009"/>
      <c r="D223" s="2018"/>
      <c r="E223" s="2018"/>
      <c r="F223" s="2018"/>
      <c r="G223" s="2009"/>
      <c r="H223" s="2009"/>
      <c r="I223" s="2009"/>
      <c r="J223" s="2009"/>
      <c r="K223" s="2009"/>
      <c r="L223" s="2009"/>
      <c r="M223" s="2009"/>
    </row>
    <row r="224" spans="1:13" ht="7.2" customHeight="1">
      <c r="A224" s="1996" t="s">
        <v>663</v>
      </c>
      <c r="B224" s="1996"/>
      <c r="C224" s="2022"/>
      <c r="D224" s="2020"/>
      <c r="E224" s="2020"/>
      <c r="F224" s="2020"/>
      <c r="G224" s="2022"/>
      <c r="H224" s="2022"/>
      <c r="I224" s="2022"/>
      <c r="J224" s="2009"/>
      <c r="K224" s="2009"/>
      <c r="L224" s="2009"/>
      <c r="M224" s="2009"/>
    </row>
    <row r="225" spans="1:13">
      <c r="A225" s="2174" t="s">
        <v>1604</v>
      </c>
      <c r="B225" s="2174" t="s">
        <v>53</v>
      </c>
      <c r="C225" s="2013" t="s">
        <v>1624</v>
      </c>
      <c r="D225" s="2014">
        <v>2.9</v>
      </c>
      <c r="E225" s="2014">
        <v>3.2</v>
      </c>
      <c r="F225" s="2014">
        <v>2.8</v>
      </c>
      <c r="G225" s="2013">
        <v>65</v>
      </c>
      <c r="H225" s="2016" t="s">
        <v>836</v>
      </c>
      <c r="I225" s="2013"/>
      <c r="J225" s="2009"/>
      <c r="K225" s="2009"/>
      <c r="L225" s="2009"/>
      <c r="M225" s="2009"/>
    </row>
    <row r="226" spans="1:13" ht="19.8">
      <c r="A226" s="2175"/>
      <c r="B226" s="2175" t="s">
        <v>53</v>
      </c>
      <c r="C226" s="2009" t="s">
        <v>1625</v>
      </c>
      <c r="D226" s="2018">
        <v>5.0999999999999996</v>
      </c>
      <c r="E226" s="2018">
        <v>4.2</v>
      </c>
      <c r="F226" s="2018">
        <v>3.9</v>
      </c>
      <c r="G226" s="2009"/>
      <c r="H226" s="2009"/>
      <c r="I226" s="2009"/>
      <c r="J226" s="2009"/>
      <c r="K226" s="2009"/>
      <c r="L226" s="2009"/>
      <c r="M226" s="2009"/>
    </row>
    <row r="227" spans="1:13" ht="29.4" customHeight="1">
      <c r="A227" s="2173"/>
      <c r="B227" s="2173" t="s">
        <v>53</v>
      </c>
      <c r="C227" s="2009" t="s">
        <v>1610</v>
      </c>
      <c r="D227" s="2018">
        <v>4.3</v>
      </c>
      <c r="E227" s="2018">
        <v>2.6</v>
      </c>
      <c r="F227" s="2018">
        <v>2.8</v>
      </c>
      <c r="G227" s="2009"/>
      <c r="H227" s="2009"/>
      <c r="I227" s="2009"/>
      <c r="J227" s="2009"/>
      <c r="K227" s="2009"/>
      <c r="L227" s="2009"/>
      <c r="M227" s="2009"/>
    </row>
    <row r="228" spans="1:13">
      <c r="A228" s="2168"/>
      <c r="B228" s="2168" t="s">
        <v>53</v>
      </c>
      <c r="C228" s="2006" t="s">
        <v>1611</v>
      </c>
      <c r="D228" s="2020">
        <v>-1</v>
      </c>
      <c r="E228" s="2020">
        <v>-0.3</v>
      </c>
      <c r="F228" s="2020">
        <v>2.5</v>
      </c>
      <c r="G228" s="2022"/>
      <c r="H228" s="2022"/>
      <c r="I228" s="2022"/>
      <c r="J228" s="2022"/>
      <c r="K228" s="2022"/>
      <c r="L228" s="2022"/>
      <c r="M228" s="2022"/>
    </row>
    <row r="229" spans="1:13">
      <c r="A229" s="2174" t="s">
        <v>1605</v>
      </c>
      <c r="B229" s="2174" t="s">
        <v>53</v>
      </c>
      <c r="C229" s="2013" t="s">
        <v>1624</v>
      </c>
      <c r="D229" s="2014">
        <v>1.9</v>
      </c>
      <c r="E229" s="2014">
        <v>3.3</v>
      </c>
      <c r="F229" s="2014">
        <v>2.9</v>
      </c>
      <c r="G229" s="2013">
        <v>67</v>
      </c>
      <c r="H229" s="2016" t="s">
        <v>1323</v>
      </c>
      <c r="I229" s="2013"/>
      <c r="J229" s="2013">
        <v>72</v>
      </c>
      <c r="K229" s="2013">
        <v>213</v>
      </c>
      <c r="L229" s="2013">
        <v>347</v>
      </c>
      <c r="M229" s="2013">
        <v>632</v>
      </c>
    </row>
    <row r="230" spans="1:13" ht="19.8">
      <c r="A230" s="2173"/>
      <c r="B230" s="2173" t="s">
        <v>53</v>
      </c>
      <c r="C230" s="2009" t="s">
        <v>1625</v>
      </c>
      <c r="D230" s="2018">
        <v>6.1</v>
      </c>
      <c r="E230" s="2018">
        <v>5.0999999999999996</v>
      </c>
      <c r="F230" s="2018">
        <v>4.3</v>
      </c>
      <c r="G230" s="2009"/>
      <c r="H230" s="2009"/>
      <c r="I230" s="2009"/>
      <c r="J230" s="2009"/>
      <c r="K230" s="2009"/>
      <c r="L230" s="2009"/>
      <c r="M230" s="2009"/>
    </row>
    <row r="231" spans="1:13" ht="33.6" customHeight="1">
      <c r="A231" s="2173"/>
      <c r="B231" s="2173" t="s">
        <v>53</v>
      </c>
      <c r="C231" s="2009" t="s">
        <v>1610</v>
      </c>
      <c r="D231" s="2018">
        <v>3.6</v>
      </c>
      <c r="E231" s="2018">
        <v>2.5</v>
      </c>
      <c r="F231" s="2018">
        <v>2.2999999999999998</v>
      </c>
      <c r="G231" s="2009"/>
      <c r="H231" s="2009"/>
      <c r="I231" s="2009"/>
      <c r="J231" s="2009"/>
      <c r="K231" s="2009"/>
      <c r="L231" s="2009"/>
      <c r="M231" s="2009"/>
    </row>
    <row r="232" spans="1:13">
      <c r="A232" s="2168"/>
      <c r="B232" s="2168" t="s">
        <v>53</v>
      </c>
      <c r="C232" s="2006" t="s">
        <v>1611</v>
      </c>
      <c r="D232" s="2020">
        <v>-3.2</v>
      </c>
      <c r="E232" s="2031" t="s">
        <v>1025</v>
      </c>
      <c r="F232" s="2020">
        <v>3</v>
      </c>
      <c r="G232" s="2022"/>
      <c r="H232" s="2022"/>
      <c r="I232" s="2022"/>
      <c r="J232" s="2009"/>
      <c r="K232" s="2009"/>
      <c r="L232" s="2009"/>
      <c r="M232" s="2009"/>
    </row>
    <row r="233" spans="1:13">
      <c r="A233" s="2174" t="s">
        <v>1606</v>
      </c>
      <c r="B233" s="2174" t="s">
        <v>53</v>
      </c>
      <c r="C233" s="2013" t="s">
        <v>1624</v>
      </c>
      <c r="D233" s="2014">
        <v>-0.7</v>
      </c>
      <c r="E233" s="2014">
        <v>3.1</v>
      </c>
      <c r="F233" s="2014">
        <v>3.7</v>
      </c>
      <c r="G233" s="2013">
        <v>78</v>
      </c>
      <c r="H233" s="2016" t="s">
        <v>1485</v>
      </c>
      <c r="I233" s="2013"/>
      <c r="J233" s="2009"/>
      <c r="K233" s="2009"/>
      <c r="L233" s="2009"/>
      <c r="M233" s="2009"/>
    </row>
    <row r="234" spans="1:13" ht="19.8">
      <c r="A234" s="2175"/>
      <c r="B234" s="2175" t="s">
        <v>53</v>
      </c>
      <c r="C234" s="2009" t="s">
        <v>1625</v>
      </c>
      <c r="D234" s="2018">
        <v>7.1</v>
      </c>
      <c r="E234" s="2018">
        <v>6.7</v>
      </c>
      <c r="F234" s="2018">
        <v>5.8</v>
      </c>
      <c r="G234" s="2009"/>
      <c r="H234" s="2009"/>
      <c r="I234" s="2009"/>
      <c r="J234" s="2009"/>
      <c r="K234" s="2009"/>
      <c r="L234" s="2009"/>
      <c r="M234" s="2009"/>
    </row>
    <row r="235" spans="1:13" ht="39">
      <c r="A235" s="2173"/>
      <c r="B235" s="2173" t="s">
        <v>53</v>
      </c>
      <c r="C235" s="2009" t="s">
        <v>1610</v>
      </c>
      <c r="D235" s="2018">
        <v>2.2000000000000002</v>
      </c>
      <c r="E235" s="2018">
        <v>2.4</v>
      </c>
      <c r="F235" s="2018">
        <v>2.8</v>
      </c>
      <c r="G235" s="2009"/>
      <c r="H235" s="2009"/>
      <c r="I235" s="2009"/>
      <c r="J235" s="2009"/>
      <c r="K235" s="2009"/>
      <c r="L235" s="2009"/>
      <c r="M235" s="2009"/>
    </row>
    <row r="236" spans="1:13">
      <c r="A236" s="2173"/>
      <c r="B236" s="2173" t="s">
        <v>53</v>
      </c>
      <c r="C236" s="1770" t="s">
        <v>1611</v>
      </c>
      <c r="D236" s="2018">
        <v>-10.5</v>
      </c>
      <c r="E236" s="2018">
        <v>-9.3000000000000007</v>
      </c>
      <c r="F236" s="2018">
        <v>3.2</v>
      </c>
      <c r="G236" s="2009"/>
      <c r="H236" s="2009"/>
      <c r="I236" s="2009"/>
      <c r="J236" s="2009"/>
      <c r="K236" s="2009"/>
      <c r="L236" s="2009"/>
      <c r="M236" s="2009"/>
    </row>
    <row r="237" spans="1:13" ht="3.6" customHeight="1">
      <c r="A237" s="2173"/>
      <c r="B237" s="2173" t="s">
        <v>53</v>
      </c>
      <c r="C237" s="2009"/>
      <c r="D237" s="2018"/>
      <c r="E237" s="2018"/>
      <c r="F237" s="2018"/>
      <c r="G237" s="2009"/>
      <c r="H237" s="2009"/>
      <c r="I237" s="2009"/>
      <c r="J237" s="2009"/>
      <c r="K237" s="2009"/>
      <c r="L237" s="2009"/>
      <c r="M237" s="2009"/>
    </row>
    <row r="238" spans="1:13">
      <c r="A238" s="1996" t="s">
        <v>662</v>
      </c>
      <c r="B238" s="1996"/>
      <c r="C238" s="2022"/>
      <c r="D238" s="2020"/>
      <c r="E238" s="2020"/>
      <c r="F238" s="2020"/>
      <c r="G238" s="2022"/>
      <c r="H238" s="2022"/>
      <c r="I238" s="2022"/>
      <c r="J238" s="2009"/>
      <c r="K238" s="2009"/>
      <c r="L238" s="2009"/>
      <c r="M238" s="2009"/>
    </row>
    <row r="239" spans="1:13">
      <c r="A239" s="2174" t="s">
        <v>1604</v>
      </c>
      <c r="B239" s="2174" t="s">
        <v>53</v>
      </c>
      <c r="C239" s="2013" t="s">
        <v>1624</v>
      </c>
      <c r="D239" s="2014">
        <v>4.0999999999999996</v>
      </c>
      <c r="E239" s="2014">
        <v>2.1</v>
      </c>
      <c r="F239" s="2014">
        <v>2.2999999999999998</v>
      </c>
      <c r="G239" s="2013">
        <v>100</v>
      </c>
      <c r="H239" s="2016" t="s">
        <v>836</v>
      </c>
      <c r="I239" s="2013"/>
      <c r="J239" s="2009"/>
      <c r="K239" s="2009"/>
      <c r="L239" s="2009"/>
      <c r="M239" s="2009"/>
    </row>
    <row r="240" spans="1:13" ht="19.8">
      <c r="A240" s="2175"/>
      <c r="B240" s="2175" t="s">
        <v>53</v>
      </c>
      <c r="C240" s="2009" t="s">
        <v>1625</v>
      </c>
      <c r="D240" s="2018">
        <v>8.3000000000000007</v>
      </c>
      <c r="E240" s="2018">
        <v>7.7</v>
      </c>
      <c r="F240" s="2018">
        <v>6.8</v>
      </c>
      <c r="G240" s="2009"/>
      <c r="H240" s="2009"/>
      <c r="I240" s="2009"/>
      <c r="J240" s="2009"/>
      <c r="K240" s="2009"/>
      <c r="L240" s="2009"/>
      <c r="M240" s="2009"/>
    </row>
    <row r="241" spans="1:13" ht="34.799999999999997" customHeight="1">
      <c r="A241" s="2173"/>
      <c r="B241" s="2173" t="s">
        <v>53</v>
      </c>
      <c r="C241" s="2009" t="s">
        <v>1610</v>
      </c>
      <c r="D241" s="2018">
        <v>2.4</v>
      </c>
      <c r="E241" s="2018">
        <v>2.2000000000000002</v>
      </c>
      <c r="F241" s="2018">
        <v>2.2999999999999998</v>
      </c>
      <c r="G241" s="2009"/>
      <c r="H241" s="2009"/>
      <c r="I241" s="2009"/>
      <c r="J241" s="2009"/>
      <c r="K241" s="2009"/>
      <c r="L241" s="2009"/>
      <c r="M241" s="2009"/>
    </row>
    <row r="242" spans="1:13">
      <c r="A242" s="2168"/>
      <c r="B242" s="2168" t="s">
        <v>53</v>
      </c>
      <c r="C242" s="2006" t="s">
        <v>1611</v>
      </c>
      <c r="D242" s="2020">
        <v>-2.8</v>
      </c>
      <c r="E242" s="2020">
        <v>-0.3</v>
      </c>
      <c r="F242" s="2020">
        <v>2.7</v>
      </c>
      <c r="G242" s="2022"/>
      <c r="H242" s="2022"/>
      <c r="I242" s="2022"/>
      <c r="J242" s="2022"/>
      <c r="K242" s="2022"/>
      <c r="L242" s="2022"/>
      <c r="M242" s="2022"/>
    </row>
    <row r="243" spans="1:13">
      <c r="A243" s="2174" t="s">
        <v>1605</v>
      </c>
      <c r="B243" s="2174" t="s">
        <v>53</v>
      </c>
      <c r="C243" s="2013" t="s">
        <v>1624</v>
      </c>
      <c r="D243" s="2014">
        <v>1.8</v>
      </c>
      <c r="E243" s="2014">
        <v>5</v>
      </c>
      <c r="F243" s="2014">
        <v>3</v>
      </c>
      <c r="G243" s="2013">
        <v>109</v>
      </c>
      <c r="H243" s="2016" t="s">
        <v>1323</v>
      </c>
      <c r="I243" s="2013"/>
      <c r="J243" s="2013">
        <v>114</v>
      </c>
      <c r="K243" s="2013">
        <v>129</v>
      </c>
      <c r="L243" s="2013">
        <v>71</v>
      </c>
      <c r="M243" s="2013">
        <v>314</v>
      </c>
    </row>
    <row r="244" spans="1:13" ht="19.8">
      <c r="A244" s="2173"/>
      <c r="B244" s="2173" t="s">
        <v>53</v>
      </c>
      <c r="C244" s="2009" t="s">
        <v>1625</v>
      </c>
      <c r="D244" s="2018">
        <v>10</v>
      </c>
      <c r="E244" s="2018">
        <v>8.1</v>
      </c>
      <c r="F244" s="2018">
        <v>7.3</v>
      </c>
      <c r="G244" s="2009"/>
      <c r="H244" s="2009"/>
      <c r="I244" s="2009"/>
      <c r="J244" s="2009"/>
      <c r="K244" s="2009"/>
      <c r="L244" s="2009"/>
      <c r="M244" s="2009"/>
    </row>
    <row r="245" spans="1:13" ht="34.799999999999997" customHeight="1">
      <c r="A245" s="2173"/>
      <c r="B245" s="2173" t="s">
        <v>53</v>
      </c>
      <c r="C245" s="2009" t="s">
        <v>1610</v>
      </c>
      <c r="D245" s="2018">
        <v>0.1</v>
      </c>
      <c r="E245" s="2018">
        <v>5.2</v>
      </c>
      <c r="F245" s="2018">
        <v>2.7</v>
      </c>
      <c r="G245" s="2009"/>
      <c r="H245" s="2009"/>
      <c r="I245" s="2009"/>
      <c r="J245" s="2009"/>
      <c r="K245" s="2009"/>
      <c r="L245" s="2009"/>
      <c r="M245" s="2009"/>
    </row>
    <row r="246" spans="1:13">
      <c r="A246" s="2168"/>
      <c r="B246" s="2168" t="s">
        <v>53</v>
      </c>
      <c r="C246" s="2006" t="s">
        <v>1611</v>
      </c>
      <c r="D246" s="2020">
        <v>-3.5</v>
      </c>
      <c r="E246" s="2020">
        <v>-0.1</v>
      </c>
      <c r="F246" s="2020">
        <v>1.6</v>
      </c>
      <c r="G246" s="2022"/>
      <c r="H246" s="2022"/>
      <c r="I246" s="2022"/>
      <c r="J246" s="2009"/>
      <c r="K246" s="2009"/>
      <c r="L246" s="2009"/>
      <c r="M246" s="2009"/>
    </row>
    <row r="247" spans="1:13">
      <c r="A247" s="2174" t="s">
        <v>1606</v>
      </c>
      <c r="B247" s="2174" t="s">
        <v>53</v>
      </c>
      <c r="C247" s="2013" t="s">
        <v>1624</v>
      </c>
      <c r="D247" s="2014">
        <v>-2.2999999999999998</v>
      </c>
      <c r="E247" s="2014">
        <v>3.8</v>
      </c>
      <c r="F247" s="2014">
        <v>3.7</v>
      </c>
      <c r="G247" s="2013">
        <v>121</v>
      </c>
      <c r="H247" s="2016" t="s">
        <v>1485</v>
      </c>
      <c r="I247" s="2013"/>
      <c r="J247" s="2009"/>
      <c r="K247" s="2009"/>
      <c r="L247" s="2009"/>
      <c r="M247" s="2009"/>
    </row>
    <row r="248" spans="1:13" ht="19.8">
      <c r="A248" s="2175"/>
      <c r="B248" s="2175" t="s">
        <v>53</v>
      </c>
      <c r="C248" s="2009" t="s">
        <v>1625</v>
      </c>
      <c r="D248" s="2018">
        <v>11.5</v>
      </c>
      <c r="E248" s="2018">
        <v>11.1</v>
      </c>
      <c r="F248" s="2018">
        <v>10.199999999999999</v>
      </c>
      <c r="G248" s="2009"/>
      <c r="H248" s="2009"/>
      <c r="I248" s="2009"/>
      <c r="J248" s="2009"/>
      <c r="K248" s="2009"/>
      <c r="L248" s="2009"/>
      <c r="M248" s="2009"/>
    </row>
    <row r="249" spans="1:13" ht="34.799999999999997" customHeight="1">
      <c r="A249" s="2173"/>
      <c r="B249" s="2173" t="s">
        <v>53</v>
      </c>
      <c r="C249" s="2009" t="s">
        <v>1610</v>
      </c>
      <c r="D249" s="2018">
        <v>-3.2</v>
      </c>
      <c r="E249" s="2018">
        <v>2.9</v>
      </c>
      <c r="F249" s="2018">
        <v>2.2999999999999998</v>
      </c>
      <c r="G249" s="2009"/>
      <c r="H249" s="2009"/>
      <c r="I249" s="2009"/>
      <c r="J249" s="2009"/>
      <c r="K249" s="2009"/>
      <c r="L249" s="2009"/>
      <c r="M249" s="2009"/>
    </row>
    <row r="250" spans="1:13">
      <c r="A250" s="2168"/>
      <c r="B250" s="2168" t="s">
        <v>53</v>
      </c>
      <c r="C250" s="2006" t="s">
        <v>1611</v>
      </c>
      <c r="D250" s="2020">
        <v>-13.5</v>
      </c>
      <c r="E250" s="2020">
        <v>-11.1</v>
      </c>
      <c r="F250" s="2020">
        <v>3.8</v>
      </c>
      <c r="G250" s="2022"/>
      <c r="H250" s="2022"/>
      <c r="I250" s="2022"/>
      <c r="J250" s="2022"/>
      <c r="K250" s="2022"/>
      <c r="L250" s="2022"/>
      <c r="M250" s="2022"/>
    </row>
    <row r="251" spans="1:13">
      <c r="A251" s="2169" t="s">
        <v>1607</v>
      </c>
      <c r="B251" s="2169" t="s">
        <v>53</v>
      </c>
      <c r="C251" s="2023"/>
      <c r="D251" s="2023"/>
      <c r="E251" s="2023"/>
      <c r="F251" s="2023"/>
      <c r="G251" s="2023"/>
      <c r="H251" s="2023"/>
      <c r="I251" s="2023"/>
      <c r="J251" s="2023">
        <v>9</v>
      </c>
      <c r="K251" s="2023">
        <v>1</v>
      </c>
      <c r="L251" s="2023">
        <v>241</v>
      </c>
      <c r="M251" s="2023">
        <v>251</v>
      </c>
    </row>
    <row r="252" spans="1:13">
      <c r="A252" s="2170" t="s">
        <v>228</v>
      </c>
      <c r="B252" s="2170" t="s">
        <v>53</v>
      </c>
      <c r="C252" s="2026"/>
      <c r="D252" s="2026"/>
      <c r="E252" s="2026"/>
      <c r="F252" s="2026"/>
      <c r="G252" s="2026"/>
      <c r="H252" s="2026"/>
      <c r="I252" s="2026"/>
      <c r="J252" s="2027">
        <v>674</v>
      </c>
      <c r="K252" s="2027">
        <v>697</v>
      </c>
      <c r="L252" s="2027">
        <v>1316</v>
      </c>
      <c r="M252" s="2027">
        <v>2687</v>
      </c>
    </row>
    <row r="253" spans="1:13">
      <c r="A253" s="2164" t="s">
        <v>1082</v>
      </c>
      <c r="B253" s="2164" t="s">
        <v>53</v>
      </c>
      <c r="C253" s="2164" t="s">
        <v>53</v>
      </c>
      <c r="D253" s="2164" t="s">
        <v>53</v>
      </c>
      <c r="E253" s="2164" t="s">
        <v>53</v>
      </c>
      <c r="F253" s="2164" t="s">
        <v>53</v>
      </c>
      <c r="G253" s="2164" t="s">
        <v>53</v>
      </c>
      <c r="H253" s="2164" t="s">
        <v>53</v>
      </c>
      <c r="I253" s="2164" t="s">
        <v>53</v>
      </c>
      <c r="J253" s="2164" t="s">
        <v>53</v>
      </c>
      <c r="K253" s="2164" t="s">
        <v>53</v>
      </c>
      <c r="L253" s="2164" t="s">
        <v>53</v>
      </c>
    </row>
    <row r="254" spans="1:13">
      <c r="A254" s="1759"/>
      <c r="B254" s="1759"/>
      <c r="C254" s="1785"/>
      <c r="D254" s="1794"/>
      <c r="E254" s="1794"/>
      <c r="F254" s="1794"/>
      <c r="G254" s="1794"/>
      <c r="H254" s="1794"/>
      <c r="I254" s="1794"/>
      <c r="J254" s="1795"/>
      <c r="K254" s="1796"/>
      <c r="L254" s="1795"/>
    </row>
    <row r="255" spans="1:13">
      <c r="A255" s="1813" t="s">
        <v>1478</v>
      </c>
      <c r="B255" s="1797"/>
      <c r="C255" s="1784"/>
      <c r="D255" s="1798"/>
      <c r="E255" s="1798"/>
      <c r="F255" s="1798"/>
      <c r="G255" s="1796"/>
      <c r="H255" s="1796"/>
      <c r="I255" s="1796"/>
      <c r="J255" s="1796"/>
      <c r="L255" s="1796"/>
    </row>
    <row r="256" spans="1:13">
      <c r="A256" s="1751"/>
      <c r="B256" s="2039"/>
      <c r="C256" s="2171" t="s">
        <v>1492</v>
      </c>
      <c r="D256" s="2171" t="s">
        <v>53</v>
      </c>
      <c r="E256" s="2171" t="s">
        <v>53</v>
      </c>
      <c r="F256" s="2171" t="s">
        <v>53</v>
      </c>
      <c r="G256" s="2172" t="s">
        <v>1493</v>
      </c>
      <c r="H256" s="2172" t="s">
        <v>53</v>
      </c>
      <c r="I256" s="2172" t="s">
        <v>53</v>
      </c>
      <c r="J256" s="2172" t="s">
        <v>53</v>
      </c>
      <c r="L256" s="2037"/>
      <c r="M256" s="2038"/>
    </row>
    <row r="257" spans="1:12" ht="15.6">
      <c r="A257" s="1799" t="s">
        <v>1495</v>
      </c>
      <c r="B257" s="1800"/>
      <c r="C257" s="1801" t="s">
        <v>1496</v>
      </c>
      <c r="D257" s="1801" t="s">
        <v>1497</v>
      </c>
      <c r="E257" s="1801" t="s">
        <v>1498</v>
      </c>
      <c r="F257" s="1801" t="s">
        <v>1480</v>
      </c>
      <c r="G257" s="1801" t="s">
        <v>1496</v>
      </c>
      <c r="H257" s="1801" t="s">
        <v>1497</v>
      </c>
      <c r="I257" s="1801" t="s">
        <v>1498</v>
      </c>
      <c r="J257" s="1801" t="s">
        <v>1480</v>
      </c>
      <c r="K257" s="2036" t="s">
        <v>1494</v>
      </c>
      <c r="L257" s="2035" t="s">
        <v>1637</v>
      </c>
    </row>
    <row r="258" spans="1:12">
      <c r="A258" s="2167" t="s">
        <v>1499</v>
      </c>
      <c r="B258" s="2167" t="s">
        <v>53</v>
      </c>
      <c r="C258" s="1804">
        <v>12195</v>
      </c>
      <c r="D258" s="1804">
        <v>572</v>
      </c>
      <c r="E258" s="1804">
        <v>150</v>
      </c>
      <c r="F258" s="1804">
        <v>12917</v>
      </c>
      <c r="G258" s="1804">
        <v>15</v>
      </c>
      <c r="H258" s="1804">
        <v>21</v>
      </c>
      <c r="I258" s="1804">
        <v>39</v>
      </c>
      <c r="J258" s="1804">
        <v>74</v>
      </c>
      <c r="K258" s="1804">
        <v>12843</v>
      </c>
      <c r="L258" s="1804">
        <v>5</v>
      </c>
    </row>
    <row r="259" spans="1:12">
      <c r="A259" s="2158" t="s">
        <v>1500</v>
      </c>
      <c r="B259" s="2158" t="s">
        <v>53</v>
      </c>
      <c r="C259" s="1805">
        <v>3227</v>
      </c>
      <c r="D259" s="1805">
        <v>311</v>
      </c>
      <c r="E259" s="1805">
        <v>171</v>
      </c>
      <c r="F259" s="1805">
        <v>3710</v>
      </c>
      <c r="G259" s="1805">
        <v>8</v>
      </c>
      <c r="H259" s="1805">
        <v>15</v>
      </c>
      <c r="I259" s="1805">
        <v>87</v>
      </c>
      <c r="J259" s="1805">
        <v>109</v>
      </c>
      <c r="K259" s="1805">
        <v>3600</v>
      </c>
      <c r="L259" s="1805">
        <v>3</v>
      </c>
    </row>
    <row r="260" spans="1:12">
      <c r="A260" s="2158" t="s">
        <v>1501</v>
      </c>
      <c r="B260" s="2158" t="s">
        <v>53</v>
      </c>
      <c r="C260" s="1805">
        <v>1032</v>
      </c>
      <c r="D260" s="1805">
        <v>107</v>
      </c>
      <c r="E260" s="1805">
        <v>41</v>
      </c>
      <c r="F260" s="1805">
        <v>1179</v>
      </c>
      <c r="G260" s="1805">
        <v>3</v>
      </c>
      <c r="H260" s="1805">
        <v>6</v>
      </c>
      <c r="I260" s="1805">
        <v>19</v>
      </c>
      <c r="J260" s="1805">
        <v>28</v>
      </c>
      <c r="K260" s="1805">
        <v>1151</v>
      </c>
      <c r="L260" s="1805">
        <v>2</v>
      </c>
    </row>
    <row r="261" spans="1:12">
      <c r="A261" s="2158" t="s">
        <v>1502</v>
      </c>
      <c r="B261" s="2158" t="s">
        <v>53</v>
      </c>
      <c r="C261" s="1805">
        <v>656</v>
      </c>
      <c r="D261" s="1805">
        <v>114</v>
      </c>
      <c r="E261" s="1805">
        <v>127</v>
      </c>
      <c r="F261" s="1805">
        <v>898</v>
      </c>
      <c r="G261" s="1805">
        <v>3</v>
      </c>
      <c r="H261" s="1805">
        <v>8</v>
      </c>
      <c r="I261" s="1805">
        <v>66</v>
      </c>
      <c r="J261" s="1805">
        <v>77</v>
      </c>
      <c r="K261" s="1805">
        <v>821</v>
      </c>
      <c r="L261" s="1805">
        <v>-2</v>
      </c>
    </row>
    <row r="262" spans="1:12">
      <c r="A262" s="2158" t="s">
        <v>1503</v>
      </c>
      <c r="B262" s="2158" t="s">
        <v>53</v>
      </c>
      <c r="C262" s="1805">
        <v>1538</v>
      </c>
      <c r="D262" s="1805">
        <v>91</v>
      </c>
      <c r="E262" s="1805">
        <v>4</v>
      </c>
      <c r="F262" s="1805">
        <v>1633</v>
      </c>
      <c r="G262" s="1805">
        <v>2</v>
      </c>
      <c r="H262" s="1805">
        <v>1</v>
      </c>
      <c r="I262" s="1805">
        <v>2</v>
      </c>
      <c r="J262" s="1805">
        <v>4</v>
      </c>
      <c r="K262" s="1805">
        <v>1629</v>
      </c>
      <c r="L262" s="1805">
        <v>3</v>
      </c>
    </row>
    <row r="263" spans="1:12">
      <c r="A263" s="2158" t="s">
        <v>1504</v>
      </c>
      <c r="B263" s="2158" t="s">
        <v>53</v>
      </c>
      <c r="C263" s="1805">
        <v>2606</v>
      </c>
      <c r="D263" s="1805">
        <v>205</v>
      </c>
      <c r="E263" s="1805">
        <v>558</v>
      </c>
      <c r="F263" s="1805">
        <v>3368</v>
      </c>
      <c r="G263" s="1805">
        <v>6</v>
      </c>
      <c r="H263" s="1805">
        <v>4</v>
      </c>
      <c r="I263" s="1805">
        <v>291</v>
      </c>
      <c r="J263" s="1805">
        <v>301</v>
      </c>
      <c r="K263" s="1805">
        <v>3067</v>
      </c>
      <c r="L263" s="1805">
        <v>-1</v>
      </c>
    </row>
    <row r="264" spans="1:12">
      <c r="A264" s="2158" t="s">
        <v>1505</v>
      </c>
      <c r="B264" s="2158" t="s">
        <v>53</v>
      </c>
      <c r="C264" s="1805">
        <v>1436</v>
      </c>
      <c r="D264" s="1805">
        <v>135</v>
      </c>
      <c r="E264" s="1805">
        <v>37</v>
      </c>
      <c r="F264" s="1805">
        <v>1609</v>
      </c>
      <c r="G264" s="1805">
        <v>4</v>
      </c>
      <c r="H264" s="1805">
        <v>3</v>
      </c>
      <c r="I264" s="1805">
        <v>19</v>
      </c>
      <c r="J264" s="1805">
        <v>26</v>
      </c>
      <c r="K264" s="1805">
        <v>1583</v>
      </c>
      <c r="L264" s="1805">
        <v>3</v>
      </c>
    </row>
    <row r="265" spans="1:12">
      <c r="A265" s="2158" t="s">
        <v>1506</v>
      </c>
      <c r="B265" s="2158" t="s">
        <v>53</v>
      </c>
      <c r="C265" s="1805">
        <v>328</v>
      </c>
      <c r="D265" s="1805">
        <v>30</v>
      </c>
      <c r="E265" s="1805">
        <v>3</v>
      </c>
      <c r="F265" s="1805">
        <v>361</v>
      </c>
      <c r="G265" s="1805">
        <v>1</v>
      </c>
      <c r="H265" s="1805">
        <v>1</v>
      </c>
      <c r="I265" s="1805">
        <v>2</v>
      </c>
      <c r="J265" s="1805">
        <v>3</v>
      </c>
      <c r="K265" s="1805">
        <v>358</v>
      </c>
      <c r="L265" s="1805">
        <v>1</v>
      </c>
    </row>
    <row r="266" spans="1:12">
      <c r="A266" s="2158" t="s">
        <v>1507</v>
      </c>
      <c r="B266" s="2158" t="s">
        <v>53</v>
      </c>
      <c r="C266" s="1805">
        <v>842</v>
      </c>
      <c r="D266" s="1805">
        <v>39</v>
      </c>
      <c r="E266" s="1805">
        <v>517</v>
      </c>
      <c r="F266" s="1805">
        <v>1399</v>
      </c>
      <c r="G266" s="1805">
        <v>1</v>
      </c>
      <c r="H266" s="1805" t="s">
        <v>1491</v>
      </c>
      <c r="I266" s="1805">
        <v>271</v>
      </c>
      <c r="J266" s="1805">
        <v>272</v>
      </c>
      <c r="K266" s="1805">
        <v>1126</v>
      </c>
      <c r="L266" s="1805">
        <v>-4</v>
      </c>
    </row>
    <row r="267" spans="1:12">
      <c r="A267" s="2158" t="s">
        <v>1508</v>
      </c>
      <c r="B267" s="2158" t="s">
        <v>53</v>
      </c>
      <c r="C267" s="1805">
        <v>3051</v>
      </c>
      <c r="D267" s="1805">
        <v>176</v>
      </c>
      <c r="E267" s="1805">
        <v>24</v>
      </c>
      <c r="F267" s="1805">
        <v>3251</v>
      </c>
      <c r="G267" s="1805">
        <v>6</v>
      </c>
      <c r="H267" s="1805">
        <v>14</v>
      </c>
      <c r="I267" s="1805">
        <v>11</v>
      </c>
      <c r="J267" s="1805">
        <v>31</v>
      </c>
      <c r="K267" s="1805">
        <v>3220</v>
      </c>
      <c r="L267" s="1805">
        <v>5</v>
      </c>
    </row>
    <row r="268" spans="1:12">
      <c r="A268" s="2158" t="s">
        <v>1509</v>
      </c>
      <c r="B268" s="2158" t="s">
        <v>53</v>
      </c>
      <c r="C268" s="1805">
        <v>1108</v>
      </c>
      <c r="D268" s="1805">
        <v>97</v>
      </c>
      <c r="E268" s="1805">
        <v>7</v>
      </c>
      <c r="F268" s="1805">
        <v>1211</v>
      </c>
      <c r="G268" s="1805">
        <v>2</v>
      </c>
      <c r="H268" s="1805">
        <v>6</v>
      </c>
      <c r="I268" s="1805">
        <v>4</v>
      </c>
      <c r="J268" s="1805">
        <v>12</v>
      </c>
      <c r="K268" s="1805">
        <v>1198</v>
      </c>
      <c r="L268" s="1805">
        <v>-1</v>
      </c>
    </row>
    <row r="269" spans="1:12">
      <c r="A269" s="2158" t="s">
        <v>1510</v>
      </c>
      <c r="B269" s="2158" t="s">
        <v>53</v>
      </c>
      <c r="C269" s="1805">
        <v>225</v>
      </c>
      <c r="D269" s="1805">
        <v>33</v>
      </c>
      <c r="E269" s="1805">
        <v>11</v>
      </c>
      <c r="F269" s="1805">
        <v>269</v>
      </c>
      <c r="G269" s="1805">
        <v>1</v>
      </c>
      <c r="H269" s="1805">
        <v>2</v>
      </c>
      <c r="I269" s="1805">
        <v>5</v>
      </c>
      <c r="J269" s="1805">
        <v>8</v>
      </c>
      <c r="K269" s="1805">
        <v>261</v>
      </c>
      <c r="L269" s="1805" t="s">
        <v>1491</v>
      </c>
    </row>
    <row r="270" spans="1:12">
      <c r="A270" s="2158" t="s">
        <v>1511</v>
      </c>
      <c r="B270" s="2158" t="s">
        <v>53</v>
      </c>
      <c r="C270" s="1805">
        <v>1718</v>
      </c>
      <c r="D270" s="1805">
        <v>47</v>
      </c>
      <c r="E270" s="1805">
        <v>6</v>
      </c>
      <c r="F270" s="1805">
        <v>1771</v>
      </c>
      <c r="G270" s="1805">
        <v>3</v>
      </c>
      <c r="H270" s="1805">
        <v>6</v>
      </c>
      <c r="I270" s="1805">
        <v>2</v>
      </c>
      <c r="J270" s="1805">
        <v>11</v>
      </c>
      <c r="K270" s="1805">
        <v>1760</v>
      </c>
      <c r="L270" s="1805">
        <v>6</v>
      </c>
    </row>
    <row r="271" spans="1:12">
      <c r="A271" s="2158" t="s">
        <v>1512</v>
      </c>
      <c r="B271" s="2158" t="s">
        <v>53</v>
      </c>
      <c r="C271" s="1805">
        <v>6705</v>
      </c>
      <c r="D271" s="1805">
        <v>1157</v>
      </c>
      <c r="E271" s="1805">
        <v>318</v>
      </c>
      <c r="F271" s="1805">
        <v>8179</v>
      </c>
      <c r="G271" s="1805">
        <v>13</v>
      </c>
      <c r="H271" s="1805">
        <v>47</v>
      </c>
      <c r="I271" s="1805">
        <v>182</v>
      </c>
      <c r="J271" s="1805">
        <v>242</v>
      </c>
      <c r="K271" s="1805">
        <v>7937</v>
      </c>
      <c r="L271" s="1805">
        <v>-52</v>
      </c>
    </row>
    <row r="272" spans="1:12">
      <c r="A272" s="2158" t="s">
        <v>1513</v>
      </c>
      <c r="B272" s="2158" t="s">
        <v>53</v>
      </c>
      <c r="C272" s="1805">
        <v>1456</v>
      </c>
      <c r="D272" s="1805">
        <v>203</v>
      </c>
      <c r="E272" s="1805">
        <v>40</v>
      </c>
      <c r="F272" s="1805">
        <v>1699</v>
      </c>
      <c r="G272" s="1805">
        <v>2</v>
      </c>
      <c r="H272" s="1805">
        <v>9</v>
      </c>
      <c r="I272" s="1805">
        <v>18</v>
      </c>
      <c r="J272" s="1805">
        <v>30</v>
      </c>
      <c r="K272" s="1805">
        <v>1669</v>
      </c>
      <c r="L272" s="1805">
        <v>1</v>
      </c>
    </row>
    <row r="273" spans="1:12">
      <c r="A273" s="2158" t="s">
        <v>1514</v>
      </c>
      <c r="B273" s="2158" t="s">
        <v>53</v>
      </c>
      <c r="C273" s="1805">
        <v>1346</v>
      </c>
      <c r="D273" s="1805">
        <v>102</v>
      </c>
      <c r="E273" s="1805">
        <v>26</v>
      </c>
      <c r="F273" s="1805">
        <v>1474</v>
      </c>
      <c r="G273" s="1805">
        <v>3</v>
      </c>
      <c r="H273" s="1805">
        <v>4</v>
      </c>
      <c r="I273" s="1805">
        <v>14</v>
      </c>
      <c r="J273" s="1805">
        <v>21</v>
      </c>
      <c r="K273" s="1805">
        <v>1453</v>
      </c>
      <c r="L273" s="1805">
        <v>5</v>
      </c>
    </row>
    <row r="274" spans="1:12">
      <c r="A274" s="2158" t="s">
        <v>1515</v>
      </c>
      <c r="B274" s="2158" t="s">
        <v>53</v>
      </c>
      <c r="C274" s="1805">
        <v>2493</v>
      </c>
      <c r="D274" s="1805">
        <v>280</v>
      </c>
      <c r="E274" s="1805">
        <v>207</v>
      </c>
      <c r="F274" s="1805">
        <v>2979</v>
      </c>
      <c r="G274" s="1805">
        <v>6</v>
      </c>
      <c r="H274" s="1805">
        <v>20</v>
      </c>
      <c r="I274" s="1805">
        <v>120</v>
      </c>
      <c r="J274" s="1805">
        <v>146</v>
      </c>
      <c r="K274" s="1805">
        <v>2833</v>
      </c>
      <c r="L274" s="1805">
        <v>-55</v>
      </c>
    </row>
    <row r="275" spans="1:12">
      <c r="A275" s="2158" t="s">
        <v>1516</v>
      </c>
      <c r="B275" s="2158" t="s">
        <v>53</v>
      </c>
      <c r="C275" s="1805">
        <v>172</v>
      </c>
      <c r="D275" s="1805">
        <v>69</v>
      </c>
      <c r="E275" s="1805">
        <v>13</v>
      </c>
      <c r="F275" s="1805">
        <v>254</v>
      </c>
      <c r="G275" s="1805" t="s">
        <v>1491</v>
      </c>
      <c r="H275" s="1805">
        <v>3</v>
      </c>
      <c r="I275" s="1805">
        <v>8</v>
      </c>
      <c r="J275" s="1805">
        <v>11</v>
      </c>
      <c r="K275" s="1805">
        <v>243</v>
      </c>
      <c r="L275" s="1805">
        <v>-1</v>
      </c>
    </row>
    <row r="276" spans="1:12">
      <c r="A276" s="2158" t="s">
        <v>1517</v>
      </c>
      <c r="B276" s="2158" t="s">
        <v>53</v>
      </c>
      <c r="C276" s="1805">
        <v>649</v>
      </c>
      <c r="D276" s="1805">
        <v>450</v>
      </c>
      <c r="E276" s="1805">
        <v>30</v>
      </c>
      <c r="F276" s="1805">
        <v>1129</v>
      </c>
      <c r="G276" s="1805">
        <v>2</v>
      </c>
      <c r="H276" s="1805">
        <v>8</v>
      </c>
      <c r="I276" s="1805">
        <v>21</v>
      </c>
      <c r="J276" s="1805">
        <v>31</v>
      </c>
      <c r="K276" s="1805">
        <v>1098</v>
      </c>
      <c r="L276" s="1805">
        <v>-1</v>
      </c>
    </row>
    <row r="277" spans="1:12">
      <c r="A277" s="2158" t="s">
        <v>1518</v>
      </c>
      <c r="B277" s="2158" t="s">
        <v>53</v>
      </c>
      <c r="C277" s="1805">
        <v>590</v>
      </c>
      <c r="D277" s="1805">
        <v>53</v>
      </c>
      <c r="E277" s="1805">
        <v>1</v>
      </c>
      <c r="F277" s="1805">
        <v>644</v>
      </c>
      <c r="G277" s="1805">
        <v>1</v>
      </c>
      <c r="H277" s="1805">
        <v>2</v>
      </c>
      <c r="I277" s="1805">
        <v>1</v>
      </c>
      <c r="J277" s="1805">
        <v>3</v>
      </c>
      <c r="K277" s="1805">
        <v>642</v>
      </c>
      <c r="L277" s="1805" t="s">
        <v>1491</v>
      </c>
    </row>
    <row r="278" spans="1:12">
      <c r="A278" s="2158" t="s">
        <v>1519</v>
      </c>
      <c r="B278" s="2158" t="s">
        <v>53</v>
      </c>
      <c r="C278" s="1805">
        <v>27578</v>
      </c>
      <c r="D278" s="1805">
        <v>3069</v>
      </c>
      <c r="E278" s="1805">
        <v>633</v>
      </c>
      <c r="F278" s="1805">
        <v>31279</v>
      </c>
      <c r="G278" s="1805">
        <v>67</v>
      </c>
      <c r="H278" s="1805">
        <v>127</v>
      </c>
      <c r="I278" s="1805">
        <v>324</v>
      </c>
      <c r="J278" s="1805">
        <v>518</v>
      </c>
      <c r="K278" s="1805">
        <v>30761</v>
      </c>
      <c r="L278" s="1805">
        <v>28</v>
      </c>
    </row>
    <row r="279" spans="1:12">
      <c r="A279" s="2158" t="s">
        <v>1520</v>
      </c>
      <c r="B279" s="2158" t="s">
        <v>53</v>
      </c>
      <c r="C279" s="1805">
        <v>1047</v>
      </c>
      <c r="D279" s="1805">
        <v>254</v>
      </c>
      <c r="E279" s="1805">
        <v>60</v>
      </c>
      <c r="F279" s="1805">
        <v>1361</v>
      </c>
      <c r="G279" s="1805">
        <v>3</v>
      </c>
      <c r="H279" s="1805">
        <v>7</v>
      </c>
      <c r="I279" s="1805">
        <v>29</v>
      </c>
      <c r="J279" s="1805">
        <v>39</v>
      </c>
      <c r="K279" s="1805">
        <v>1322</v>
      </c>
      <c r="L279" s="1805">
        <v>42</v>
      </c>
    </row>
    <row r="280" spans="1:12">
      <c r="A280" s="2158" t="s">
        <v>1521</v>
      </c>
      <c r="B280" s="2158" t="s">
        <v>53</v>
      </c>
      <c r="C280" s="1805">
        <v>2718</v>
      </c>
      <c r="D280" s="1805">
        <v>381</v>
      </c>
      <c r="E280" s="1805">
        <v>100</v>
      </c>
      <c r="F280" s="1805">
        <v>3198</v>
      </c>
      <c r="G280" s="1805">
        <v>6</v>
      </c>
      <c r="H280" s="1805">
        <v>14</v>
      </c>
      <c r="I280" s="1805">
        <v>50</v>
      </c>
      <c r="J280" s="1805">
        <v>70</v>
      </c>
      <c r="K280" s="1805">
        <v>3128</v>
      </c>
      <c r="L280" s="1805">
        <v>-2</v>
      </c>
    </row>
    <row r="281" spans="1:12">
      <c r="A281" s="2158" t="s">
        <v>1522</v>
      </c>
      <c r="B281" s="2158" t="s">
        <v>53</v>
      </c>
      <c r="C281" s="1805">
        <v>9765</v>
      </c>
      <c r="D281" s="1805">
        <v>668</v>
      </c>
      <c r="E281" s="1805">
        <v>157</v>
      </c>
      <c r="F281" s="1805">
        <v>10590</v>
      </c>
      <c r="G281" s="1805">
        <v>25</v>
      </c>
      <c r="H281" s="1805">
        <v>31</v>
      </c>
      <c r="I281" s="1805">
        <v>74</v>
      </c>
      <c r="J281" s="1805">
        <v>130</v>
      </c>
      <c r="K281" s="1805">
        <v>10460</v>
      </c>
      <c r="L281" s="1805">
        <v>-15</v>
      </c>
    </row>
    <row r="282" spans="1:12">
      <c r="A282" s="2158" t="s">
        <v>1523</v>
      </c>
      <c r="B282" s="2158" t="s">
        <v>53</v>
      </c>
      <c r="C282" s="1805">
        <v>6464</v>
      </c>
      <c r="D282" s="1805">
        <v>705</v>
      </c>
      <c r="E282" s="1805">
        <v>154</v>
      </c>
      <c r="F282" s="1805">
        <v>7322</v>
      </c>
      <c r="G282" s="1805">
        <v>18</v>
      </c>
      <c r="H282" s="1805">
        <v>24</v>
      </c>
      <c r="I282" s="1805">
        <v>93</v>
      </c>
      <c r="J282" s="1805">
        <v>135</v>
      </c>
      <c r="K282" s="1805">
        <v>7188</v>
      </c>
      <c r="L282" s="1805">
        <v>-3</v>
      </c>
    </row>
    <row r="283" spans="1:12">
      <c r="A283" s="2158" t="s">
        <v>1524</v>
      </c>
      <c r="B283" s="2158" t="s">
        <v>53</v>
      </c>
      <c r="C283" s="1805">
        <v>3973</v>
      </c>
      <c r="D283" s="1805">
        <v>668</v>
      </c>
      <c r="E283" s="1805">
        <v>72</v>
      </c>
      <c r="F283" s="1805">
        <v>4713</v>
      </c>
      <c r="G283" s="1805">
        <v>8</v>
      </c>
      <c r="H283" s="1805">
        <v>32</v>
      </c>
      <c r="I283" s="1805">
        <v>38</v>
      </c>
      <c r="J283" s="1805">
        <v>79</v>
      </c>
      <c r="K283" s="1805">
        <v>4634</v>
      </c>
      <c r="L283" s="1805">
        <v>5</v>
      </c>
    </row>
    <row r="284" spans="1:12">
      <c r="A284" s="2158" t="s">
        <v>1525</v>
      </c>
      <c r="B284" s="2158" t="s">
        <v>53</v>
      </c>
      <c r="C284" s="1805">
        <v>2378</v>
      </c>
      <c r="D284" s="1805">
        <v>276</v>
      </c>
      <c r="E284" s="1805">
        <v>80</v>
      </c>
      <c r="F284" s="1805">
        <v>2734</v>
      </c>
      <c r="G284" s="1805">
        <v>4</v>
      </c>
      <c r="H284" s="1805">
        <v>11</v>
      </c>
      <c r="I284" s="1805">
        <v>35</v>
      </c>
      <c r="J284" s="1805">
        <v>50</v>
      </c>
      <c r="K284" s="1805">
        <v>2684</v>
      </c>
      <c r="L284" s="1805">
        <v>-3</v>
      </c>
    </row>
    <row r="285" spans="1:12">
      <c r="A285" s="2158" t="s">
        <v>1526</v>
      </c>
      <c r="B285" s="2158" t="s">
        <v>53</v>
      </c>
      <c r="C285" s="1805">
        <v>1232</v>
      </c>
      <c r="D285" s="1805">
        <v>118</v>
      </c>
      <c r="E285" s="1805">
        <v>10</v>
      </c>
      <c r="F285" s="1805">
        <v>1361</v>
      </c>
      <c r="G285" s="1805">
        <v>3</v>
      </c>
      <c r="H285" s="1805">
        <v>6</v>
      </c>
      <c r="I285" s="1805">
        <v>6</v>
      </c>
      <c r="J285" s="1805">
        <v>15</v>
      </c>
      <c r="K285" s="1805">
        <v>1346</v>
      </c>
      <c r="L285" s="1805">
        <v>3</v>
      </c>
    </row>
    <row r="286" spans="1:12">
      <c r="A286" s="2158" t="s">
        <v>1527</v>
      </c>
      <c r="B286" s="2158" t="s">
        <v>53</v>
      </c>
      <c r="C286" s="1805">
        <v>5365</v>
      </c>
      <c r="D286" s="1805">
        <v>508</v>
      </c>
      <c r="E286" s="1805">
        <v>617</v>
      </c>
      <c r="F286" s="1805">
        <v>6491</v>
      </c>
      <c r="G286" s="1805">
        <v>27</v>
      </c>
      <c r="H286" s="1805">
        <v>27</v>
      </c>
      <c r="I286" s="1805">
        <v>250</v>
      </c>
      <c r="J286" s="1805">
        <v>305</v>
      </c>
      <c r="K286" s="1805">
        <v>6186</v>
      </c>
      <c r="L286" s="1805">
        <v>-43</v>
      </c>
    </row>
    <row r="287" spans="1:12">
      <c r="A287" s="2158" t="s">
        <v>1528</v>
      </c>
      <c r="B287" s="2158" t="s">
        <v>53</v>
      </c>
      <c r="C287" s="1805">
        <v>156</v>
      </c>
      <c r="D287" s="1805">
        <v>2</v>
      </c>
      <c r="E287" s="1805">
        <v>10</v>
      </c>
      <c r="F287" s="1805">
        <v>168</v>
      </c>
      <c r="G287" s="1805" t="s">
        <v>1491</v>
      </c>
      <c r="H287" s="1805" t="s">
        <v>1491</v>
      </c>
      <c r="I287" s="1805">
        <v>6</v>
      </c>
      <c r="J287" s="1805">
        <v>7</v>
      </c>
      <c r="K287" s="1805">
        <v>161</v>
      </c>
      <c r="L287" s="1805">
        <v>1</v>
      </c>
    </row>
    <row r="288" spans="1:12">
      <c r="A288" s="2158" t="s">
        <v>1529</v>
      </c>
      <c r="B288" s="2158" t="s">
        <v>53</v>
      </c>
      <c r="C288" s="1805">
        <v>4963</v>
      </c>
      <c r="D288" s="1805">
        <v>504</v>
      </c>
      <c r="E288" s="1805">
        <v>606</v>
      </c>
      <c r="F288" s="1805">
        <v>6073</v>
      </c>
      <c r="G288" s="1805">
        <v>27</v>
      </c>
      <c r="H288" s="1805">
        <v>27</v>
      </c>
      <c r="I288" s="1805">
        <v>243</v>
      </c>
      <c r="J288" s="1805">
        <v>297</v>
      </c>
      <c r="K288" s="1805">
        <v>5776</v>
      </c>
      <c r="L288" s="1805">
        <v>-44</v>
      </c>
    </row>
    <row r="289" spans="1:12" ht="9.6" customHeight="1">
      <c r="A289" s="2158" t="s">
        <v>1530</v>
      </c>
      <c r="B289" s="2158" t="s">
        <v>53</v>
      </c>
      <c r="C289" s="1805">
        <v>246</v>
      </c>
      <c r="D289" s="1805">
        <v>2</v>
      </c>
      <c r="E289" s="1805">
        <v>1</v>
      </c>
      <c r="F289" s="1805">
        <v>249</v>
      </c>
      <c r="G289" s="1805" t="s">
        <v>1491</v>
      </c>
      <c r="H289" s="1805" t="s">
        <v>1491</v>
      </c>
      <c r="I289" s="1805">
        <v>1</v>
      </c>
      <c r="J289" s="1805">
        <v>1</v>
      </c>
      <c r="K289" s="1805">
        <v>248</v>
      </c>
      <c r="L289" s="1805" t="s">
        <v>1491</v>
      </c>
    </row>
    <row r="290" spans="1:12" ht="18" customHeight="1">
      <c r="A290" s="2158" t="s">
        <v>1531</v>
      </c>
      <c r="B290" s="2158" t="s">
        <v>53</v>
      </c>
      <c r="C290" s="1805">
        <v>5156</v>
      </c>
      <c r="D290" s="1805">
        <v>123</v>
      </c>
      <c r="E290" s="1805">
        <v>36</v>
      </c>
      <c r="F290" s="1805">
        <v>5315</v>
      </c>
      <c r="G290" s="1805">
        <v>5</v>
      </c>
      <c r="H290" s="1805">
        <v>3</v>
      </c>
      <c r="I290" s="1805">
        <v>22</v>
      </c>
      <c r="J290" s="1805">
        <v>30</v>
      </c>
      <c r="K290" s="1805">
        <v>5284</v>
      </c>
      <c r="L290" s="1805">
        <v>-4</v>
      </c>
    </row>
    <row r="291" spans="1:12">
      <c r="A291" s="2158" t="s">
        <v>1532</v>
      </c>
      <c r="B291" s="2158" t="s">
        <v>53</v>
      </c>
      <c r="C291" s="1805">
        <v>2371</v>
      </c>
      <c r="D291" s="1805">
        <v>74</v>
      </c>
      <c r="E291" s="1805">
        <v>30</v>
      </c>
      <c r="F291" s="1805">
        <v>2475</v>
      </c>
      <c r="G291" s="1805">
        <v>2</v>
      </c>
      <c r="H291" s="1805">
        <v>1</v>
      </c>
      <c r="I291" s="1805">
        <v>17</v>
      </c>
      <c r="J291" s="1805">
        <v>20</v>
      </c>
      <c r="K291" s="1805">
        <v>2455</v>
      </c>
      <c r="L291" s="1805">
        <v>-5</v>
      </c>
    </row>
    <row r="292" spans="1:12">
      <c r="A292" s="2158" t="s">
        <v>1533</v>
      </c>
      <c r="B292" s="2158" t="s">
        <v>53</v>
      </c>
      <c r="C292" s="1805">
        <v>2019</v>
      </c>
      <c r="D292" s="1805">
        <v>15</v>
      </c>
      <c r="E292" s="1805">
        <v>1</v>
      </c>
      <c r="F292" s="1805">
        <v>2035</v>
      </c>
      <c r="G292" s="1805">
        <v>1</v>
      </c>
      <c r="H292" s="1805" t="s">
        <v>1491</v>
      </c>
      <c r="I292" s="1805" t="s">
        <v>1491</v>
      </c>
      <c r="J292" s="1805">
        <v>2</v>
      </c>
      <c r="K292" s="1805">
        <v>2033</v>
      </c>
      <c r="L292" s="1805">
        <v>2</v>
      </c>
    </row>
    <row r="293" spans="1:12">
      <c r="A293" s="2158" t="s">
        <v>1534</v>
      </c>
      <c r="B293" s="2158" t="s">
        <v>53</v>
      </c>
      <c r="C293" s="1805">
        <v>765</v>
      </c>
      <c r="D293" s="1805">
        <v>34</v>
      </c>
      <c r="E293" s="1805">
        <v>5</v>
      </c>
      <c r="F293" s="1805">
        <v>805</v>
      </c>
      <c r="G293" s="1805">
        <v>2</v>
      </c>
      <c r="H293" s="1805">
        <v>2</v>
      </c>
      <c r="I293" s="1805">
        <v>5</v>
      </c>
      <c r="J293" s="1805">
        <v>8</v>
      </c>
      <c r="K293" s="1805">
        <v>797</v>
      </c>
      <c r="L293" s="1805">
        <v>-2</v>
      </c>
    </row>
    <row r="294" spans="1:12">
      <c r="A294" s="2158" t="s">
        <v>1535</v>
      </c>
      <c r="B294" s="2158" t="s">
        <v>53</v>
      </c>
      <c r="C294" s="1805">
        <v>36940</v>
      </c>
      <c r="D294" s="1805">
        <v>1608</v>
      </c>
      <c r="E294" s="1805">
        <v>262</v>
      </c>
      <c r="F294" s="1805">
        <v>38810</v>
      </c>
      <c r="G294" s="1805">
        <v>39</v>
      </c>
      <c r="H294" s="1805">
        <v>34</v>
      </c>
      <c r="I294" s="1805">
        <v>100</v>
      </c>
      <c r="J294" s="1805">
        <v>173</v>
      </c>
      <c r="K294" s="1805">
        <v>38637</v>
      </c>
      <c r="L294" s="1805">
        <v>5</v>
      </c>
    </row>
    <row r="295" spans="1:12">
      <c r="A295" s="2158" t="s">
        <v>1536</v>
      </c>
      <c r="B295" s="2158" t="s">
        <v>53</v>
      </c>
      <c r="C295" s="1805">
        <v>526</v>
      </c>
      <c r="D295" s="1805">
        <v>142</v>
      </c>
      <c r="E295" s="1805">
        <v>6</v>
      </c>
      <c r="F295" s="1805">
        <v>673</v>
      </c>
      <c r="G295" s="1805">
        <v>9</v>
      </c>
      <c r="H295" s="1805">
        <v>3</v>
      </c>
      <c r="I295" s="1805">
        <v>7</v>
      </c>
      <c r="J295" s="1805">
        <v>18</v>
      </c>
      <c r="K295" s="1805">
        <v>655</v>
      </c>
      <c r="L295" s="1805" t="s">
        <v>1491</v>
      </c>
    </row>
    <row r="296" spans="1:12">
      <c r="A296" s="2161"/>
      <c r="B296" s="2161" t="s">
        <v>53</v>
      </c>
      <c r="C296" s="1806"/>
      <c r="D296" s="1806"/>
      <c r="E296" s="1806"/>
      <c r="F296" s="1806"/>
      <c r="G296" s="1806"/>
      <c r="H296" s="1806"/>
      <c r="I296" s="1806"/>
      <c r="J296" s="1806"/>
      <c r="K296" s="1806"/>
      <c r="L296" s="1806"/>
    </row>
    <row r="297" spans="1:12">
      <c r="A297" s="2162" t="s">
        <v>1537</v>
      </c>
      <c r="B297" s="2162" t="s">
        <v>53</v>
      </c>
      <c r="C297" s="1839">
        <v>103348</v>
      </c>
      <c r="D297" s="1840">
        <v>7871</v>
      </c>
      <c r="E297" s="1840">
        <v>2773</v>
      </c>
      <c r="F297" s="1840">
        <v>113992</v>
      </c>
      <c r="G297" s="1840">
        <v>195</v>
      </c>
      <c r="H297" s="1840">
        <v>293</v>
      </c>
      <c r="I297" s="1840">
        <v>1314</v>
      </c>
      <c r="J297" s="1840">
        <v>1801</v>
      </c>
      <c r="K297" s="1840">
        <v>112190</v>
      </c>
      <c r="L297" s="1840">
        <v>-54</v>
      </c>
    </row>
    <row r="298" spans="1:12">
      <c r="A298" s="2167" t="s">
        <v>1538</v>
      </c>
      <c r="B298" s="2167" t="s">
        <v>53</v>
      </c>
      <c r="C298" s="1807">
        <v>112912</v>
      </c>
      <c r="D298" s="1807">
        <v>3922</v>
      </c>
      <c r="E298" s="1807">
        <v>553</v>
      </c>
      <c r="F298" s="1807">
        <v>117387</v>
      </c>
      <c r="G298" s="1807">
        <v>14</v>
      </c>
      <c r="H298" s="1807">
        <v>25</v>
      </c>
      <c r="I298" s="1807">
        <v>52</v>
      </c>
      <c r="J298" s="1807">
        <v>91</v>
      </c>
      <c r="K298" s="1807">
        <v>117296</v>
      </c>
      <c r="L298" s="1807">
        <v>1</v>
      </c>
    </row>
    <row r="299" spans="1:12">
      <c r="A299" s="2158" t="s">
        <v>1539</v>
      </c>
      <c r="B299" s="2158" t="s">
        <v>53</v>
      </c>
      <c r="C299" s="1808">
        <v>16776</v>
      </c>
      <c r="D299" s="1808">
        <v>1391</v>
      </c>
      <c r="E299" s="1808">
        <v>380</v>
      </c>
      <c r="F299" s="1808">
        <v>18546</v>
      </c>
      <c r="G299" s="1808">
        <v>60</v>
      </c>
      <c r="H299" s="1808">
        <v>68</v>
      </c>
      <c r="I299" s="1808">
        <v>185</v>
      </c>
      <c r="J299" s="1808">
        <v>313</v>
      </c>
      <c r="K299" s="1808">
        <v>18233</v>
      </c>
      <c r="L299" s="1808">
        <v>-5</v>
      </c>
    </row>
    <row r="300" spans="1:12">
      <c r="A300" s="2161" t="s">
        <v>1540</v>
      </c>
      <c r="B300" s="2161" t="s">
        <v>53</v>
      </c>
      <c r="C300" s="1809">
        <v>5527</v>
      </c>
      <c r="D300" s="1809">
        <v>1046</v>
      </c>
      <c r="E300" s="1809">
        <v>278</v>
      </c>
      <c r="F300" s="1809">
        <v>6852</v>
      </c>
      <c r="G300" s="1809">
        <v>29</v>
      </c>
      <c r="H300" s="1809">
        <v>98</v>
      </c>
      <c r="I300" s="1809">
        <v>122</v>
      </c>
      <c r="J300" s="1809">
        <v>250</v>
      </c>
      <c r="K300" s="1809">
        <v>6602</v>
      </c>
      <c r="L300" s="1809">
        <v>-4</v>
      </c>
    </row>
    <row r="301" spans="1:12">
      <c r="A301" s="2162" t="s">
        <v>1541</v>
      </c>
      <c r="B301" s="2162" t="s">
        <v>53</v>
      </c>
      <c r="C301" s="1840">
        <v>135216</v>
      </c>
      <c r="D301" s="1840">
        <v>6359</v>
      </c>
      <c r="E301" s="1840">
        <v>1211</v>
      </c>
      <c r="F301" s="1840">
        <v>142785</v>
      </c>
      <c r="G301" s="1840">
        <v>103</v>
      </c>
      <c r="H301" s="1840">
        <v>191</v>
      </c>
      <c r="I301" s="1840">
        <v>360</v>
      </c>
      <c r="J301" s="1840">
        <v>654</v>
      </c>
      <c r="K301" s="1840">
        <v>142131</v>
      </c>
      <c r="L301" s="1840">
        <v>-8</v>
      </c>
    </row>
    <row r="302" spans="1:12">
      <c r="A302" s="2162" t="s">
        <v>1542</v>
      </c>
      <c r="B302" s="2162" t="s">
        <v>53</v>
      </c>
      <c r="C302" s="1840">
        <v>3326</v>
      </c>
      <c r="D302" s="1840">
        <v>124</v>
      </c>
      <c r="E302" s="1840">
        <v>39</v>
      </c>
      <c r="F302" s="1840">
        <v>3489</v>
      </c>
      <c r="G302" s="1840" t="s">
        <v>1543</v>
      </c>
      <c r="H302" s="1840" t="s">
        <v>1543</v>
      </c>
      <c r="I302" s="1840">
        <v>2</v>
      </c>
      <c r="J302" s="1840">
        <v>2</v>
      </c>
      <c r="K302" s="1840">
        <v>3486</v>
      </c>
      <c r="L302" s="1840" t="s">
        <v>1543</v>
      </c>
    </row>
    <row r="303" spans="1:12">
      <c r="A303" s="2162" t="s">
        <v>1544</v>
      </c>
      <c r="B303" s="2162" t="s">
        <v>53</v>
      </c>
      <c r="C303" s="1839">
        <v>241889</v>
      </c>
      <c r="D303" s="1840">
        <v>14354</v>
      </c>
      <c r="E303" s="1840">
        <v>4023</v>
      </c>
      <c r="F303" s="1840">
        <v>260266</v>
      </c>
      <c r="G303" s="1840">
        <v>298</v>
      </c>
      <c r="H303" s="1840">
        <v>484</v>
      </c>
      <c r="I303" s="1840">
        <v>1676</v>
      </c>
      <c r="J303" s="1840">
        <v>2458</v>
      </c>
      <c r="K303" s="1840">
        <v>257808</v>
      </c>
      <c r="L303" s="1840">
        <v>-63</v>
      </c>
    </row>
    <row r="304" spans="1:12">
      <c r="A304" s="2163" t="s">
        <v>1545</v>
      </c>
      <c r="B304" s="2163" t="s">
        <v>53</v>
      </c>
      <c r="C304" s="1841">
        <v>1912</v>
      </c>
      <c r="D304" s="1842">
        <v>29</v>
      </c>
      <c r="E304" s="1842" t="s">
        <v>1543</v>
      </c>
      <c r="F304" s="1842">
        <v>1941</v>
      </c>
      <c r="G304" s="1842">
        <v>2</v>
      </c>
      <c r="H304" s="1842">
        <v>1</v>
      </c>
      <c r="I304" s="1842" t="s">
        <v>1543</v>
      </c>
      <c r="J304" s="1842">
        <v>3</v>
      </c>
      <c r="K304" s="1842">
        <v>1938</v>
      </c>
      <c r="L304" s="1842" t="s">
        <v>1543</v>
      </c>
    </row>
    <row r="305" spans="1:12">
      <c r="A305" s="2162" t="s">
        <v>1490</v>
      </c>
      <c r="B305" s="2162" t="s">
        <v>53</v>
      </c>
      <c r="C305" s="1839">
        <v>243801</v>
      </c>
      <c r="D305" s="1840">
        <v>14383</v>
      </c>
      <c r="E305" s="1840">
        <v>4023</v>
      </c>
      <c r="F305" s="1840">
        <v>262207</v>
      </c>
      <c r="G305" s="1840">
        <v>300</v>
      </c>
      <c r="H305" s="1840">
        <v>485</v>
      </c>
      <c r="I305" s="1840">
        <v>1676</v>
      </c>
      <c r="J305" s="1840">
        <v>2461</v>
      </c>
      <c r="K305" s="1840">
        <v>259746</v>
      </c>
      <c r="L305" s="1840">
        <v>-63</v>
      </c>
    </row>
    <row r="306" spans="1:12">
      <c r="A306" s="2159" t="s">
        <v>1546</v>
      </c>
      <c r="B306" s="2160" t="s">
        <v>53</v>
      </c>
      <c r="C306" s="2160" t="s">
        <v>53</v>
      </c>
      <c r="D306" s="2160" t="s">
        <v>53</v>
      </c>
      <c r="E306" s="2160" t="s">
        <v>53</v>
      </c>
      <c r="F306" s="2160" t="s">
        <v>53</v>
      </c>
      <c r="G306" s="2160" t="s">
        <v>53</v>
      </c>
      <c r="H306" s="2160" t="s">
        <v>53</v>
      </c>
      <c r="I306" s="2160" t="s">
        <v>53</v>
      </c>
      <c r="J306" s="2160" t="s">
        <v>53</v>
      </c>
      <c r="K306" s="2160" t="s">
        <v>53</v>
      </c>
      <c r="L306" s="2160" t="s">
        <v>53</v>
      </c>
    </row>
    <row r="308" spans="1:12" ht="13.8">
      <c r="A308" s="2164" t="s">
        <v>1082</v>
      </c>
      <c r="B308" s="2165"/>
      <c r="C308" s="2165"/>
      <c r="D308" s="2165"/>
      <c r="E308" s="2165"/>
      <c r="F308" s="2165"/>
      <c r="G308" s="2165"/>
      <c r="H308" s="2165"/>
      <c r="I308" s="2165"/>
      <c r="J308" s="2165"/>
      <c r="K308" s="2165"/>
      <c r="L308" s="2165"/>
    </row>
    <row r="309" spans="1:12">
      <c r="A309" s="1759"/>
      <c r="B309" s="1759"/>
      <c r="C309" s="1785"/>
      <c r="D309" s="1794"/>
      <c r="E309" s="1794"/>
      <c r="F309" s="1794"/>
      <c r="G309" s="1794"/>
      <c r="H309" s="1794"/>
      <c r="I309" s="1794"/>
      <c r="J309" s="1795"/>
      <c r="K309" s="1796"/>
      <c r="L309" s="1795"/>
    </row>
    <row r="310" spans="1:12">
      <c r="A310" s="1813" t="s">
        <v>1247</v>
      </c>
      <c r="B310" s="1797"/>
      <c r="C310" s="1784"/>
      <c r="D310" s="1798"/>
      <c r="E310" s="1798"/>
      <c r="F310" s="1798"/>
      <c r="G310" s="1796"/>
      <c r="H310" s="1796"/>
      <c r="I310" s="1796"/>
      <c r="J310" s="1796"/>
      <c r="K310" s="1796"/>
      <c r="L310" s="1796"/>
    </row>
    <row r="311" spans="1:12">
      <c r="A311" s="1751"/>
      <c r="B311" s="1751"/>
      <c r="C311" s="2032" t="s">
        <v>1492</v>
      </c>
      <c r="D311" s="2032" t="s">
        <v>53</v>
      </c>
      <c r="E311" s="2032" t="s">
        <v>53</v>
      </c>
      <c r="F311" s="2032" t="s">
        <v>53</v>
      </c>
      <c r="G311" s="2033" t="s">
        <v>1493</v>
      </c>
      <c r="H311" s="2033" t="s">
        <v>53</v>
      </c>
      <c r="I311" s="2033" t="s">
        <v>53</v>
      </c>
      <c r="J311" s="2033" t="s">
        <v>53</v>
      </c>
      <c r="L311" s="2034"/>
    </row>
    <row r="312" spans="1:12" ht="15.6">
      <c r="A312" s="1799" t="s">
        <v>1495</v>
      </c>
      <c r="B312" s="1800"/>
      <c r="C312" s="1801" t="s">
        <v>1496</v>
      </c>
      <c r="D312" s="1801" t="s">
        <v>1497</v>
      </c>
      <c r="E312" s="1801" t="s">
        <v>1498</v>
      </c>
      <c r="F312" s="1801" t="s">
        <v>1480</v>
      </c>
      <c r="G312" s="1801" t="s">
        <v>1496</v>
      </c>
      <c r="H312" s="1801" t="s">
        <v>1497</v>
      </c>
      <c r="I312" s="1801" t="s">
        <v>1498</v>
      </c>
      <c r="J312" s="1801" t="s">
        <v>1480</v>
      </c>
      <c r="K312" s="1810" t="s">
        <v>1494</v>
      </c>
      <c r="L312" s="2035" t="s">
        <v>1637</v>
      </c>
    </row>
    <row r="313" spans="1:12">
      <c r="A313" s="1811" t="s">
        <v>1499</v>
      </c>
      <c r="B313" s="1811" t="s">
        <v>53</v>
      </c>
      <c r="C313" s="1804">
        <v>12622</v>
      </c>
      <c r="D313" s="1804">
        <v>509</v>
      </c>
      <c r="E313" s="1804">
        <v>158</v>
      </c>
      <c r="F313" s="1804">
        <v>13289</v>
      </c>
      <c r="G313" s="1804">
        <v>18</v>
      </c>
      <c r="H313" s="1804">
        <v>16</v>
      </c>
      <c r="I313" s="1804">
        <v>150</v>
      </c>
      <c r="J313" s="1804">
        <v>185</v>
      </c>
      <c r="K313" s="1804">
        <v>13105</v>
      </c>
      <c r="L313" s="1804">
        <v>-25</v>
      </c>
    </row>
    <row r="314" spans="1:12">
      <c r="A314" s="1812" t="s">
        <v>1500</v>
      </c>
      <c r="B314" s="1812" t="s">
        <v>53</v>
      </c>
      <c r="C314" s="1805">
        <v>3054</v>
      </c>
      <c r="D314" s="1805">
        <v>265</v>
      </c>
      <c r="E314" s="1805">
        <v>185</v>
      </c>
      <c r="F314" s="1805">
        <v>3504</v>
      </c>
      <c r="G314" s="1805">
        <v>11</v>
      </c>
      <c r="H314" s="1805">
        <v>17</v>
      </c>
      <c r="I314" s="1805">
        <v>95</v>
      </c>
      <c r="J314" s="1805">
        <v>122</v>
      </c>
      <c r="K314" s="1805">
        <v>3381</v>
      </c>
      <c r="L314" s="1805">
        <v>-13</v>
      </c>
    </row>
    <row r="315" spans="1:12">
      <c r="A315" s="1812" t="s">
        <v>1501</v>
      </c>
      <c r="B315" s="1812" t="s">
        <v>53</v>
      </c>
      <c r="C315" s="1805">
        <v>1027</v>
      </c>
      <c r="D315" s="1805">
        <v>112</v>
      </c>
      <c r="E315" s="1805">
        <v>49</v>
      </c>
      <c r="F315" s="1805">
        <v>1188</v>
      </c>
      <c r="G315" s="1805">
        <v>4</v>
      </c>
      <c r="H315" s="1805">
        <v>7</v>
      </c>
      <c r="I315" s="1805">
        <v>23</v>
      </c>
      <c r="J315" s="1805">
        <v>34</v>
      </c>
      <c r="K315" s="1805">
        <v>1154</v>
      </c>
      <c r="L315" s="1805">
        <v>-3</v>
      </c>
    </row>
    <row r="316" spans="1:12">
      <c r="A316" s="1812" t="s">
        <v>1502</v>
      </c>
      <c r="B316" s="1812" t="s">
        <v>53</v>
      </c>
      <c r="C316" s="1805">
        <v>631</v>
      </c>
      <c r="D316" s="1805">
        <v>123</v>
      </c>
      <c r="E316" s="1805">
        <v>131</v>
      </c>
      <c r="F316" s="1805">
        <v>885</v>
      </c>
      <c r="G316" s="1805">
        <v>3</v>
      </c>
      <c r="H316" s="1805">
        <v>9</v>
      </c>
      <c r="I316" s="1805">
        <v>70</v>
      </c>
      <c r="J316" s="1805">
        <v>82</v>
      </c>
      <c r="K316" s="1805">
        <v>803</v>
      </c>
      <c r="L316" s="1805">
        <v>-4</v>
      </c>
    </row>
    <row r="317" spans="1:12">
      <c r="A317" s="1812" t="s">
        <v>1503</v>
      </c>
      <c r="B317" s="1812" t="s">
        <v>53</v>
      </c>
      <c r="C317" s="1805">
        <v>1396</v>
      </c>
      <c r="D317" s="1805">
        <v>30</v>
      </c>
      <c r="E317" s="1805">
        <v>5</v>
      </c>
      <c r="F317" s="1805">
        <v>1431</v>
      </c>
      <c r="G317" s="1805">
        <v>4</v>
      </c>
      <c r="H317" s="1805" t="s">
        <v>1491</v>
      </c>
      <c r="I317" s="1805">
        <v>2</v>
      </c>
      <c r="J317" s="1805">
        <v>7</v>
      </c>
      <c r="K317" s="1805">
        <v>1424</v>
      </c>
      <c r="L317" s="1805">
        <v>-5</v>
      </c>
    </row>
    <row r="318" spans="1:12">
      <c r="A318" s="1812" t="s">
        <v>1504</v>
      </c>
      <c r="B318" s="1812" t="s">
        <v>53</v>
      </c>
      <c r="C318" s="1805">
        <v>2673</v>
      </c>
      <c r="D318" s="1805">
        <v>188</v>
      </c>
      <c r="E318" s="1805">
        <v>564</v>
      </c>
      <c r="F318" s="1805">
        <v>3425</v>
      </c>
      <c r="G318" s="1805">
        <v>5</v>
      </c>
      <c r="H318" s="1805">
        <v>4</v>
      </c>
      <c r="I318" s="1805">
        <v>282</v>
      </c>
      <c r="J318" s="1805">
        <v>291</v>
      </c>
      <c r="K318" s="1805">
        <v>3134</v>
      </c>
      <c r="L318" s="1805">
        <v>-126</v>
      </c>
    </row>
    <row r="319" spans="1:12">
      <c r="A319" s="1812" t="s">
        <v>1505</v>
      </c>
      <c r="B319" s="1812" t="s">
        <v>53</v>
      </c>
      <c r="C319" s="1805">
        <v>1612</v>
      </c>
      <c r="D319" s="1805">
        <v>132</v>
      </c>
      <c r="E319" s="1805">
        <v>36</v>
      </c>
      <c r="F319" s="1805">
        <v>1780</v>
      </c>
      <c r="G319" s="1805">
        <v>3</v>
      </c>
      <c r="H319" s="1805">
        <v>4</v>
      </c>
      <c r="I319" s="1805">
        <v>21</v>
      </c>
      <c r="J319" s="1805">
        <v>28</v>
      </c>
      <c r="K319" s="1805">
        <v>1752</v>
      </c>
      <c r="L319" s="1805">
        <v>-15</v>
      </c>
    </row>
    <row r="320" spans="1:12">
      <c r="A320" s="1812" t="s">
        <v>1506</v>
      </c>
      <c r="B320" s="1812" t="s">
        <v>53</v>
      </c>
      <c r="C320" s="1805">
        <v>330</v>
      </c>
      <c r="D320" s="1805">
        <v>22</v>
      </c>
      <c r="E320" s="1805">
        <v>4</v>
      </c>
      <c r="F320" s="1805">
        <v>356</v>
      </c>
      <c r="G320" s="1805" t="s">
        <v>1491</v>
      </c>
      <c r="H320" s="1805" t="s">
        <v>1491</v>
      </c>
      <c r="I320" s="1805">
        <v>2</v>
      </c>
      <c r="J320" s="1805">
        <v>3</v>
      </c>
      <c r="K320" s="1805">
        <v>353</v>
      </c>
      <c r="L320" s="1805">
        <v>-1</v>
      </c>
    </row>
    <row r="321" spans="1:12">
      <c r="A321" s="1812" t="s">
        <v>1507</v>
      </c>
      <c r="B321" s="1812" t="s">
        <v>53</v>
      </c>
      <c r="C321" s="1805">
        <v>730</v>
      </c>
      <c r="D321" s="1805">
        <v>34</v>
      </c>
      <c r="E321" s="1805">
        <v>524</v>
      </c>
      <c r="F321" s="1805">
        <v>1288</v>
      </c>
      <c r="G321" s="1805">
        <v>1</v>
      </c>
      <c r="H321" s="1805" t="s">
        <v>1491</v>
      </c>
      <c r="I321" s="1805">
        <v>258</v>
      </c>
      <c r="J321" s="1805">
        <v>260</v>
      </c>
      <c r="K321" s="1805">
        <v>1028</v>
      </c>
      <c r="L321" s="1805">
        <v>-111</v>
      </c>
    </row>
    <row r="322" spans="1:12">
      <c r="A322" s="1812" t="s">
        <v>1508</v>
      </c>
      <c r="B322" s="1812" t="s">
        <v>53</v>
      </c>
      <c r="C322" s="1805">
        <v>2821</v>
      </c>
      <c r="D322" s="1805">
        <v>219</v>
      </c>
      <c r="E322" s="1805">
        <v>27</v>
      </c>
      <c r="F322" s="1805">
        <v>3067</v>
      </c>
      <c r="G322" s="1805">
        <v>5</v>
      </c>
      <c r="H322" s="1805">
        <v>20</v>
      </c>
      <c r="I322" s="1805">
        <v>15</v>
      </c>
      <c r="J322" s="1805">
        <v>40</v>
      </c>
      <c r="K322" s="1805">
        <v>3027</v>
      </c>
      <c r="L322" s="1805">
        <v>-25</v>
      </c>
    </row>
    <row r="323" spans="1:12">
      <c r="A323" s="1812" t="s">
        <v>1509</v>
      </c>
      <c r="B323" s="1812" t="s">
        <v>53</v>
      </c>
      <c r="C323" s="1805">
        <v>1083</v>
      </c>
      <c r="D323" s="1805">
        <v>85</v>
      </c>
      <c r="E323" s="1805">
        <v>7</v>
      </c>
      <c r="F323" s="1805">
        <v>1175</v>
      </c>
      <c r="G323" s="1805">
        <v>2</v>
      </c>
      <c r="H323" s="1805">
        <v>5</v>
      </c>
      <c r="I323" s="1805">
        <v>4</v>
      </c>
      <c r="J323" s="1805">
        <v>11</v>
      </c>
      <c r="K323" s="1805">
        <v>1164</v>
      </c>
      <c r="L323" s="1805">
        <v>-5</v>
      </c>
    </row>
    <row r="324" spans="1:12">
      <c r="A324" s="1812" t="s">
        <v>1510</v>
      </c>
      <c r="B324" s="1812" t="s">
        <v>53</v>
      </c>
      <c r="C324" s="1805">
        <v>165</v>
      </c>
      <c r="D324" s="1805">
        <v>59</v>
      </c>
      <c r="E324" s="1805">
        <v>11</v>
      </c>
      <c r="F324" s="1805">
        <v>235</v>
      </c>
      <c r="G324" s="1805">
        <v>1</v>
      </c>
      <c r="H324" s="1805">
        <v>2</v>
      </c>
      <c r="I324" s="1805">
        <v>5</v>
      </c>
      <c r="J324" s="1805">
        <v>8</v>
      </c>
      <c r="K324" s="1805">
        <v>227</v>
      </c>
      <c r="L324" s="1805">
        <v>-5</v>
      </c>
    </row>
    <row r="325" spans="1:12">
      <c r="A325" s="1812" t="s">
        <v>1511</v>
      </c>
      <c r="B325" s="1812" t="s">
        <v>53</v>
      </c>
      <c r="C325" s="1805">
        <v>1572</v>
      </c>
      <c r="D325" s="1805">
        <v>75</v>
      </c>
      <c r="E325" s="1805">
        <v>10</v>
      </c>
      <c r="F325" s="1805">
        <v>1657</v>
      </c>
      <c r="G325" s="1805">
        <v>2</v>
      </c>
      <c r="H325" s="1805">
        <v>13</v>
      </c>
      <c r="I325" s="1805">
        <v>5</v>
      </c>
      <c r="J325" s="1805">
        <v>21</v>
      </c>
      <c r="K325" s="1805">
        <v>1636</v>
      </c>
      <c r="L325" s="1805">
        <v>-15</v>
      </c>
    </row>
    <row r="326" spans="1:12">
      <c r="A326" s="1812" t="s">
        <v>1512</v>
      </c>
      <c r="B326" s="1812" t="s">
        <v>53</v>
      </c>
      <c r="C326" s="1805">
        <v>6336</v>
      </c>
      <c r="D326" s="1805">
        <v>902</v>
      </c>
      <c r="E326" s="1805">
        <v>236</v>
      </c>
      <c r="F326" s="1805">
        <v>7474</v>
      </c>
      <c r="G326" s="1805">
        <v>15</v>
      </c>
      <c r="H326" s="1805">
        <v>42</v>
      </c>
      <c r="I326" s="1805">
        <v>144</v>
      </c>
      <c r="J326" s="1805">
        <v>201</v>
      </c>
      <c r="K326" s="1805">
        <v>7273</v>
      </c>
      <c r="L326" s="1805">
        <v>-77</v>
      </c>
    </row>
    <row r="327" spans="1:12">
      <c r="A327" s="1812" t="s">
        <v>1513</v>
      </c>
      <c r="B327" s="1812" t="s">
        <v>53</v>
      </c>
      <c r="C327" s="1805">
        <v>973</v>
      </c>
      <c r="D327" s="1805">
        <v>197</v>
      </c>
      <c r="E327" s="1805">
        <v>61</v>
      </c>
      <c r="F327" s="1805">
        <v>1231</v>
      </c>
      <c r="G327" s="1805">
        <v>1</v>
      </c>
      <c r="H327" s="1805">
        <v>9</v>
      </c>
      <c r="I327" s="1805">
        <v>41</v>
      </c>
      <c r="J327" s="1805">
        <v>51</v>
      </c>
      <c r="K327" s="1805">
        <v>1180</v>
      </c>
      <c r="L327" s="1805">
        <v>-26</v>
      </c>
    </row>
    <row r="328" spans="1:12">
      <c r="A328" s="1812" t="s">
        <v>1514</v>
      </c>
      <c r="B328" s="1812" t="s">
        <v>53</v>
      </c>
      <c r="C328" s="1805">
        <v>1409</v>
      </c>
      <c r="D328" s="1805">
        <v>79</v>
      </c>
      <c r="E328" s="1805">
        <v>34</v>
      </c>
      <c r="F328" s="1805">
        <v>1522</v>
      </c>
      <c r="G328" s="1805">
        <v>2</v>
      </c>
      <c r="H328" s="1805">
        <v>4</v>
      </c>
      <c r="I328" s="1805">
        <v>25</v>
      </c>
      <c r="J328" s="1805">
        <v>31</v>
      </c>
      <c r="K328" s="1805">
        <v>1492</v>
      </c>
      <c r="L328" s="1805">
        <v>-13</v>
      </c>
    </row>
    <row r="329" spans="1:12">
      <c r="A329" s="1812" t="s">
        <v>1515</v>
      </c>
      <c r="B329" s="1812" t="s">
        <v>53</v>
      </c>
      <c r="C329" s="1805">
        <v>2386</v>
      </c>
      <c r="D329" s="1805">
        <v>367</v>
      </c>
      <c r="E329" s="1805">
        <v>93</v>
      </c>
      <c r="F329" s="1805">
        <v>2846</v>
      </c>
      <c r="G329" s="1805">
        <v>5</v>
      </c>
      <c r="H329" s="1805">
        <v>23</v>
      </c>
      <c r="I329" s="1805">
        <v>46</v>
      </c>
      <c r="J329" s="1805">
        <v>75</v>
      </c>
      <c r="K329" s="1805">
        <v>2771</v>
      </c>
      <c r="L329" s="1805">
        <v>-21</v>
      </c>
    </row>
    <row r="330" spans="1:12">
      <c r="A330" s="1812" t="s">
        <v>1516</v>
      </c>
      <c r="B330" s="1812" t="s">
        <v>53</v>
      </c>
      <c r="C330" s="1805">
        <v>167</v>
      </c>
      <c r="D330" s="1805">
        <v>33</v>
      </c>
      <c r="E330" s="1805">
        <v>14</v>
      </c>
      <c r="F330" s="1805">
        <v>214</v>
      </c>
      <c r="G330" s="1805" t="s">
        <v>1491</v>
      </c>
      <c r="H330" s="1805">
        <v>1</v>
      </c>
      <c r="I330" s="1805">
        <v>9</v>
      </c>
      <c r="J330" s="1805">
        <v>10</v>
      </c>
      <c r="K330" s="1805">
        <v>204</v>
      </c>
      <c r="L330" s="1805">
        <v>-2</v>
      </c>
    </row>
    <row r="331" spans="1:12">
      <c r="A331" s="1812" t="s">
        <v>1517</v>
      </c>
      <c r="B331" s="1812" t="s">
        <v>53</v>
      </c>
      <c r="C331" s="1805">
        <v>751</v>
      </c>
      <c r="D331" s="1805">
        <v>216</v>
      </c>
      <c r="E331" s="1805">
        <v>32</v>
      </c>
      <c r="F331" s="1805">
        <v>998</v>
      </c>
      <c r="G331" s="1805">
        <v>2</v>
      </c>
      <c r="H331" s="1805">
        <v>5</v>
      </c>
      <c r="I331" s="1805">
        <v>22</v>
      </c>
      <c r="J331" s="1805">
        <v>29</v>
      </c>
      <c r="K331" s="1805">
        <v>969</v>
      </c>
      <c r="L331" s="1805">
        <v>-20</v>
      </c>
    </row>
    <row r="332" spans="1:12">
      <c r="A332" s="1812" t="s">
        <v>1518</v>
      </c>
      <c r="B332" s="1812" t="s">
        <v>53</v>
      </c>
      <c r="C332" s="1805">
        <v>651</v>
      </c>
      <c r="D332" s="1805">
        <v>9</v>
      </c>
      <c r="E332" s="1805">
        <v>1</v>
      </c>
      <c r="F332" s="1805">
        <v>662</v>
      </c>
      <c r="G332" s="1805">
        <v>4</v>
      </c>
      <c r="H332" s="1805" t="s">
        <v>1491</v>
      </c>
      <c r="I332" s="1805" t="s">
        <v>1491</v>
      </c>
      <c r="J332" s="1805">
        <v>5</v>
      </c>
      <c r="K332" s="1805">
        <v>657</v>
      </c>
      <c r="L332" s="1805">
        <v>6</v>
      </c>
    </row>
    <row r="333" spans="1:12">
      <c r="A333" s="1812" t="s">
        <v>1519</v>
      </c>
      <c r="B333" s="1812" t="s">
        <v>53</v>
      </c>
      <c r="C333" s="1805">
        <v>27619</v>
      </c>
      <c r="D333" s="1805">
        <v>3020</v>
      </c>
      <c r="E333" s="1805">
        <v>666</v>
      </c>
      <c r="F333" s="1805">
        <v>31304</v>
      </c>
      <c r="G333" s="1805">
        <v>65</v>
      </c>
      <c r="H333" s="1805">
        <v>127</v>
      </c>
      <c r="I333" s="1805">
        <v>254</v>
      </c>
      <c r="J333" s="1805">
        <v>446</v>
      </c>
      <c r="K333" s="1805">
        <v>30858</v>
      </c>
      <c r="L333" s="1805">
        <v>-160</v>
      </c>
    </row>
    <row r="334" spans="1:12">
      <c r="A334" s="2158" t="s">
        <v>1520</v>
      </c>
      <c r="B334" s="2158" t="s">
        <v>53</v>
      </c>
      <c r="C334" s="1805">
        <v>1190</v>
      </c>
      <c r="D334" s="1805">
        <v>384</v>
      </c>
      <c r="E334" s="1805">
        <v>63</v>
      </c>
      <c r="F334" s="1805">
        <v>1637</v>
      </c>
      <c r="G334" s="1805">
        <v>3</v>
      </c>
      <c r="H334" s="1805">
        <v>7</v>
      </c>
      <c r="I334" s="1805">
        <v>29</v>
      </c>
      <c r="J334" s="1805">
        <v>38</v>
      </c>
      <c r="K334" s="1805">
        <v>1599</v>
      </c>
      <c r="L334" s="1805">
        <v>9</v>
      </c>
    </row>
    <row r="335" spans="1:12">
      <c r="A335" s="2158" t="s">
        <v>1521</v>
      </c>
      <c r="B335" s="2158" t="s">
        <v>53</v>
      </c>
      <c r="C335" s="1805">
        <v>2795</v>
      </c>
      <c r="D335" s="1805">
        <v>403</v>
      </c>
      <c r="E335" s="1805">
        <v>97</v>
      </c>
      <c r="F335" s="1805">
        <v>3295</v>
      </c>
      <c r="G335" s="1805">
        <v>5</v>
      </c>
      <c r="H335" s="1805">
        <v>13</v>
      </c>
      <c r="I335" s="1805">
        <v>51</v>
      </c>
      <c r="J335" s="1805">
        <v>69</v>
      </c>
      <c r="K335" s="1805">
        <v>3226</v>
      </c>
      <c r="L335" s="1805">
        <v>-17</v>
      </c>
    </row>
    <row r="336" spans="1:12">
      <c r="A336" s="2158" t="s">
        <v>1522</v>
      </c>
      <c r="B336" s="2158" t="s">
        <v>53</v>
      </c>
      <c r="C336" s="1805">
        <v>10031</v>
      </c>
      <c r="D336" s="1805">
        <v>605</v>
      </c>
      <c r="E336" s="1805">
        <v>189</v>
      </c>
      <c r="F336" s="1805">
        <v>10825</v>
      </c>
      <c r="G336" s="1805">
        <v>26</v>
      </c>
      <c r="H336" s="1805">
        <v>30</v>
      </c>
      <c r="I336" s="1805" t="s">
        <v>1491</v>
      </c>
      <c r="J336" s="1805">
        <v>56</v>
      </c>
      <c r="K336" s="1805">
        <v>10768</v>
      </c>
      <c r="L336" s="1805">
        <v>-28</v>
      </c>
    </row>
    <row r="337" spans="1:12">
      <c r="A337" s="2158" t="s">
        <v>1523</v>
      </c>
      <c r="B337" s="2158" t="s">
        <v>53</v>
      </c>
      <c r="C337" s="1805">
        <v>6138</v>
      </c>
      <c r="D337" s="1805">
        <v>628</v>
      </c>
      <c r="E337" s="1805">
        <v>139</v>
      </c>
      <c r="F337" s="1805">
        <v>6905</v>
      </c>
      <c r="G337" s="1805">
        <v>16</v>
      </c>
      <c r="H337" s="1805">
        <v>26</v>
      </c>
      <c r="I337" s="1805">
        <v>92</v>
      </c>
      <c r="J337" s="1805">
        <v>133</v>
      </c>
      <c r="K337" s="1805">
        <v>6772</v>
      </c>
      <c r="L337" s="1805">
        <v>-56</v>
      </c>
    </row>
    <row r="338" spans="1:12">
      <c r="A338" s="2158" t="s">
        <v>1524</v>
      </c>
      <c r="B338" s="2158" t="s">
        <v>53</v>
      </c>
      <c r="C338" s="1805">
        <v>4234</v>
      </c>
      <c r="D338" s="1805">
        <v>556</v>
      </c>
      <c r="E338" s="1805">
        <v>85</v>
      </c>
      <c r="F338" s="1805">
        <v>4874</v>
      </c>
      <c r="G338" s="1805">
        <v>9</v>
      </c>
      <c r="H338" s="1805">
        <v>35</v>
      </c>
      <c r="I338" s="1805">
        <v>43</v>
      </c>
      <c r="J338" s="1805">
        <v>86</v>
      </c>
      <c r="K338" s="1805">
        <v>4788</v>
      </c>
      <c r="L338" s="1805">
        <v>-41</v>
      </c>
    </row>
    <row r="339" spans="1:12">
      <c r="A339" s="2158" t="s">
        <v>1525</v>
      </c>
      <c r="B339" s="2158" t="s">
        <v>53</v>
      </c>
      <c r="C339" s="1805">
        <v>2125</v>
      </c>
      <c r="D339" s="1805">
        <v>338</v>
      </c>
      <c r="E339" s="1805">
        <v>81</v>
      </c>
      <c r="F339" s="1805">
        <v>2544</v>
      </c>
      <c r="G339" s="1805">
        <v>4</v>
      </c>
      <c r="H339" s="1805">
        <v>11</v>
      </c>
      <c r="I339" s="1805">
        <v>31</v>
      </c>
      <c r="J339" s="1805">
        <v>46</v>
      </c>
      <c r="K339" s="1805">
        <v>2498</v>
      </c>
      <c r="L339" s="1805">
        <v>-19</v>
      </c>
    </row>
    <row r="340" spans="1:12">
      <c r="A340" s="2158" t="s">
        <v>1526</v>
      </c>
      <c r="B340" s="2158" t="s">
        <v>53</v>
      </c>
      <c r="C340" s="1805">
        <v>1106</v>
      </c>
      <c r="D340" s="1805">
        <v>106</v>
      </c>
      <c r="E340" s="1805">
        <v>12</v>
      </c>
      <c r="F340" s="1805">
        <v>1224</v>
      </c>
      <c r="G340" s="1805">
        <v>3</v>
      </c>
      <c r="H340" s="1805">
        <v>6</v>
      </c>
      <c r="I340" s="1805">
        <v>9</v>
      </c>
      <c r="J340" s="1805">
        <v>18</v>
      </c>
      <c r="K340" s="1805">
        <v>1207</v>
      </c>
      <c r="L340" s="1805">
        <v>-7</v>
      </c>
    </row>
    <row r="341" spans="1:12">
      <c r="A341" s="2158" t="s">
        <v>1527</v>
      </c>
      <c r="B341" s="2158" t="s">
        <v>53</v>
      </c>
      <c r="C341" s="1805">
        <v>5620</v>
      </c>
      <c r="D341" s="1805">
        <v>362</v>
      </c>
      <c r="E341" s="1805">
        <v>555</v>
      </c>
      <c r="F341" s="1805">
        <v>6537</v>
      </c>
      <c r="G341" s="1805">
        <v>16</v>
      </c>
      <c r="H341" s="1805">
        <v>9</v>
      </c>
      <c r="I341" s="1805">
        <v>226</v>
      </c>
      <c r="J341" s="1805">
        <v>251</v>
      </c>
      <c r="K341" s="1805">
        <v>6286</v>
      </c>
      <c r="L341" s="1805">
        <v>-87</v>
      </c>
    </row>
    <row r="342" spans="1:12">
      <c r="A342" s="2158" t="s">
        <v>1528</v>
      </c>
      <c r="B342" s="2158" t="s">
        <v>53</v>
      </c>
      <c r="C342" s="1805">
        <v>129</v>
      </c>
      <c r="D342" s="1805">
        <v>4</v>
      </c>
      <c r="E342" s="1805">
        <v>7</v>
      </c>
      <c r="F342" s="1805">
        <v>140</v>
      </c>
      <c r="G342" s="1805" t="s">
        <v>1491</v>
      </c>
      <c r="H342" s="1805" t="s">
        <v>1491</v>
      </c>
      <c r="I342" s="1805">
        <v>7</v>
      </c>
      <c r="J342" s="1805">
        <v>7</v>
      </c>
      <c r="K342" s="1805">
        <v>133</v>
      </c>
      <c r="L342" s="1805">
        <v>2</v>
      </c>
    </row>
    <row r="343" spans="1:12">
      <c r="A343" s="2158" t="s">
        <v>1529</v>
      </c>
      <c r="B343" s="2158" t="s">
        <v>53</v>
      </c>
      <c r="C343" s="1805">
        <v>5254</v>
      </c>
      <c r="D343" s="1805">
        <v>357</v>
      </c>
      <c r="E343" s="1805">
        <v>546</v>
      </c>
      <c r="F343" s="1805">
        <v>6157</v>
      </c>
      <c r="G343" s="1805">
        <v>15</v>
      </c>
      <c r="H343" s="1805">
        <v>9</v>
      </c>
      <c r="I343" s="1805">
        <v>218</v>
      </c>
      <c r="J343" s="1805">
        <v>242</v>
      </c>
      <c r="K343" s="1805">
        <v>5915</v>
      </c>
      <c r="L343" s="1805">
        <v>-88</v>
      </c>
    </row>
    <row r="344" spans="1:12">
      <c r="A344" s="2158" t="s">
        <v>1530</v>
      </c>
      <c r="B344" s="2158" t="s">
        <v>53</v>
      </c>
      <c r="C344" s="1805">
        <v>237</v>
      </c>
      <c r="D344" s="1805">
        <v>1</v>
      </c>
      <c r="E344" s="1805">
        <v>1</v>
      </c>
      <c r="F344" s="1805">
        <v>239</v>
      </c>
      <c r="G344" s="1805" t="s">
        <v>1491</v>
      </c>
      <c r="H344" s="1805" t="s">
        <v>1491</v>
      </c>
      <c r="I344" s="1805">
        <v>1</v>
      </c>
      <c r="J344" s="1805">
        <v>1</v>
      </c>
      <c r="K344" s="1805">
        <v>238</v>
      </c>
      <c r="L344" s="1805" t="s">
        <v>1491</v>
      </c>
    </row>
    <row r="345" spans="1:12">
      <c r="A345" s="2158" t="s">
        <v>1531</v>
      </c>
      <c r="B345" s="2158" t="s">
        <v>53</v>
      </c>
      <c r="C345" s="1805">
        <v>5444</v>
      </c>
      <c r="D345" s="1805">
        <v>127</v>
      </c>
      <c r="E345" s="1805">
        <v>32</v>
      </c>
      <c r="F345" s="1805">
        <v>5603</v>
      </c>
      <c r="G345" s="1805">
        <v>4</v>
      </c>
      <c r="H345" s="1805">
        <v>6</v>
      </c>
      <c r="I345" s="1805">
        <v>16</v>
      </c>
      <c r="J345" s="1805">
        <v>26</v>
      </c>
      <c r="K345" s="1805">
        <v>5577</v>
      </c>
      <c r="L345" s="1805">
        <v>-9</v>
      </c>
    </row>
    <row r="346" spans="1:12">
      <c r="A346" s="2158" t="s">
        <v>1532</v>
      </c>
      <c r="B346" s="2158" t="s">
        <v>53</v>
      </c>
      <c r="C346" s="1805">
        <v>2833</v>
      </c>
      <c r="D346" s="1805">
        <v>60</v>
      </c>
      <c r="E346" s="1805">
        <v>28</v>
      </c>
      <c r="F346" s="1805">
        <v>2921</v>
      </c>
      <c r="G346" s="1805">
        <v>2</v>
      </c>
      <c r="H346" s="1805">
        <v>1</v>
      </c>
      <c r="I346" s="1805">
        <v>13</v>
      </c>
      <c r="J346" s="1805">
        <v>15</v>
      </c>
      <c r="K346" s="1805">
        <v>2906</v>
      </c>
      <c r="L346" s="1805">
        <v>-2</v>
      </c>
    </row>
    <row r="347" spans="1:12">
      <c r="A347" s="2158" t="s">
        <v>1533</v>
      </c>
      <c r="B347" s="2158" t="s">
        <v>53</v>
      </c>
      <c r="C347" s="1805">
        <v>1833</v>
      </c>
      <c r="D347" s="1805">
        <v>33</v>
      </c>
      <c r="E347" s="1805">
        <v>1</v>
      </c>
      <c r="F347" s="1805">
        <v>1866</v>
      </c>
      <c r="G347" s="1805">
        <v>1</v>
      </c>
      <c r="H347" s="1805">
        <v>3</v>
      </c>
      <c r="I347" s="1805" t="s">
        <v>1491</v>
      </c>
      <c r="J347" s="1805">
        <v>4</v>
      </c>
      <c r="K347" s="1805">
        <v>1863</v>
      </c>
      <c r="L347" s="1805">
        <v>-3</v>
      </c>
    </row>
    <row r="348" spans="1:12">
      <c r="A348" s="2158" t="s">
        <v>1534</v>
      </c>
      <c r="B348" s="2158" t="s">
        <v>53</v>
      </c>
      <c r="C348" s="1805">
        <v>778</v>
      </c>
      <c r="D348" s="1805">
        <v>34</v>
      </c>
      <c r="E348" s="1805">
        <v>3</v>
      </c>
      <c r="F348" s="1805">
        <v>815</v>
      </c>
      <c r="G348" s="1805">
        <v>1</v>
      </c>
      <c r="H348" s="1805">
        <v>2</v>
      </c>
      <c r="I348" s="1805">
        <v>3</v>
      </c>
      <c r="J348" s="1805">
        <v>7</v>
      </c>
      <c r="K348" s="1805">
        <v>808</v>
      </c>
      <c r="L348" s="1805">
        <v>-4</v>
      </c>
    </row>
    <row r="349" spans="1:12">
      <c r="A349" s="2158" t="s">
        <v>1535</v>
      </c>
      <c r="B349" s="2158" t="s">
        <v>53</v>
      </c>
      <c r="C349" s="1805">
        <v>36515</v>
      </c>
      <c r="D349" s="1805">
        <v>1570</v>
      </c>
      <c r="E349" s="1805">
        <v>253</v>
      </c>
      <c r="F349" s="1805">
        <v>38338</v>
      </c>
      <c r="G349" s="1805">
        <v>32</v>
      </c>
      <c r="H349" s="1805">
        <v>33</v>
      </c>
      <c r="I349" s="1805">
        <v>111</v>
      </c>
      <c r="J349" s="1805">
        <v>177</v>
      </c>
      <c r="K349" s="1805">
        <v>38161</v>
      </c>
      <c r="L349" s="1805">
        <v>-81</v>
      </c>
    </row>
    <row r="350" spans="1:12">
      <c r="A350" s="2158" t="s">
        <v>1536</v>
      </c>
      <c r="B350" s="2158" t="s">
        <v>53</v>
      </c>
      <c r="C350" s="1805">
        <v>549</v>
      </c>
      <c r="D350" s="1805">
        <v>90</v>
      </c>
      <c r="E350" s="1805">
        <v>7</v>
      </c>
      <c r="F350" s="1805">
        <v>646</v>
      </c>
      <c r="G350" s="1805">
        <v>10</v>
      </c>
      <c r="H350" s="1805">
        <v>1</v>
      </c>
      <c r="I350" s="1805">
        <v>1</v>
      </c>
      <c r="J350" s="1805">
        <v>12</v>
      </c>
      <c r="K350" s="1805">
        <v>634</v>
      </c>
      <c r="L350" s="1805">
        <v>55</v>
      </c>
    </row>
    <row r="351" spans="1:12">
      <c r="A351" s="2161"/>
      <c r="B351" s="2161" t="s">
        <v>53</v>
      </c>
      <c r="C351" s="1806"/>
      <c r="D351" s="1806"/>
      <c r="E351" s="1806"/>
      <c r="F351" s="1806"/>
      <c r="G351" s="1806"/>
      <c r="H351" s="1806"/>
      <c r="I351" s="1806"/>
      <c r="J351" s="1806"/>
      <c r="K351" s="1806"/>
      <c r="L351" s="1806"/>
    </row>
    <row r="352" spans="1:12">
      <c r="A352" s="2162" t="s">
        <v>1537</v>
      </c>
      <c r="B352" s="2162" t="s">
        <v>53</v>
      </c>
      <c r="C352" s="1839">
        <v>103253</v>
      </c>
      <c r="D352" s="1840">
        <v>7249</v>
      </c>
      <c r="E352" s="1840">
        <v>2684</v>
      </c>
      <c r="F352" s="1840">
        <v>113186</v>
      </c>
      <c r="G352" s="1840">
        <v>181</v>
      </c>
      <c r="H352" s="1840">
        <v>274</v>
      </c>
      <c r="I352" s="1840">
        <v>1295</v>
      </c>
      <c r="J352" s="1840">
        <v>1750</v>
      </c>
      <c r="K352" s="1840">
        <v>111436</v>
      </c>
      <c r="L352" s="1840">
        <v>-547</v>
      </c>
    </row>
    <row r="353" spans="1:12">
      <c r="A353" s="2167" t="s">
        <v>1538</v>
      </c>
      <c r="B353" s="2167" t="s">
        <v>53</v>
      </c>
      <c r="C353" s="1807">
        <v>111086</v>
      </c>
      <c r="D353" s="1807">
        <v>3927</v>
      </c>
      <c r="E353" s="1807">
        <v>561</v>
      </c>
      <c r="F353" s="1807">
        <v>115574</v>
      </c>
      <c r="G353" s="1807">
        <v>16</v>
      </c>
      <c r="H353" s="1807">
        <v>24</v>
      </c>
      <c r="I353" s="1807">
        <v>57</v>
      </c>
      <c r="J353" s="1807">
        <v>97</v>
      </c>
      <c r="K353" s="1807">
        <v>115477</v>
      </c>
      <c r="L353" s="1807">
        <v>-77</v>
      </c>
    </row>
    <row r="354" spans="1:12">
      <c r="A354" s="2158" t="s">
        <v>1539</v>
      </c>
      <c r="B354" s="2158" t="s">
        <v>53</v>
      </c>
      <c r="C354" s="1808">
        <v>16425</v>
      </c>
      <c r="D354" s="1808">
        <v>1401</v>
      </c>
      <c r="E354" s="1808">
        <v>396</v>
      </c>
      <c r="F354" s="1808">
        <v>18222</v>
      </c>
      <c r="G354" s="1808">
        <v>55</v>
      </c>
      <c r="H354" s="1808">
        <v>70</v>
      </c>
      <c r="I354" s="1808">
        <v>192</v>
      </c>
      <c r="J354" s="1808">
        <v>317</v>
      </c>
      <c r="K354" s="1808">
        <v>17905</v>
      </c>
      <c r="L354" s="1808">
        <v>-107</v>
      </c>
    </row>
    <row r="355" spans="1:12">
      <c r="A355" s="2161" t="s">
        <v>1540</v>
      </c>
      <c r="B355" s="2161" t="s">
        <v>53</v>
      </c>
      <c r="C355" s="1809">
        <v>5545</v>
      </c>
      <c r="D355" s="1809">
        <v>1077</v>
      </c>
      <c r="E355" s="1809">
        <v>301</v>
      </c>
      <c r="F355" s="1809">
        <v>6923</v>
      </c>
      <c r="G355" s="1809">
        <v>30</v>
      </c>
      <c r="H355" s="1809">
        <v>120</v>
      </c>
      <c r="I355" s="1809">
        <v>128</v>
      </c>
      <c r="J355" s="1809">
        <v>278</v>
      </c>
      <c r="K355" s="1809">
        <v>6645</v>
      </c>
      <c r="L355" s="1809">
        <v>-178</v>
      </c>
    </row>
    <row r="356" spans="1:12">
      <c r="A356" s="2162" t="s">
        <v>1541</v>
      </c>
      <c r="B356" s="2162" t="s">
        <v>53</v>
      </c>
      <c r="C356" s="1840">
        <v>133056</v>
      </c>
      <c r="D356" s="1840">
        <v>6404</v>
      </c>
      <c r="E356" s="1840">
        <v>1258</v>
      </c>
      <c r="F356" s="1840">
        <v>140719</v>
      </c>
      <c r="G356" s="1840">
        <v>101</v>
      </c>
      <c r="H356" s="1840">
        <v>214</v>
      </c>
      <c r="I356" s="1840">
        <v>377</v>
      </c>
      <c r="J356" s="1840">
        <v>692</v>
      </c>
      <c r="K356" s="1840">
        <v>140027</v>
      </c>
      <c r="L356" s="1840">
        <v>-362</v>
      </c>
    </row>
    <row r="357" spans="1:12">
      <c r="A357" s="2162" t="s">
        <v>1542</v>
      </c>
      <c r="B357" s="2162" t="s">
        <v>53</v>
      </c>
      <c r="C357" s="1840">
        <v>5363</v>
      </c>
      <c r="D357" s="1840">
        <v>129</v>
      </c>
      <c r="E357" s="1840">
        <v>37</v>
      </c>
      <c r="F357" s="1840">
        <v>5529</v>
      </c>
      <c r="G357" s="1840" t="s">
        <v>1543</v>
      </c>
      <c r="H357" s="1840" t="s">
        <v>1543</v>
      </c>
      <c r="I357" s="1840">
        <v>2</v>
      </c>
      <c r="J357" s="1840">
        <v>2</v>
      </c>
      <c r="K357" s="1840">
        <v>5526</v>
      </c>
      <c r="L357" s="1840" t="s">
        <v>1543</v>
      </c>
    </row>
    <row r="358" spans="1:12">
      <c r="A358" s="2162" t="s">
        <v>1544</v>
      </c>
      <c r="B358" s="2162" t="s">
        <v>53</v>
      </c>
      <c r="C358" s="1839">
        <v>241672</v>
      </c>
      <c r="D358" s="1840">
        <v>13782</v>
      </c>
      <c r="E358" s="1840">
        <v>3979</v>
      </c>
      <c r="F358" s="1840">
        <v>259433</v>
      </c>
      <c r="G358" s="1840">
        <v>282</v>
      </c>
      <c r="H358" s="1840">
        <v>489</v>
      </c>
      <c r="I358" s="1840">
        <v>1674</v>
      </c>
      <c r="J358" s="1840">
        <v>2444</v>
      </c>
      <c r="K358" s="1840">
        <v>256989</v>
      </c>
      <c r="L358" s="1840">
        <v>-908</v>
      </c>
    </row>
    <row r="359" spans="1:12">
      <c r="A359" s="2163" t="s">
        <v>1545</v>
      </c>
      <c r="B359" s="2163" t="s">
        <v>53</v>
      </c>
      <c r="C359" s="1841">
        <v>4352</v>
      </c>
      <c r="D359" s="1842">
        <v>58</v>
      </c>
      <c r="E359" s="1842" t="s">
        <v>1543</v>
      </c>
      <c r="F359" s="1842">
        <v>4409</v>
      </c>
      <c r="G359" s="1842">
        <v>3</v>
      </c>
      <c r="H359" s="1842">
        <v>1</v>
      </c>
      <c r="I359" s="1842" t="s">
        <v>1543</v>
      </c>
      <c r="J359" s="1842">
        <v>4</v>
      </c>
      <c r="K359" s="1842">
        <v>4405</v>
      </c>
      <c r="L359" s="1842" t="s">
        <v>1543</v>
      </c>
    </row>
    <row r="360" spans="1:12">
      <c r="A360" s="2162" t="s">
        <v>1490</v>
      </c>
      <c r="B360" s="2162" t="s">
        <v>53</v>
      </c>
      <c r="C360" s="1839">
        <v>246023</v>
      </c>
      <c r="D360" s="1840">
        <v>13840</v>
      </c>
      <c r="E360" s="1840">
        <v>3979</v>
      </c>
      <c r="F360" s="1840">
        <v>263843</v>
      </c>
      <c r="G360" s="1840">
        <v>285</v>
      </c>
      <c r="H360" s="1840">
        <v>490</v>
      </c>
      <c r="I360" s="1840">
        <v>1674</v>
      </c>
      <c r="J360" s="1840">
        <v>2448</v>
      </c>
      <c r="K360" s="1840">
        <v>261394</v>
      </c>
      <c r="L360" s="1840">
        <v>-908</v>
      </c>
    </row>
    <row r="361" spans="1:12">
      <c r="A361" s="2159" t="s">
        <v>1547</v>
      </c>
      <c r="B361" s="2160" t="s">
        <v>53</v>
      </c>
      <c r="C361" s="2160" t="s">
        <v>53</v>
      </c>
      <c r="D361" s="2160" t="s">
        <v>53</v>
      </c>
      <c r="E361" s="2160" t="s">
        <v>53</v>
      </c>
      <c r="F361" s="2160" t="s">
        <v>53</v>
      </c>
      <c r="G361" s="2160" t="s">
        <v>53</v>
      </c>
      <c r="H361" s="2160" t="s">
        <v>53</v>
      </c>
      <c r="I361" s="2160" t="s">
        <v>53</v>
      </c>
      <c r="J361" s="2160" t="s">
        <v>53</v>
      </c>
      <c r="K361" s="2160" t="s">
        <v>53</v>
      </c>
      <c r="L361" s="2166" t="s">
        <v>53</v>
      </c>
    </row>
    <row r="373" ht="13.2" customHeight="1"/>
  </sheetData>
  <mergeCells count="279">
    <mergeCell ref="C111:D111"/>
    <mergeCell ref="E111:F111"/>
    <mergeCell ref="G111:H111"/>
    <mergeCell ref="I111:J111"/>
    <mergeCell ref="A113:B113"/>
    <mergeCell ref="A114:B114"/>
    <mergeCell ref="A115:B115"/>
    <mergeCell ref="A116:B116"/>
    <mergeCell ref="A117:B117"/>
    <mergeCell ref="A1:B1"/>
    <mergeCell ref="A10:E10"/>
    <mergeCell ref="A11:E11"/>
    <mergeCell ref="A12:E12"/>
    <mergeCell ref="A14:E14"/>
    <mergeCell ref="A15:E15"/>
    <mergeCell ref="A16:E16"/>
    <mergeCell ref="G2:I2"/>
    <mergeCell ref="A6:E6"/>
    <mergeCell ref="A7:C7"/>
    <mergeCell ref="A8:E8"/>
    <mergeCell ref="A9:E9"/>
    <mergeCell ref="A24:I24"/>
    <mergeCell ref="A26:I26"/>
    <mergeCell ref="F27:I27"/>
    <mergeCell ref="A30:E30"/>
    <mergeCell ref="A31:B31"/>
    <mergeCell ref="A32:E32"/>
    <mergeCell ref="A17:E17"/>
    <mergeCell ref="A18:E18"/>
    <mergeCell ref="A19:E19"/>
    <mergeCell ref="A21:E21"/>
    <mergeCell ref="A23:I23"/>
    <mergeCell ref="A42:I42"/>
    <mergeCell ref="F43:I43"/>
    <mergeCell ref="A46:E46"/>
    <mergeCell ref="A47:B47"/>
    <mergeCell ref="A48:E48"/>
    <mergeCell ref="A49:E49"/>
    <mergeCell ref="A33:F33"/>
    <mergeCell ref="F34:I34"/>
    <mergeCell ref="A37:E37"/>
    <mergeCell ref="A38:B38"/>
    <mergeCell ref="A39:E39"/>
    <mergeCell ref="A40:F40"/>
    <mergeCell ref="A61:E61"/>
    <mergeCell ref="A62:E62"/>
    <mergeCell ref="A63:E63"/>
    <mergeCell ref="A64:E64"/>
    <mergeCell ref="A65:E65"/>
    <mergeCell ref="A66:E66"/>
    <mergeCell ref="A53:E53"/>
    <mergeCell ref="A54:B54"/>
    <mergeCell ref="A55:E55"/>
    <mergeCell ref="A56:E56"/>
    <mergeCell ref="A58:I58"/>
    <mergeCell ref="A73:E73"/>
    <mergeCell ref="A80:E80"/>
    <mergeCell ref="A81:E81"/>
    <mergeCell ref="A82:E82"/>
    <mergeCell ref="A83:E83"/>
    <mergeCell ref="A84:E84"/>
    <mergeCell ref="A67:E67"/>
    <mergeCell ref="A68:E68"/>
    <mergeCell ref="A75:I75"/>
    <mergeCell ref="A78:E78"/>
    <mergeCell ref="A79:E79"/>
    <mergeCell ref="A69:E69"/>
    <mergeCell ref="A70:E70"/>
    <mergeCell ref="A71:E71"/>
    <mergeCell ref="A72:E72"/>
    <mergeCell ref="A130:F130"/>
    <mergeCell ref="A98:E98"/>
    <mergeCell ref="A99:I99"/>
    <mergeCell ref="A90:E90"/>
    <mergeCell ref="A92:B92"/>
    <mergeCell ref="A94:E94"/>
    <mergeCell ref="A95:E95"/>
    <mergeCell ref="A96:E96"/>
    <mergeCell ref="A85:E85"/>
    <mergeCell ref="A86:E86"/>
    <mergeCell ref="A87:E87"/>
    <mergeCell ref="A88:E88"/>
    <mergeCell ref="A89:E89"/>
    <mergeCell ref="A97:E97"/>
    <mergeCell ref="A100:J100"/>
    <mergeCell ref="A102:M102"/>
    <mergeCell ref="A103:M103"/>
    <mergeCell ref="A104:M104"/>
    <mergeCell ref="A108:M108"/>
    <mergeCell ref="C110:F110"/>
    <mergeCell ref="G110:J110"/>
    <mergeCell ref="A120:M120"/>
    <mergeCell ref="A121:M121"/>
    <mergeCell ref="A122:M122"/>
    <mergeCell ref="A146:B146"/>
    <mergeCell ref="A147:B147"/>
    <mergeCell ref="A148:B148"/>
    <mergeCell ref="A150:B150"/>
    <mergeCell ref="A151:B151"/>
    <mergeCell ref="A152:B152"/>
    <mergeCell ref="A136:B136"/>
    <mergeCell ref="A137:B137"/>
    <mergeCell ref="A140:B140"/>
    <mergeCell ref="A141:B141"/>
    <mergeCell ref="A144:B144"/>
    <mergeCell ref="A145:B145"/>
    <mergeCell ref="A159:B159"/>
    <mergeCell ref="A160:B160"/>
    <mergeCell ref="A161:B161"/>
    <mergeCell ref="A162:B162"/>
    <mergeCell ref="A164:B164"/>
    <mergeCell ref="A165:B165"/>
    <mergeCell ref="A153:B153"/>
    <mergeCell ref="A154:B154"/>
    <mergeCell ref="A155:B155"/>
    <mergeCell ref="A156:B156"/>
    <mergeCell ref="A157:B157"/>
    <mergeCell ref="A158:B158"/>
    <mergeCell ref="A172:B172"/>
    <mergeCell ref="A173:B173"/>
    <mergeCell ref="A174:B174"/>
    <mergeCell ref="A175:B175"/>
    <mergeCell ref="A176:B176"/>
    <mergeCell ref="A178:B178"/>
    <mergeCell ref="A166:B166"/>
    <mergeCell ref="A167:B167"/>
    <mergeCell ref="A168:B168"/>
    <mergeCell ref="A169:B169"/>
    <mergeCell ref="A170:B170"/>
    <mergeCell ref="A171:B171"/>
    <mergeCell ref="A185:B185"/>
    <mergeCell ref="A186:B186"/>
    <mergeCell ref="A187:B187"/>
    <mergeCell ref="A188:B188"/>
    <mergeCell ref="A189:B189"/>
    <mergeCell ref="A190:B190"/>
    <mergeCell ref="A179:B179"/>
    <mergeCell ref="A180:B180"/>
    <mergeCell ref="A181:B181"/>
    <mergeCell ref="A182:B182"/>
    <mergeCell ref="A183:B183"/>
    <mergeCell ref="A184:B184"/>
    <mergeCell ref="A205:B205"/>
    <mergeCell ref="A206:B206"/>
    <mergeCell ref="A207:B207"/>
    <mergeCell ref="A208:B208"/>
    <mergeCell ref="A209:B209"/>
    <mergeCell ref="A211:B211"/>
    <mergeCell ref="A191:B191"/>
    <mergeCell ref="A192:F192"/>
    <mergeCell ref="A197:B197"/>
    <mergeCell ref="A198:B198"/>
    <mergeCell ref="A201:B201"/>
    <mergeCell ref="A202:B202"/>
    <mergeCell ref="A218:B218"/>
    <mergeCell ref="A219:B219"/>
    <mergeCell ref="A220:B220"/>
    <mergeCell ref="A221:B221"/>
    <mergeCell ref="A222:B222"/>
    <mergeCell ref="A223:B223"/>
    <mergeCell ref="A212:B212"/>
    <mergeCell ref="A213:B213"/>
    <mergeCell ref="A214:B214"/>
    <mergeCell ref="A215:B215"/>
    <mergeCell ref="A216:B216"/>
    <mergeCell ref="A217:B217"/>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4:B244"/>
    <mergeCell ref="A245:B245"/>
    <mergeCell ref="A246:B246"/>
    <mergeCell ref="A247:B247"/>
    <mergeCell ref="A248:B248"/>
    <mergeCell ref="A249:B249"/>
    <mergeCell ref="A237:B237"/>
    <mergeCell ref="A239:B239"/>
    <mergeCell ref="A240:B240"/>
    <mergeCell ref="A241:B241"/>
    <mergeCell ref="A242:B242"/>
    <mergeCell ref="A243:B243"/>
    <mergeCell ref="A258:B258"/>
    <mergeCell ref="A259:B259"/>
    <mergeCell ref="A260:B260"/>
    <mergeCell ref="A261:B261"/>
    <mergeCell ref="A262:B262"/>
    <mergeCell ref="A263:B263"/>
    <mergeCell ref="A250:B250"/>
    <mergeCell ref="A251:B251"/>
    <mergeCell ref="A252:B252"/>
    <mergeCell ref="A253:L253"/>
    <mergeCell ref="C256:F256"/>
    <mergeCell ref="G256:J256"/>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7:B297"/>
    <mergeCell ref="A298:B298"/>
    <mergeCell ref="A299:B299"/>
    <mergeCell ref="A288:B288"/>
    <mergeCell ref="A289:B289"/>
    <mergeCell ref="A290:B290"/>
    <mergeCell ref="A291:B291"/>
    <mergeCell ref="A292:B292"/>
    <mergeCell ref="A293:B293"/>
    <mergeCell ref="A357:B357"/>
    <mergeCell ref="A358:B358"/>
    <mergeCell ref="A359:B359"/>
    <mergeCell ref="A360:B360"/>
    <mergeCell ref="A361:L361"/>
    <mergeCell ref="A350:B350"/>
    <mergeCell ref="A351:B351"/>
    <mergeCell ref="A352:B352"/>
    <mergeCell ref="A353:B353"/>
    <mergeCell ref="A354:B354"/>
    <mergeCell ref="A355:B355"/>
    <mergeCell ref="A348:B348"/>
    <mergeCell ref="A349:B349"/>
    <mergeCell ref="A338:B338"/>
    <mergeCell ref="A339:B339"/>
    <mergeCell ref="A340:B340"/>
    <mergeCell ref="A341:B341"/>
    <mergeCell ref="A342:B342"/>
    <mergeCell ref="A343:B343"/>
    <mergeCell ref="A356:B356"/>
    <mergeCell ref="A123:M123"/>
    <mergeCell ref="A124:M124"/>
    <mergeCell ref="A126:M126"/>
    <mergeCell ref="A128:M128"/>
    <mergeCell ref="A129:M129"/>
    <mergeCell ref="A344:B344"/>
    <mergeCell ref="A345:B345"/>
    <mergeCell ref="A346:B346"/>
    <mergeCell ref="A347:B347"/>
    <mergeCell ref="A334:B334"/>
    <mergeCell ref="A335:B335"/>
    <mergeCell ref="A336:B336"/>
    <mergeCell ref="A337:B337"/>
    <mergeCell ref="A306:L306"/>
    <mergeCell ref="A300:B300"/>
    <mergeCell ref="A301:B301"/>
    <mergeCell ref="A302:B302"/>
    <mergeCell ref="A303:B303"/>
    <mergeCell ref="A304:B304"/>
    <mergeCell ref="A305:B305"/>
    <mergeCell ref="A308:L308"/>
    <mergeCell ref="A294:B294"/>
    <mergeCell ref="A295:B295"/>
    <mergeCell ref="A296:B296"/>
  </mergeCells>
  <pageMargins left="0.59055118110236227" right="0.59055118110236227" top="0" bottom="0.59055118110236227" header="0.31496062992125984" footer="0.31496062992125984"/>
  <pageSetup scale="67" orientation="portrait" r:id="rId1"/>
  <headerFooter alignWithMargins="0"/>
  <rowBreaks count="6" manualBreakCount="6">
    <brk id="99" max="13" man="1"/>
    <brk id="129" max="13" man="1"/>
    <brk id="191" max="13" man="1"/>
    <brk id="252" max="13" man="1"/>
    <brk id="307" max="13" man="1"/>
    <brk id="389" max="12" man="1"/>
  </rowBreaks>
  <ignoredErrors>
    <ignoredError sqref="F64 G79:G89 F81 H136 H144 H172:H189 H168 H164 H150:H158 H140 H197:H224 H239:H248 L277:L301 G275 G287:I299 L302:L305 A306:L306 A302:K305 L269 H317:I338 G320 L344 G342:I351 G357:L360 E359 H266 H225:H233 G330 E23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sheetPr>
  <dimension ref="A1"/>
  <sheetViews>
    <sheetView view="pageBreakPreview" topLeftCell="A40" zoomScale="60" zoomScaleNormal="100" zoomScalePageLayoutView="90" workbookViewId="0">
      <selection activeCell="P56" sqref="P56"/>
    </sheetView>
  </sheetViews>
  <sheetFormatPr defaultColWidth="9.109375" defaultRowHeight="14.4"/>
  <cols>
    <col min="1" max="4" width="9.109375" style="1"/>
    <col min="5" max="5" width="3.5546875" style="1" customWidth="1"/>
    <col min="6" max="16384" width="9.109375" style="1"/>
  </cols>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6" tint="0.39997558519241921"/>
  </sheetPr>
  <dimension ref="A1:M71"/>
  <sheetViews>
    <sheetView view="pageLayout" topLeftCell="A37" zoomScale="85" zoomScaleNormal="100" zoomScaleSheetLayoutView="100" zoomScalePageLayoutView="85" workbookViewId="0">
      <selection activeCell="I69" sqref="I69"/>
    </sheetView>
  </sheetViews>
  <sheetFormatPr defaultColWidth="9.109375" defaultRowHeight="13.5" customHeight="1"/>
  <cols>
    <col min="1" max="1" width="26.88671875" style="241" customWidth="1"/>
    <col min="2" max="2" width="6.5546875" style="241" customWidth="1"/>
    <col min="3" max="3" width="6.5546875" style="1" customWidth="1"/>
    <col min="4" max="11" width="6.5546875" style="241" customWidth="1"/>
    <col min="12" max="16384" width="9.109375" style="241"/>
  </cols>
  <sheetData>
    <row r="1" spans="1:13" ht="13.5" customHeight="1">
      <c r="A1" s="289" t="s">
        <v>563</v>
      </c>
      <c r="B1" s="291"/>
      <c r="C1" s="290"/>
      <c r="D1" s="243"/>
      <c r="E1" s="243"/>
      <c r="F1" s="243"/>
      <c r="G1" s="243"/>
      <c r="H1" s="243"/>
      <c r="I1" s="243"/>
      <c r="J1" s="291"/>
      <c r="K1" s="243"/>
    </row>
    <row r="2" spans="1:13" ht="9.6" customHeight="1">
      <c r="B2" s="243"/>
      <c r="C2" s="290"/>
      <c r="D2" s="243"/>
      <c r="E2" s="243"/>
      <c r="F2" s="243"/>
      <c r="G2" s="243"/>
      <c r="H2" s="243"/>
      <c r="I2" s="243"/>
      <c r="J2" s="243"/>
      <c r="K2" s="243"/>
    </row>
    <row r="3" spans="1:13" ht="13.5" customHeight="1">
      <c r="A3" s="289" t="s">
        <v>562</v>
      </c>
      <c r="B3" s="321"/>
      <c r="C3" s="245"/>
      <c r="D3" s="245"/>
      <c r="E3" s="245"/>
      <c r="F3" s="245"/>
      <c r="G3" s="245"/>
      <c r="H3" s="245"/>
      <c r="I3" s="245"/>
      <c r="J3" s="245"/>
      <c r="K3" s="245"/>
    </row>
    <row r="4" spans="1:13" ht="13.5" customHeight="1">
      <c r="A4" s="283" t="s">
        <v>1288</v>
      </c>
      <c r="B4" s="242"/>
      <c r="C4" s="267"/>
      <c r="D4" s="267"/>
      <c r="E4" s="255"/>
      <c r="F4" s="255"/>
      <c r="G4" s="255"/>
      <c r="H4" s="255"/>
      <c r="I4" s="255"/>
      <c r="J4" s="252"/>
      <c r="K4" s="252"/>
      <c r="L4" s="242"/>
      <c r="M4" s="242"/>
    </row>
    <row r="5" spans="1:13" ht="13.5" customHeight="1">
      <c r="A5" s="242"/>
      <c r="B5" s="242"/>
      <c r="C5" s="267"/>
      <c r="D5" s="267"/>
      <c r="E5" s="255"/>
      <c r="F5" s="255"/>
      <c r="G5" s="255"/>
      <c r="H5" s="255"/>
      <c r="I5" s="255"/>
      <c r="J5" s="288"/>
      <c r="K5" s="242"/>
      <c r="L5" s="242"/>
      <c r="M5" s="242"/>
    </row>
    <row r="6" spans="1:13" ht="13.5" customHeight="1">
      <c r="A6" s="242"/>
      <c r="B6" s="242"/>
      <c r="C6" s="271"/>
      <c r="D6" s="272"/>
      <c r="E6" s="271"/>
      <c r="F6" s="270"/>
      <c r="G6" s="271"/>
      <c r="H6" s="270"/>
      <c r="I6" s="269"/>
      <c r="J6" s="250"/>
      <c r="K6" s="274"/>
      <c r="L6" s="242"/>
      <c r="M6" s="242"/>
    </row>
    <row r="7" spans="1:13" ht="13.5" customHeight="1">
      <c r="A7" s="268"/>
      <c r="B7" s="267"/>
      <c r="C7" s="267"/>
      <c r="D7" s="267"/>
      <c r="E7" s="255"/>
      <c r="F7" s="255"/>
      <c r="G7" s="255"/>
      <c r="H7" s="255"/>
      <c r="I7" s="255"/>
      <c r="J7" s="252"/>
      <c r="K7" s="252"/>
      <c r="L7" s="242"/>
      <c r="M7" s="242"/>
    </row>
    <row r="8" spans="1:13" ht="13.5" customHeight="1">
      <c r="A8" s="278"/>
      <c r="B8" s="272"/>
      <c r="C8" s="272"/>
      <c r="D8" s="272"/>
      <c r="E8" s="250"/>
      <c r="F8" s="250"/>
      <c r="G8" s="250"/>
      <c r="H8" s="250"/>
      <c r="I8" s="250"/>
      <c r="J8" s="258"/>
      <c r="K8" s="255"/>
      <c r="L8" s="242"/>
      <c r="M8" s="242"/>
    </row>
    <row r="9" spans="1:13" ht="13.5" customHeight="1">
      <c r="A9" s="278"/>
      <c r="B9" s="267"/>
      <c r="C9" s="267"/>
      <c r="D9" s="267"/>
      <c r="E9" s="255"/>
      <c r="F9" s="255"/>
      <c r="G9" s="255"/>
      <c r="H9" s="255"/>
      <c r="I9" s="255"/>
      <c r="J9" s="258"/>
      <c r="K9" s="255"/>
      <c r="L9" s="242"/>
      <c r="M9" s="242"/>
    </row>
    <row r="10" spans="1:13" ht="13.5" customHeight="1">
      <c r="A10" s="278"/>
      <c r="B10" s="267"/>
      <c r="C10" s="267"/>
      <c r="D10" s="267"/>
      <c r="E10" s="255"/>
      <c r="F10" s="255"/>
      <c r="G10" s="255"/>
      <c r="H10" s="255"/>
      <c r="I10" s="255"/>
      <c r="J10" s="258"/>
      <c r="K10" s="255"/>
      <c r="L10" s="242"/>
      <c r="M10" s="242"/>
    </row>
    <row r="11" spans="1:13" ht="13.5" customHeight="1">
      <c r="A11" s="278"/>
      <c r="B11" s="272"/>
      <c r="C11" s="272"/>
      <c r="D11" s="272"/>
      <c r="E11" s="250"/>
      <c r="F11" s="250"/>
      <c r="G11" s="250"/>
      <c r="H11" s="250"/>
      <c r="I11" s="250"/>
      <c r="J11" s="258"/>
      <c r="K11" s="255"/>
      <c r="L11" s="242"/>
      <c r="M11" s="242"/>
    </row>
    <row r="12" spans="1:13" ht="13.5" customHeight="1">
      <c r="A12" s="278"/>
      <c r="B12" s="272"/>
      <c r="C12" s="272"/>
      <c r="D12" s="272"/>
      <c r="E12" s="250"/>
      <c r="F12" s="250"/>
      <c r="G12" s="250"/>
      <c r="H12" s="250"/>
      <c r="I12" s="250"/>
      <c r="J12" s="258"/>
      <c r="K12" s="255"/>
      <c r="L12" s="242"/>
      <c r="M12" s="242"/>
    </row>
    <row r="13" spans="1:13" ht="13.5" customHeight="1">
      <c r="A13" s="278"/>
      <c r="B13" s="272"/>
      <c r="C13" s="272"/>
      <c r="D13" s="272"/>
      <c r="E13" s="250"/>
      <c r="F13" s="250"/>
      <c r="G13" s="250"/>
      <c r="H13" s="250"/>
      <c r="I13" s="250"/>
      <c r="J13" s="258"/>
      <c r="K13" s="255"/>
      <c r="L13" s="242"/>
      <c r="M13" s="242"/>
    </row>
    <row r="14" spans="1:13" ht="13.5" customHeight="1">
      <c r="A14" s="278"/>
      <c r="B14" s="272"/>
      <c r="C14" s="272"/>
      <c r="D14" s="272"/>
      <c r="E14" s="250"/>
      <c r="F14" s="250"/>
      <c r="G14" s="250"/>
      <c r="H14" s="250"/>
      <c r="I14" s="250"/>
      <c r="J14" s="258"/>
      <c r="K14" s="255"/>
      <c r="L14" s="242"/>
      <c r="M14" s="242"/>
    </row>
    <row r="15" spans="1:13" ht="13.5" customHeight="1">
      <c r="A15" s="277"/>
      <c r="B15" s="282"/>
      <c r="C15" s="281"/>
      <c r="D15" s="281"/>
      <c r="E15" s="281"/>
      <c r="F15" s="281"/>
      <c r="G15" s="281"/>
      <c r="H15" s="281"/>
      <c r="I15" s="281"/>
      <c r="J15" s="266"/>
      <c r="K15" s="266"/>
      <c r="L15" s="242"/>
      <c r="M15" s="242"/>
    </row>
    <row r="16" spans="1:13" ht="13.5" customHeight="1">
      <c r="A16" s="287"/>
      <c r="B16" s="272"/>
      <c r="C16" s="250"/>
      <c r="D16" s="250"/>
      <c r="E16" s="250"/>
      <c r="F16" s="250"/>
      <c r="G16" s="250"/>
      <c r="H16" s="250"/>
      <c r="I16" s="250"/>
      <c r="J16" s="266"/>
      <c r="K16" s="266"/>
      <c r="L16" s="242"/>
      <c r="M16" s="242"/>
    </row>
    <row r="17" spans="1:13" ht="13.5" customHeight="1">
      <c r="A17" s="287"/>
      <c r="B17" s="272"/>
      <c r="C17" s="250"/>
      <c r="D17" s="250"/>
      <c r="E17" s="250"/>
      <c r="F17" s="250"/>
      <c r="G17" s="250"/>
      <c r="H17" s="250"/>
      <c r="I17" s="250"/>
      <c r="J17" s="266"/>
      <c r="K17" s="266"/>
      <c r="L17" s="242"/>
      <c r="M17" s="242"/>
    </row>
    <row r="18" spans="1:13" ht="13.5" customHeight="1">
      <c r="A18" s="268"/>
      <c r="B18" s="268"/>
      <c r="C18" s="286"/>
      <c r="D18" s="286"/>
      <c r="E18" s="255"/>
      <c r="F18" s="255"/>
      <c r="G18" s="255"/>
      <c r="H18" s="255"/>
      <c r="I18" s="255"/>
      <c r="J18" s="255"/>
      <c r="K18" s="255"/>
      <c r="L18" s="242"/>
      <c r="M18" s="242"/>
    </row>
    <row r="19" spans="1:13" ht="13.5" customHeight="1">
      <c r="A19" s="273"/>
      <c r="B19" s="272"/>
      <c r="C19" s="271"/>
      <c r="D19" s="272"/>
      <c r="E19" s="271"/>
      <c r="F19" s="270"/>
      <c r="G19" s="271"/>
      <c r="H19" s="270"/>
      <c r="I19" s="269"/>
      <c r="J19" s="250"/>
      <c r="K19" s="274"/>
      <c r="L19" s="242"/>
      <c r="M19" s="242"/>
    </row>
    <row r="20" spans="1:13" ht="13.5" customHeight="1">
      <c r="A20" s="268"/>
      <c r="B20" s="267"/>
      <c r="C20" s="267"/>
      <c r="D20" s="267"/>
      <c r="E20" s="255"/>
      <c r="F20" s="255"/>
      <c r="G20" s="255"/>
      <c r="H20" s="255"/>
      <c r="I20" s="255"/>
      <c r="J20" s="252"/>
      <c r="K20" s="252"/>
      <c r="L20" s="242"/>
      <c r="M20" s="242"/>
    </row>
    <row r="21" spans="1:13" ht="13.5" customHeight="1">
      <c r="A21" s="278"/>
      <c r="B21" s="272"/>
      <c r="C21" s="272"/>
      <c r="D21" s="272"/>
      <c r="E21" s="250"/>
      <c r="F21" s="250"/>
      <c r="G21" s="250"/>
      <c r="H21" s="250"/>
      <c r="I21" s="250"/>
      <c r="J21" s="254"/>
      <c r="K21" s="250"/>
      <c r="L21" s="242"/>
      <c r="M21" s="242"/>
    </row>
    <row r="22" spans="1:13" ht="13.5" customHeight="1">
      <c r="A22" s="278"/>
      <c r="B22" s="272"/>
      <c r="C22" s="272"/>
      <c r="D22" s="272"/>
      <c r="E22" s="250"/>
      <c r="F22" s="250"/>
      <c r="G22" s="250"/>
      <c r="H22" s="250"/>
      <c r="I22" s="250"/>
      <c r="J22" s="254"/>
      <c r="K22" s="250"/>
      <c r="L22" s="242"/>
      <c r="M22" s="242"/>
    </row>
    <row r="23" spans="1:13" ht="13.5" customHeight="1">
      <c r="A23" s="278"/>
      <c r="B23" s="272"/>
      <c r="C23" s="272"/>
      <c r="D23" s="272"/>
      <c r="E23" s="250"/>
      <c r="F23" s="250"/>
      <c r="G23" s="250"/>
      <c r="H23" s="250"/>
      <c r="I23" s="250"/>
      <c r="J23" s="254"/>
      <c r="K23" s="250"/>
      <c r="L23" s="242"/>
      <c r="M23" s="242"/>
    </row>
    <row r="24" spans="1:13" ht="13.5" customHeight="1">
      <c r="B24" s="267"/>
      <c r="C24" s="267"/>
      <c r="D24" s="267"/>
      <c r="E24" s="255"/>
      <c r="F24" s="255"/>
      <c r="G24" s="255"/>
      <c r="H24" s="255"/>
      <c r="I24" s="255"/>
      <c r="J24" s="258"/>
      <c r="K24" s="255"/>
      <c r="L24" s="242"/>
      <c r="M24" s="242"/>
    </row>
    <row r="25" spans="1:13" ht="13.5" customHeight="1">
      <c r="B25" s="267"/>
      <c r="C25" s="267"/>
      <c r="D25" s="267"/>
      <c r="E25" s="255"/>
      <c r="F25" s="255"/>
      <c r="G25" s="255"/>
      <c r="H25" s="255"/>
      <c r="I25" s="255"/>
      <c r="J25" s="258"/>
      <c r="K25" s="255"/>
      <c r="L25" s="242"/>
      <c r="M25" s="242"/>
    </row>
    <row r="26" spans="1:13" ht="13.5" customHeight="1">
      <c r="A26" s="285" t="s">
        <v>561</v>
      </c>
      <c r="B26" s="871"/>
      <c r="C26" s="284"/>
      <c r="D26" s="242"/>
      <c r="E26" s="242"/>
      <c r="F26" s="242"/>
      <c r="G26" s="242"/>
      <c r="H26" s="242"/>
      <c r="I26" s="242"/>
      <c r="J26" s="242"/>
      <c r="K26" s="250"/>
      <c r="L26" s="242"/>
      <c r="M26" s="242"/>
    </row>
    <row r="27" spans="1:13" ht="13.5" customHeight="1">
      <c r="A27" s="283" t="s">
        <v>1288</v>
      </c>
      <c r="B27" s="272"/>
      <c r="C27" s="272"/>
      <c r="D27" s="272"/>
      <c r="E27" s="250"/>
      <c r="F27" s="250"/>
      <c r="G27" s="250"/>
      <c r="H27" s="250"/>
      <c r="I27" s="250"/>
      <c r="J27" s="242"/>
      <c r="K27" s="250"/>
      <c r="L27" s="242"/>
      <c r="M27" s="242"/>
    </row>
    <row r="28" spans="1:13" ht="13.5" customHeight="1">
      <c r="A28" s="242"/>
      <c r="B28" s="272"/>
      <c r="C28" s="272"/>
      <c r="D28" s="272"/>
      <c r="E28" s="250"/>
      <c r="F28" s="250"/>
      <c r="G28" s="250"/>
      <c r="H28" s="250"/>
      <c r="I28" s="250"/>
      <c r="J28" s="242"/>
      <c r="K28" s="266"/>
      <c r="L28" s="242"/>
      <c r="M28" s="242"/>
    </row>
    <row r="29" spans="1:13" ht="13.5" customHeight="1">
      <c r="A29" s="277"/>
      <c r="B29" s="282"/>
      <c r="C29" s="281"/>
      <c r="D29" s="281"/>
      <c r="E29" s="281"/>
      <c r="F29" s="281"/>
      <c r="G29" s="281"/>
      <c r="H29" s="281"/>
      <c r="I29" s="281"/>
      <c r="J29" s="254"/>
      <c r="K29" s="252"/>
      <c r="L29" s="242"/>
      <c r="M29" s="242"/>
    </row>
    <row r="30" spans="1:13" ht="13.5" customHeight="1">
      <c r="A30" s="268"/>
      <c r="B30" s="276"/>
      <c r="C30" s="248"/>
      <c r="D30" s="248"/>
      <c r="E30" s="248"/>
      <c r="F30" s="248"/>
      <c r="G30" s="248"/>
      <c r="H30" s="248"/>
      <c r="I30" s="248"/>
      <c r="J30" s="254"/>
      <c r="K30" s="279"/>
      <c r="L30" s="242"/>
      <c r="M30" s="242"/>
    </row>
    <row r="31" spans="1:13" ht="13.5" customHeight="1">
      <c r="A31" s="249"/>
      <c r="B31" s="249"/>
      <c r="C31" s="280"/>
      <c r="D31" s="279"/>
      <c r="E31" s="279"/>
      <c r="F31" s="279"/>
      <c r="G31" s="279"/>
      <c r="H31" s="279"/>
      <c r="I31" s="279"/>
      <c r="J31" s="266"/>
      <c r="K31" s="274"/>
      <c r="L31" s="242"/>
      <c r="M31" s="242"/>
    </row>
    <row r="32" spans="1:13" ht="13.5" customHeight="1">
      <c r="A32" s="273"/>
      <c r="B32" s="272"/>
      <c r="C32" s="271"/>
      <c r="D32" s="272"/>
      <c r="E32" s="271"/>
      <c r="F32" s="270"/>
      <c r="G32" s="271"/>
      <c r="H32" s="270"/>
      <c r="I32" s="269"/>
      <c r="J32" s="252"/>
      <c r="K32" s="252"/>
      <c r="L32" s="242"/>
      <c r="M32" s="242"/>
    </row>
    <row r="33" spans="1:13" ht="13.5" customHeight="1">
      <c r="A33"/>
      <c r="B33" s="267"/>
      <c r="C33" s="267"/>
      <c r="D33" s="267"/>
      <c r="E33" s="255"/>
      <c r="F33" s="255"/>
      <c r="G33" s="255"/>
      <c r="H33" s="255"/>
      <c r="I33" s="255"/>
      <c r="J33" s="249"/>
      <c r="K33" s="250"/>
      <c r="L33" s="242"/>
      <c r="M33" s="242"/>
    </row>
    <row r="34" spans="1:13" ht="13.5" customHeight="1">
      <c r="A34" s="278"/>
      <c r="B34" s="272"/>
      <c r="C34" s="272"/>
      <c r="D34" s="272"/>
      <c r="E34" s="250"/>
      <c r="F34" s="250"/>
      <c r="G34" s="250"/>
      <c r="H34" s="250"/>
      <c r="I34" s="250"/>
      <c r="J34" s="250"/>
      <c r="K34" s="250"/>
      <c r="L34" s="242"/>
      <c r="M34" s="242"/>
    </row>
    <row r="35" spans="1:13" ht="13.5" customHeight="1">
      <c r="A35" s="278"/>
      <c r="B35" s="272"/>
      <c r="C35" s="272"/>
      <c r="D35" s="272"/>
      <c r="E35" s="250"/>
      <c r="F35" s="250"/>
      <c r="G35" s="250"/>
      <c r="H35" s="250"/>
      <c r="I35" s="250"/>
      <c r="J35" s="252"/>
      <c r="K35" s="250"/>
      <c r="L35" s="242"/>
      <c r="M35" s="242"/>
    </row>
    <row r="36" spans="1:13" ht="13.5" customHeight="1">
      <c r="A36" s="278"/>
      <c r="B36" s="272"/>
      <c r="C36" s="272"/>
      <c r="D36" s="272"/>
      <c r="E36" s="250"/>
      <c r="F36" s="250"/>
      <c r="G36" s="250"/>
      <c r="H36" s="250"/>
      <c r="I36" s="250"/>
      <c r="J36" s="254"/>
      <c r="K36" s="255"/>
      <c r="L36" s="242"/>
      <c r="M36" s="242"/>
    </row>
    <row r="37" spans="1:13" ht="13.5" customHeight="1">
      <c r="A37" s="278"/>
      <c r="B37" s="267"/>
      <c r="C37" s="267"/>
      <c r="D37" s="267"/>
      <c r="E37" s="255"/>
      <c r="F37" s="255"/>
      <c r="G37" s="255"/>
      <c r="H37" s="255"/>
      <c r="I37" s="255"/>
      <c r="J37" s="254"/>
      <c r="K37" s="255"/>
      <c r="L37" s="242"/>
      <c r="M37" s="242"/>
    </row>
    <row r="38" spans="1:13" ht="13.5" customHeight="1">
      <c r="A38" s="278"/>
      <c r="B38" s="267"/>
      <c r="C38" s="267"/>
      <c r="D38" s="267"/>
      <c r="E38" s="255"/>
      <c r="F38" s="255"/>
      <c r="G38" s="255"/>
      <c r="H38" s="255"/>
      <c r="I38" s="255"/>
      <c r="J38" s="254"/>
      <c r="K38" s="250"/>
      <c r="L38" s="242"/>
      <c r="M38" s="242"/>
    </row>
    <row r="39" spans="1:13" ht="13.5" customHeight="1">
      <c r="A39" s="278"/>
      <c r="B39" s="272"/>
      <c r="C39" s="272"/>
      <c r="D39" s="272"/>
      <c r="E39" s="250"/>
      <c r="F39" s="250"/>
      <c r="G39" s="250"/>
      <c r="H39" s="250"/>
      <c r="I39" s="250"/>
      <c r="J39" s="258"/>
      <c r="K39" s="250"/>
      <c r="L39" s="242"/>
      <c r="M39" s="242"/>
    </row>
    <row r="40" spans="1:13" ht="13.5" customHeight="1">
      <c r="A40" s="278"/>
      <c r="B40" s="272"/>
      <c r="C40" s="272"/>
      <c r="D40" s="272"/>
      <c r="E40" s="250"/>
      <c r="F40" s="250"/>
      <c r="G40" s="250"/>
      <c r="H40" s="250"/>
      <c r="I40" s="250"/>
      <c r="J40" s="258"/>
      <c r="K40" s="252"/>
      <c r="L40" s="242"/>
      <c r="M40" s="242"/>
    </row>
    <row r="41" spans="1:13" ht="13.5" customHeight="1">
      <c r="A41" s="277"/>
      <c r="B41" s="276"/>
      <c r="C41" s="248"/>
      <c r="D41" s="248"/>
      <c r="E41" s="248"/>
      <c r="F41" s="248"/>
      <c r="G41" s="248"/>
      <c r="H41" s="248"/>
      <c r="I41" s="248"/>
      <c r="J41" s="254"/>
      <c r="K41" s="252"/>
      <c r="L41" s="242"/>
      <c r="M41" s="242"/>
    </row>
    <row r="42" spans="1:13" ht="13.5" customHeight="1">
      <c r="A42" s="268"/>
      <c r="B42" s="276"/>
      <c r="C42" s="248"/>
      <c r="D42" s="248"/>
      <c r="E42" s="248"/>
      <c r="F42" s="248"/>
      <c r="G42" s="248"/>
      <c r="H42" s="248"/>
      <c r="I42" s="248"/>
      <c r="J42" s="254"/>
      <c r="K42" s="271"/>
      <c r="L42" s="242"/>
      <c r="M42" s="242"/>
    </row>
    <row r="43" spans="1:13" ht="13.5" customHeight="1">
      <c r="A43" s="275"/>
      <c r="B43" s="271"/>
      <c r="C43" s="271"/>
      <c r="D43" s="271"/>
      <c r="E43" s="271"/>
      <c r="F43" s="271"/>
      <c r="G43" s="271"/>
      <c r="H43" s="271"/>
      <c r="I43" s="271"/>
      <c r="J43" s="252"/>
      <c r="K43" s="274"/>
      <c r="L43" s="242"/>
      <c r="M43" s="242"/>
    </row>
    <row r="44" spans="1:13" ht="13.5" customHeight="1">
      <c r="A44" s="273"/>
      <c r="B44" s="272"/>
      <c r="C44" s="271"/>
      <c r="D44" s="272"/>
      <c r="E44" s="271"/>
      <c r="F44" s="270"/>
      <c r="G44" s="271"/>
      <c r="H44" s="270"/>
      <c r="I44" s="269"/>
      <c r="J44" s="252"/>
      <c r="K44" s="252"/>
      <c r="L44" s="242"/>
      <c r="M44" s="242"/>
    </row>
    <row r="45" spans="1:13" ht="13.5" customHeight="1">
      <c r="A45" s="268"/>
      <c r="B45" s="267"/>
      <c r="C45" s="267"/>
      <c r="D45" s="267"/>
      <c r="E45" s="255"/>
      <c r="F45" s="255"/>
      <c r="G45" s="255"/>
      <c r="H45" s="255"/>
      <c r="I45" s="255"/>
      <c r="J45" s="245"/>
      <c r="K45" s="255"/>
    </row>
    <row r="46" spans="1:13" ht="13.5" customHeight="1">
      <c r="A46" s="268"/>
      <c r="B46" s="267"/>
      <c r="C46" s="267"/>
      <c r="D46" s="267"/>
      <c r="E46" s="255"/>
      <c r="F46" s="255"/>
      <c r="G46" s="255"/>
      <c r="H46" s="255"/>
      <c r="I46" s="255"/>
      <c r="J46" s="245"/>
      <c r="K46" s="255"/>
    </row>
    <row r="47" spans="1:13" ht="13.5" customHeight="1">
      <c r="H47" s="255"/>
      <c r="I47" s="255"/>
      <c r="J47" s="264"/>
      <c r="K47" s="255"/>
    </row>
    <row r="48" spans="1:13" ht="13.5" customHeight="1">
      <c r="A48" s="243"/>
      <c r="H48" s="255"/>
      <c r="I48" s="255"/>
      <c r="J48" s="264"/>
      <c r="K48" s="255"/>
    </row>
    <row r="49" spans="1:11" ht="13.5" customHeight="1">
      <c r="A49" s="243"/>
      <c r="H49" s="255"/>
      <c r="I49" s="255"/>
      <c r="J49" s="264"/>
      <c r="K49" s="255"/>
    </row>
    <row r="50" spans="1:11" ht="13.5" customHeight="1">
      <c r="A50" s="243"/>
      <c r="C50" s="302"/>
      <c r="J50" s="258"/>
      <c r="K50" s="255"/>
    </row>
    <row r="51" spans="1:11" ht="13.5" customHeight="1">
      <c r="A51" s="1092" t="s">
        <v>560</v>
      </c>
      <c r="B51" s="303"/>
      <c r="C51" s="303"/>
      <c r="D51" s="303"/>
      <c r="E51" s="303"/>
      <c r="F51" s="303"/>
      <c r="G51" s="255"/>
      <c r="H51" s="255"/>
      <c r="J51" s="258"/>
      <c r="K51" s="250"/>
    </row>
    <row r="52" spans="1:11" ht="13.5" customHeight="1">
      <c r="A52" s="243"/>
      <c r="C52" s="302"/>
      <c r="G52" s="255"/>
      <c r="I52" s="255"/>
      <c r="J52" s="258"/>
      <c r="K52" s="250"/>
    </row>
    <row r="53" spans="1:11" ht="13.5" customHeight="1">
      <c r="A53" s="1093" t="s">
        <v>559</v>
      </c>
      <c r="B53" s="304"/>
      <c r="C53" s="305"/>
      <c r="D53" s="304"/>
      <c r="G53" s="255"/>
      <c r="I53" s="248"/>
      <c r="J53" s="252"/>
      <c r="K53" s="252"/>
    </row>
    <row r="54" spans="1:11" ht="13.5" customHeight="1">
      <c r="A54" s="1094" t="s">
        <v>112</v>
      </c>
      <c r="B54" s="417" t="s">
        <v>1308</v>
      </c>
      <c r="C54" s="417" t="s">
        <v>1179</v>
      </c>
      <c r="D54" s="417" t="s">
        <v>1125</v>
      </c>
      <c r="E54" s="417" t="s">
        <v>1004</v>
      </c>
      <c r="F54" s="417" t="s">
        <v>918</v>
      </c>
      <c r="H54" s="255"/>
      <c r="I54" s="248"/>
      <c r="J54" s="252"/>
      <c r="K54" s="252"/>
    </row>
    <row r="55" spans="1:11" ht="13.5" customHeight="1">
      <c r="A55" s="306" t="s">
        <v>556</v>
      </c>
      <c r="B55" s="325">
        <v>27</v>
      </c>
      <c r="C55" s="325">
        <v>17</v>
      </c>
      <c r="D55" s="325">
        <v>28</v>
      </c>
      <c r="E55" s="325">
        <v>29</v>
      </c>
      <c r="F55" s="325">
        <v>60</v>
      </c>
      <c r="I55" s="250"/>
      <c r="J55" s="266"/>
      <c r="K55" s="266"/>
    </row>
    <row r="56" spans="1:11" ht="13.5" customHeight="1">
      <c r="A56" s="306" t="s">
        <v>555</v>
      </c>
      <c r="B56" s="324">
        <v>24</v>
      </c>
      <c r="C56" s="324">
        <v>18</v>
      </c>
      <c r="D56" s="324">
        <v>25</v>
      </c>
      <c r="E56" s="324">
        <v>27</v>
      </c>
      <c r="F56" s="324">
        <v>53</v>
      </c>
      <c r="G56" s="253"/>
      <c r="H56" s="245"/>
      <c r="I56" s="265"/>
      <c r="J56" s="264"/>
      <c r="K56" s="263"/>
    </row>
    <row r="57" spans="1:11" ht="13.5" customHeight="1">
      <c r="A57" s="306" t="s">
        <v>554</v>
      </c>
      <c r="B57" s="324">
        <v>4</v>
      </c>
      <c r="C57" s="324">
        <v>4</v>
      </c>
      <c r="D57" s="324">
        <v>3</v>
      </c>
      <c r="E57" s="324">
        <v>5</v>
      </c>
      <c r="F57" s="324">
        <v>24</v>
      </c>
      <c r="G57" s="260"/>
      <c r="H57" s="262"/>
      <c r="I57" s="255"/>
      <c r="J57" s="252"/>
      <c r="K57" s="252"/>
    </row>
    <row r="58" spans="1:11" ht="13.5" customHeight="1">
      <c r="A58" s="306" t="s">
        <v>553</v>
      </c>
      <c r="B58" s="324">
        <v>2</v>
      </c>
      <c r="C58" s="324">
        <v>3</v>
      </c>
      <c r="D58" s="324">
        <v>4</v>
      </c>
      <c r="E58" s="324">
        <v>3</v>
      </c>
      <c r="F58" s="324">
        <v>3</v>
      </c>
      <c r="G58" s="261"/>
      <c r="H58" s="257"/>
      <c r="J58" s="258"/>
      <c r="K58" s="255"/>
    </row>
    <row r="59" spans="1:11" ht="13.5" customHeight="1">
      <c r="A59" s="306" t="s">
        <v>552</v>
      </c>
      <c r="B59" s="324">
        <v>14</v>
      </c>
      <c r="C59" s="324">
        <v>12</v>
      </c>
      <c r="D59" s="324">
        <v>12</v>
      </c>
      <c r="E59" s="324">
        <v>9</v>
      </c>
      <c r="F59" s="324">
        <v>27</v>
      </c>
      <c r="G59" s="261"/>
      <c r="H59" s="257"/>
      <c r="I59" s="255"/>
      <c r="J59" s="258"/>
      <c r="K59" s="255"/>
    </row>
    <row r="60" spans="1:11" ht="13.5" customHeight="1">
      <c r="A60" s="306" t="s">
        <v>558</v>
      </c>
      <c r="B60" s="324">
        <v>2</v>
      </c>
      <c r="C60" s="324">
        <v>3</v>
      </c>
      <c r="D60" s="324">
        <v>3</v>
      </c>
      <c r="E60" s="324">
        <v>2</v>
      </c>
      <c r="F60" s="324">
        <v>3</v>
      </c>
      <c r="G60" s="260"/>
      <c r="H60" s="257"/>
      <c r="I60" s="255"/>
      <c r="J60" s="258"/>
      <c r="K60" s="255"/>
    </row>
    <row r="61" spans="1:11" ht="13.5" customHeight="1">
      <c r="A61" s="307" t="s">
        <v>273</v>
      </c>
      <c r="B61" s="416">
        <v>0.42</v>
      </c>
      <c r="C61" s="416">
        <v>0.57999999999999996</v>
      </c>
      <c r="D61" s="416">
        <v>0.39</v>
      </c>
      <c r="E61" s="416">
        <v>0.38</v>
      </c>
      <c r="F61" s="416">
        <v>0.46</v>
      </c>
      <c r="G61" s="260"/>
      <c r="H61" s="257"/>
      <c r="I61" s="255"/>
      <c r="J61" s="258"/>
      <c r="K61" s="255"/>
    </row>
    <row r="62" spans="1:11" ht="13.5" customHeight="1">
      <c r="A62" s="299"/>
      <c r="B62" s="295"/>
      <c r="C62" s="296"/>
      <c r="D62" s="295"/>
      <c r="E62" s="295"/>
      <c r="F62" s="295"/>
      <c r="G62" s="259"/>
      <c r="H62" s="256"/>
      <c r="I62" s="255"/>
      <c r="J62" s="258"/>
      <c r="K62" s="255"/>
    </row>
    <row r="63" spans="1:11" ht="13.5" customHeight="1">
      <c r="A63" s="1095" t="s">
        <v>557</v>
      </c>
      <c r="B63" s="297"/>
      <c r="C63" s="297"/>
      <c r="D63" s="298"/>
      <c r="E63" s="298"/>
      <c r="F63" s="298"/>
      <c r="G63" s="257"/>
      <c r="I63" s="250"/>
      <c r="J63" s="254"/>
      <c r="K63" s="250"/>
    </row>
    <row r="64" spans="1:11" ht="13.5" customHeight="1">
      <c r="A64" s="1094" t="s">
        <v>112</v>
      </c>
      <c r="B64" s="417" t="s">
        <v>1308</v>
      </c>
      <c r="C64" s="417" t="s">
        <v>1179</v>
      </c>
      <c r="D64" s="417" t="s">
        <v>1125</v>
      </c>
      <c r="E64" s="417" t="s">
        <v>1004</v>
      </c>
      <c r="F64" s="417" t="s">
        <v>918</v>
      </c>
      <c r="G64" s="256"/>
      <c r="H64" s="255"/>
      <c r="I64" s="250"/>
      <c r="J64" s="254"/>
      <c r="K64" s="250"/>
    </row>
    <row r="65" spans="1:11" s="251" customFormat="1" ht="13.5" customHeight="1">
      <c r="A65" s="309" t="s">
        <v>556</v>
      </c>
      <c r="B65" s="325">
        <v>93</v>
      </c>
      <c r="C65" s="325">
        <v>88</v>
      </c>
      <c r="D65" s="325">
        <v>81</v>
      </c>
      <c r="E65" s="325">
        <v>90</v>
      </c>
      <c r="F65" s="325">
        <v>82</v>
      </c>
      <c r="G65" s="253"/>
      <c r="H65" s="250"/>
      <c r="I65" s="248"/>
      <c r="J65" s="252"/>
      <c r="K65" s="252"/>
    </row>
    <row r="66" spans="1:11" ht="13.5" customHeight="1">
      <c r="A66" s="310" t="s">
        <v>555</v>
      </c>
      <c r="B66" s="324">
        <v>98</v>
      </c>
      <c r="C66" s="324">
        <v>89</v>
      </c>
      <c r="D66" s="324">
        <v>82</v>
      </c>
      <c r="E66" s="324">
        <v>87</v>
      </c>
      <c r="F66" s="324">
        <v>84</v>
      </c>
      <c r="G66" s="244"/>
      <c r="H66" s="250"/>
      <c r="I66" s="246"/>
      <c r="J66" s="249"/>
      <c r="K66" s="246"/>
    </row>
    <row r="67" spans="1:11" ht="13.5" customHeight="1">
      <c r="A67" s="310" t="s">
        <v>554</v>
      </c>
      <c r="B67" s="324">
        <v>4</v>
      </c>
      <c r="C67" s="324">
        <v>7</v>
      </c>
      <c r="D67" s="324">
        <v>6</v>
      </c>
      <c r="E67" s="324">
        <v>8</v>
      </c>
      <c r="F67" s="324">
        <v>5</v>
      </c>
      <c r="G67" s="244"/>
      <c r="H67" s="248"/>
      <c r="I67" s="243"/>
      <c r="J67" s="243"/>
      <c r="K67" s="243"/>
    </row>
    <row r="68" spans="1:11" ht="13.5" customHeight="1">
      <c r="A68" s="310" t="s">
        <v>553</v>
      </c>
      <c r="B68" s="324">
        <v>7</v>
      </c>
      <c r="C68" s="324">
        <v>5</v>
      </c>
      <c r="D68" s="324">
        <v>4</v>
      </c>
      <c r="E68" s="324">
        <v>13</v>
      </c>
      <c r="F68" s="324">
        <v>5</v>
      </c>
      <c r="G68" s="247"/>
      <c r="H68" s="246"/>
      <c r="I68" s="245"/>
      <c r="J68" s="245"/>
      <c r="K68" s="245"/>
    </row>
    <row r="69" spans="1:11" ht="13.5" customHeight="1">
      <c r="A69" s="310" t="s">
        <v>552</v>
      </c>
      <c r="B69" s="324">
        <v>3</v>
      </c>
      <c r="C69" s="324">
        <v>3</v>
      </c>
      <c r="D69" s="324">
        <v>3</v>
      </c>
      <c r="E69" s="324">
        <v>3</v>
      </c>
      <c r="F69" s="324">
        <v>2</v>
      </c>
      <c r="G69" s="244"/>
      <c r="H69" s="243"/>
      <c r="I69" s="242"/>
      <c r="J69" s="242"/>
      <c r="K69" s="242"/>
    </row>
    <row r="70" spans="1:11" ht="13.5" customHeight="1">
      <c r="A70" s="311" t="s">
        <v>273</v>
      </c>
      <c r="B70" s="416">
        <v>0.17</v>
      </c>
      <c r="C70" s="416">
        <v>0.15</v>
      </c>
      <c r="D70" s="416">
        <v>0.15</v>
      </c>
      <c r="E70" s="416">
        <v>0.19</v>
      </c>
      <c r="F70" s="416">
        <v>0.15</v>
      </c>
      <c r="G70" s="242"/>
      <c r="H70" s="242"/>
      <c r="I70" s="242"/>
      <c r="J70" s="242"/>
      <c r="K70" s="242"/>
    </row>
    <row r="71" spans="1:11" ht="13.5" customHeight="1">
      <c r="A71" s="299"/>
      <c r="B71" s="295"/>
      <c r="C71" s="296"/>
      <c r="D71" s="295"/>
      <c r="E71" s="295"/>
      <c r="F71" s="295"/>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tabColor theme="8" tint="0.59999389629810485"/>
  </sheetPr>
  <dimension ref="A1:K66"/>
  <sheetViews>
    <sheetView view="pageBreakPreview" topLeftCell="A37" zoomScale="115" zoomScaleNormal="100" zoomScaleSheetLayoutView="115" workbookViewId="0">
      <selection activeCell="A17" sqref="A17"/>
    </sheetView>
  </sheetViews>
  <sheetFormatPr defaultColWidth="9.109375" defaultRowHeight="13.5" customHeight="1"/>
  <cols>
    <col min="1" max="1" width="26.88671875" style="381" customWidth="1"/>
    <col min="2" max="2" width="7" style="381" customWidth="1"/>
    <col min="3" max="3" width="6.5546875" style="180" customWidth="1"/>
    <col min="4" max="4" width="7" style="381" customWidth="1"/>
    <col min="5" max="5" width="6.5546875" style="180" customWidth="1"/>
    <col min="6" max="6" width="7" style="381" customWidth="1"/>
    <col min="7" max="7" width="6.5546875" style="180" customWidth="1"/>
    <col min="8" max="8" width="6.88671875" style="381" customWidth="1"/>
    <col min="9" max="11" width="6.5546875" style="381" customWidth="1"/>
    <col min="12" max="12" width="8" style="381" customWidth="1"/>
    <col min="13" max="16384" width="9.109375" style="381"/>
  </cols>
  <sheetData>
    <row r="1" spans="1:11" ht="13.5" customHeight="1">
      <c r="A1" s="942" t="s">
        <v>283</v>
      </c>
      <c r="B1" s="923"/>
      <c r="C1" s="923"/>
      <c r="D1" s="923"/>
      <c r="E1" s="923"/>
      <c r="F1" s="923"/>
      <c r="G1" s="923"/>
      <c r="H1" s="923"/>
      <c r="I1" s="923"/>
      <c r="J1" s="923"/>
      <c r="K1" s="923"/>
    </row>
    <row r="2" spans="1:11" ht="13.5" customHeight="1">
      <c r="A2" s="934" t="s">
        <v>480</v>
      </c>
      <c r="B2" s="932"/>
      <c r="C2" s="932"/>
      <c r="D2" s="932"/>
      <c r="E2" s="932"/>
      <c r="F2" s="932"/>
      <c r="G2" s="932"/>
      <c r="H2" s="932"/>
      <c r="I2" s="931"/>
      <c r="J2" s="931"/>
      <c r="K2" s="931"/>
    </row>
    <row r="3" spans="1:11" ht="13.5" customHeight="1">
      <c r="A3" s="934"/>
      <c r="B3" s="932"/>
      <c r="C3" s="932"/>
      <c r="D3" s="932"/>
      <c r="E3" s="932"/>
      <c r="F3" s="932"/>
      <c r="G3" s="932"/>
      <c r="H3" s="932"/>
      <c r="I3" s="931"/>
      <c r="J3" s="931"/>
      <c r="K3" s="931"/>
    </row>
    <row r="4" spans="1:11" ht="13.5" customHeight="1">
      <c r="A4" s="1954" t="s">
        <v>1594</v>
      </c>
      <c r="B4" s="1955"/>
      <c r="C4" s="1956"/>
      <c r="D4" s="1955"/>
      <c r="E4" s="1956"/>
      <c r="F4" s="1955"/>
      <c r="G4" s="1956"/>
      <c r="H4" s="1957"/>
      <c r="I4" s="1957"/>
      <c r="J4" s="1957"/>
      <c r="K4" s="1957"/>
    </row>
    <row r="5" spans="1:11" ht="13.5" customHeight="1" thickBot="1">
      <c r="A5" s="1958" t="s">
        <v>281</v>
      </c>
      <c r="B5" s="1959" t="s">
        <v>1288</v>
      </c>
      <c r="C5" s="1960" t="s">
        <v>247</v>
      </c>
      <c r="D5" s="1959" t="s">
        <v>1175</v>
      </c>
      <c r="E5" s="1960" t="s">
        <v>247</v>
      </c>
      <c r="F5" s="1959" t="s">
        <v>1106</v>
      </c>
      <c r="G5" s="1960" t="s">
        <v>247</v>
      </c>
      <c r="H5" s="1959" t="s">
        <v>1000</v>
      </c>
      <c r="I5" s="1960" t="s">
        <v>247</v>
      </c>
      <c r="J5" s="1959" t="s">
        <v>916</v>
      </c>
      <c r="K5" s="1960" t="s">
        <v>247</v>
      </c>
    </row>
    <row r="6" spans="1:11" ht="13.5" customHeight="1">
      <c r="A6" s="1961" t="s">
        <v>280</v>
      </c>
      <c r="B6" s="1962">
        <v>17.344242688782899</v>
      </c>
      <c r="C6" s="1963">
        <v>0.74895830401807784</v>
      </c>
      <c r="D6" s="1962">
        <v>17.224577224017899</v>
      </c>
      <c r="E6" s="1963">
        <v>0.75102311122803711</v>
      </c>
      <c r="F6" s="1962">
        <v>17.0486721032037</v>
      </c>
      <c r="G6" s="1963">
        <v>0.75456666068365741</v>
      </c>
      <c r="H6" s="1962">
        <v>16.917619187555999</v>
      </c>
      <c r="I6" s="1963">
        <v>0.75761553681115545</v>
      </c>
      <c r="J6" s="1962">
        <v>16.8612168218425</v>
      </c>
      <c r="K6" s="1963">
        <v>0.76041501280197688</v>
      </c>
    </row>
    <row r="7" spans="1:11" ht="13.5" customHeight="1">
      <c r="A7" s="1961" t="s">
        <v>279</v>
      </c>
      <c r="B7" s="1962">
        <v>2.5407991120694202</v>
      </c>
      <c r="C7" s="1963">
        <v>0.10971667244121613</v>
      </c>
      <c r="D7" s="1962">
        <v>2.5052169136689901</v>
      </c>
      <c r="E7" s="1963">
        <v>0.10923204536952358</v>
      </c>
      <c r="F7" s="1962">
        <v>2.4507923148556299</v>
      </c>
      <c r="G7" s="1963">
        <v>0.10847098013588254</v>
      </c>
      <c r="H7" s="1962">
        <v>2.4066932415476798</v>
      </c>
      <c r="I7" s="1963">
        <v>0.10777806096239094</v>
      </c>
      <c r="J7" s="1962">
        <v>2.37397944130828</v>
      </c>
      <c r="K7" s="1963">
        <v>0.1070628310120267</v>
      </c>
    </row>
    <row r="8" spans="1:11" ht="13.5" customHeight="1">
      <c r="A8" s="1961" t="s">
        <v>278</v>
      </c>
      <c r="B8" s="1962">
        <v>1.9406161938841899</v>
      </c>
      <c r="C8" s="1963">
        <v>8.3799600789806111E-2</v>
      </c>
      <c r="D8" s="1962">
        <v>1.9068057738727699</v>
      </c>
      <c r="E8" s="1963">
        <v>8.3140223773078101E-2</v>
      </c>
      <c r="F8" s="1962">
        <v>1.8506267273422701</v>
      </c>
      <c r="G8" s="1963">
        <v>8.1907917600231958E-2</v>
      </c>
      <c r="H8" s="1962">
        <v>1.8061927748950599</v>
      </c>
      <c r="I8" s="1963">
        <v>8.0886068752694093E-2</v>
      </c>
      <c r="J8" s="1962">
        <v>1.7709974892868601</v>
      </c>
      <c r="K8" s="1963">
        <v>7.9869269977229165E-2</v>
      </c>
    </row>
    <row r="9" spans="1:11" ht="13.5" customHeight="1">
      <c r="A9" s="1961" t="s">
        <v>276</v>
      </c>
      <c r="B9" s="1962">
        <v>1.3321634697335001</v>
      </c>
      <c r="C9" s="1963">
        <v>5.7525422750899849E-2</v>
      </c>
      <c r="D9" s="1962">
        <v>1.2982165628003599</v>
      </c>
      <c r="E9" s="1963">
        <v>5.6604619629361391E-2</v>
      </c>
      <c r="F9" s="1962">
        <v>1.2438995402684401</v>
      </c>
      <c r="G9" s="1963">
        <v>5.5054441580228146E-2</v>
      </c>
      <c r="H9" s="1962">
        <v>1.19957960229123</v>
      </c>
      <c r="I9" s="1963">
        <v>5.3720333473759617E-2</v>
      </c>
      <c r="J9" s="1962">
        <v>1.16750947274238</v>
      </c>
      <c r="K9" s="1963">
        <v>5.2652886208767298E-2</v>
      </c>
    </row>
    <row r="10" spans="1:11" ht="13.5" customHeight="1" thickBot="1">
      <c r="A10" s="1964" t="s">
        <v>1595</v>
      </c>
      <c r="B10" s="1965">
        <v>0</v>
      </c>
      <c r="C10" s="1966">
        <v>0</v>
      </c>
      <c r="D10" s="1965">
        <v>0</v>
      </c>
      <c r="E10" s="1966">
        <v>0</v>
      </c>
      <c r="F10" s="1965">
        <v>0</v>
      </c>
      <c r="G10" s="1966">
        <v>0</v>
      </c>
      <c r="H10" s="1965">
        <v>0</v>
      </c>
      <c r="I10" s="1966">
        <v>0</v>
      </c>
      <c r="J10" s="1965">
        <v>0</v>
      </c>
      <c r="K10" s="1966">
        <v>0</v>
      </c>
    </row>
    <row r="11" spans="1:11" ht="13.5" customHeight="1">
      <c r="A11" s="1967" t="s">
        <v>237</v>
      </c>
      <c r="B11" s="1968">
        <v>23.157821464470011</v>
      </c>
      <c r="C11" s="1969">
        <v>1</v>
      </c>
      <c r="D11" s="1968">
        <v>22.934816474360016</v>
      </c>
      <c r="E11" s="1969">
        <v>1</v>
      </c>
      <c r="F11" s="1968">
        <v>22.59399068567004</v>
      </c>
      <c r="G11" s="1969">
        <v>1</v>
      </c>
      <c r="H11" s="1968">
        <v>22.330084806289968</v>
      </c>
      <c r="I11" s="1969">
        <v>1</v>
      </c>
      <c r="J11" s="1968">
        <v>22.17370322518002</v>
      </c>
      <c r="K11" s="1969">
        <v>1</v>
      </c>
    </row>
    <row r="12" spans="1:11" ht="13.5" customHeight="1">
      <c r="A12" s="941"/>
      <c r="B12" s="940"/>
      <c r="C12" s="939"/>
      <c r="D12" s="940"/>
      <c r="E12" s="939"/>
      <c r="F12" s="940"/>
      <c r="G12" s="939"/>
      <c r="H12" s="940"/>
      <c r="I12" s="939"/>
      <c r="J12" s="940"/>
      <c r="K12" s="939"/>
    </row>
    <row r="13" spans="1:11" ht="13.5" customHeight="1">
      <c r="A13" s="943" t="s">
        <v>1638</v>
      </c>
      <c r="B13" s="923"/>
      <c r="C13" s="923"/>
      <c r="D13" s="923"/>
      <c r="E13" s="923"/>
      <c r="F13" s="923"/>
      <c r="G13" s="923"/>
      <c r="H13" s="923"/>
      <c r="I13" s="923"/>
      <c r="J13" s="923"/>
      <c r="K13" s="923"/>
    </row>
    <row r="14" spans="1:11" ht="13.5" customHeight="1" thickBot="1">
      <c r="A14" s="944" t="s">
        <v>1599</v>
      </c>
      <c r="B14" s="179" t="s">
        <v>1288</v>
      </c>
      <c r="C14" s="1312" t="s">
        <v>247</v>
      </c>
      <c r="D14" s="179" t="s">
        <v>1175</v>
      </c>
      <c r="E14" s="1312" t="s">
        <v>247</v>
      </c>
      <c r="F14" s="179" t="s">
        <v>1106</v>
      </c>
      <c r="G14" s="1312" t="s">
        <v>247</v>
      </c>
      <c r="H14" s="179" t="s">
        <v>1000</v>
      </c>
      <c r="I14" s="1312" t="s">
        <v>247</v>
      </c>
      <c r="J14" s="179" t="s">
        <v>916</v>
      </c>
      <c r="K14" s="1312" t="s">
        <v>247</v>
      </c>
    </row>
    <row r="15" spans="1:11" ht="13.5" customHeight="1">
      <c r="A15" s="933" t="s">
        <v>280</v>
      </c>
      <c r="B15" s="383">
        <v>4.9857546044351597</v>
      </c>
      <c r="C15" s="1005">
        <v>0.26539115304039301</v>
      </c>
      <c r="D15" s="383">
        <v>4.6526835827944</v>
      </c>
      <c r="E15" s="1005">
        <v>0.26382996568950801</v>
      </c>
      <c r="F15" s="383">
        <v>4.2086616211533201</v>
      </c>
      <c r="G15" s="1005">
        <v>0.26180597561297098</v>
      </c>
      <c r="H15" s="383">
        <v>4.0917609489361704</v>
      </c>
      <c r="I15" s="1005">
        <v>0.26180616159776399</v>
      </c>
      <c r="J15" s="383">
        <v>3.6848308758388399</v>
      </c>
      <c r="K15" s="1005">
        <v>0.26218419977876301</v>
      </c>
    </row>
    <row r="16" spans="1:11" ht="13.5" customHeight="1">
      <c r="A16" s="933" t="s">
        <v>279</v>
      </c>
      <c r="B16" s="383">
        <v>3.3324838641772501</v>
      </c>
      <c r="C16" s="1005">
        <v>0.17738773874184699</v>
      </c>
      <c r="D16" s="383">
        <v>3.1009977811363099</v>
      </c>
      <c r="E16" s="1005">
        <v>0.17584177467513501</v>
      </c>
      <c r="F16" s="383">
        <v>2.7773805605474302</v>
      </c>
      <c r="G16" s="1005">
        <v>0.17277103572497801</v>
      </c>
      <c r="H16" s="383">
        <v>2.6522469161903199</v>
      </c>
      <c r="I16" s="1005">
        <v>0.16970067249843299</v>
      </c>
      <c r="J16" s="383">
        <v>2.3740824852306099</v>
      </c>
      <c r="K16" s="1005">
        <v>0.168921434272684</v>
      </c>
    </row>
    <row r="17" spans="1:11" ht="13.5" customHeight="1">
      <c r="A17" s="933" t="s">
        <v>278</v>
      </c>
      <c r="B17" s="383">
        <v>4.2497552902140603</v>
      </c>
      <c r="C17" s="1005">
        <v>0.22621399288407101</v>
      </c>
      <c r="D17" s="383">
        <v>3.9652856213346799</v>
      </c>
      <c r="E17" s="1005">
        <v>0.224851131784359</v>
      </c>
      <c r="F17" s="383">
        <v>3.6031198341627499</v>
      </c>
      <c r="G17" s="1005">
        <v>0.22413735965186099</v>
      </c>
      <c r="H17" s="383">
        <v>3.5177119150243898</v>
      </c>
      <c r="I17" s="1005">
        <v>0.22507635846094501</v>
      </c>
      <c r="J17" s="383">
        <v>3.0767871571599099</v>
      </c>
      <c r="K17" s="1005">
        <v>0.21892048939855499</v>
      </c>
    </row>
    <row r="18" spans="1:11" ht="13.5" customHeight="1">
      <c r="A18" s="933" t="s">
        <v>276</v>
      </c>
      <c r="B18" s="383">
        <v>3.8864466339863801</v>
      </c>
      <c r="C18" s="1005">
        <v>0.206875114251727</v>
      </c>
      <c r="D18" s="383">
        <v>3.6810116507797801</v>
      </c>
      <c r="E18" s="1005">
        <v>0.20873140419848399</v>
      </c>
      <c r="F18" s="383">
        <v>3.35433662959626</v>
      </c>
      <c r="G18" s="1005">
        <v>0.208661435129851</v>
      </c>
      <c r="H18" s="383">
        <v>3.2221857715398499</v>
      </c>
      <c r="I18" s="1005">
        <v>0.20616749104590401</v>
      </c>
      <c r="J18" s="383">
        <v>2.97146618381591</v>
      </c>
      <c r="K18" s="1005">
        <v>0.21142665968246799</v>
      </c>
    </row>
    <row r="19" spans="1:11" ht="13.5" customHeight="1">
      <c r="A19" s="933" t="s">
        <v>275</v>
      </c>
      <c r="B19" s="383">
        <v>2.3319982179584202</v>
      </c>
      <c r="C19" s="1005">
        <v>0.124132001081959</v>
      </c>
      <c r="D19" s="383">
        <v>2.2351810799290099</v>
      </c>
      <c r="E19" s="1005">
        <v>0.12674572365252701</v>
      </c>
      <c r="F19" s="383">
        <v>2.1320000565828998</v>
      </c>
      <c r="G19" s="1005">
        <v>0.13262419388034299</v>
      </c>
      <c r="H19" s="383">
        <v>2.1450656076004302</v>
      </c>
      <c r="I19" s="1005">
        <v>0.13724931639695501</v>
      </c>
      <c r="J19" s="383">
        <v>1.94719232854549</v>
      </c>
      <c r="K19" s="1005">
        <v>0.13854721686753799</v>
      </c>
    </row>
    <row r="20" spans="1:11" ht="13.5" customHeight="1">
      <c r="A20" s="933" t="s">
        <v>274</v>
      </c>
      <c r="B20" s="383" t="s">
        <v>277</v>
      </c>
      <c r="C20" s="1005">
        <v>0</v>
      </c>
      <c r="D20" s="383" t="s">
        <v>277</v>
      </c>
      <c r="E20" s="1005">
        <v>0</v>
      </c>
      <c r="F20" s="383" t="s">
        <v>277</v>
      </c>
      <c r="G20" s="1005">
        <v>0</v>
      </c>
      <c r="H20" s="383" t="s">
        <v>277</v>
      </c>
      <c r="I20" s="1005">
        <v>0</v>
      </c>
      <c r="J20" s="383" t="s">
        <v>277</v>
      </c>
      <c r="K20" s="1005">
        <v>0</v>
      </c>
    </row>
    <row r="21" spans="1:11" ht="13.5" customHeight="1" thickBot="1">
      <c r="A21" s="930" t="s">
        <v>481</v>
      </c>
      <c r="B21" s="929" t="s">
        <v>277</v>
      </c>
      <c r="C21" s="1172">
        <v>0</v>
      </c>
      <c r="D21" s="929" t="s">
        <v>277</v>
      </c>
      <c r="E21" s="1172">
        <v>0</v>
      </c>
      <c r="F21" s="929" t="s">
        <v>277</v>
      </c>
      <c r="G21" s="1172">
        <v>0</v>
      </c>
      <c r="H21" s="929" t="s">
        <v>277</v>
      </c>
      <c r="I21" s="1172">
        <v>0</v>
      </c>
      <c r="J21" s="929" t="s">
        <v>277</v>
      </c>
      <c r="K21" s="1172">
        <v>0</v>
      </c>
    </row>
    <row r="22" spans="1:11" ht="13.5" customHeight="1">
      <c r="A22" s="928" t="s">
        <v>237</v>
      </c>
      <c r="B22" s="926">
        <v>18.786438610771299</v>
      </c>
      <c r="C22" s="925">
        <v>1</v>
      </c>
      <c r="D22" s="926">
        <v>17.635159715973899</v>
      </c>
      <c r="E22" s="925">
        <v>1</v>
      </c>
      <c r="F22" s="926">
        <v>16.075498702042601</v>
      </c>
      <c r="G22" s="925">
        <v>1</v>
      </c>
      <c r="H22" s="926">
        <v>15.628971159291201</v>
      </c>
      <c r="I22" s="925">
        <v>1</v>
      </c>
      <c r="J22" s="926">
        <v>14.0543590305906</v>
      </c>
      <c r="K22" s="925">
        <v>1</v>
      </c>
    </row>
    <row r="23" spans="1:11" ht="13.5" customHeight="1">
      <c r="A23" s="934"/>
      <c r="B23" s="938"/>
      <c r="C23" s="937"/>
      <c r="D23" s="938"/>
      <c r="E23" s="937"/>
      <c r="F23" s="938"/>
      <c r="G23" s="937"/>
      <c r="H23" s="938"/>
      <c r="I23" s="937"/>
      <c r="J23" s="938"/>
      <c r="K23" s="937"/>
    </row>
    <row r="24" spans="1:11" ht="13.5" customHeight="1">
      <c r="A24" s="943" t="s">
        <v>479</v>
      </c>
      <c r="B24" s="934"/>
      <c r="D24" s="934"/>
      <c r="F24" s="934"/>
      <c r="H24" s="934"/>
      <c r="I24" s="180"/>
      <c r="J24" s="934"/>
      <c r="K24" s="180"/>
    </row>
    <row r="25" spans="1:11" ht="13.5" customHeight="1" thickBot="1">
      <c r="A25" s="944" t="s">
        <v>281</v>
      </c>
      <c r="B25" s="179" t="s">
        <v>1288</v>
      </c>
      <c r="C25" s="1312" t="s">
        <v>247</v>
      </c>
      <c r="D25" s="179" t="s">
        <v>1175</v>
      </c>
      <c r="E25" s="1312" t="s">
        <v>247</v>
      </c>
      <c r="F25" s="179" t="s">
        <v>1106</v>
      </c>
      <c r="G25" s="1312" t="s">
        <v>247</v>
      </c>
      <c r="H25" s="179" t="s">
        <v>1000</v>
      </c>
      <c r="I25" s="1312" t="s">
        <v>247</v>
      </c>
      <c r="J25" s="179" t="s">
        <v>916</v>
      </c>
      <c r="K25" s="1312" t="s">
        <v>247</v>
      </c>
    </row>
    <row r="26" spans="1:11" ht="13.5" customHeight="1">
      <c r="A26" s="933" t="s">
        <v>280</v>
      </c>
      <c r="B26" s="383">
        <v>42.525886963259097</v>
      </c>
      <c r="C26" s="1005">
        <v>0.71951549135106796</v>
      </c>
      <c r="D26" s="383">
        <v>42.772118533154497</v>
      </c>
      <c r="E26" s="1005">
        <v>0.71874546585030397</v>
      </c>
      <c r="F26" s="383">
        <v>39.776572208886002</v>
      </c>
      <c r="G26" s="1005">
        <v>0.71759901077072397</v>
      </c>
      <c r="H26" s="383">
        <v>39.5556649398536</v>
      </c>
      <c r="I26" s="1005">
        <v>0.71709682031274102</v>
      </c>
      <c r="J26" s="383">
        <v>37.035482984016099</v>
      </c>
      <c r="K26" s="1005">
        <v>0.71739694315068903</v>
      </c>
    </row>
    <row r="27" spans="1:11" ht="13.5" customHeight="1">
      <c r="A27" s="933" t="s">
        <v>279</v>
      </c>
      <c r="B27" s="383">
        <v>6.7088251596210702</v>
      </c>
      <c r="C27" s="1005">
        <v>0.11350976959713099</v>
      </c>
      <c r="D27" s="383">
        <v>6.7667875227746803</v>
      </c>
      <c r="E27" s="1005">
        <v>0.113709538296466</v>
      </c>
      <c r="F27" s="383">
        <v>6.3320074983526098</v>
      </c>
      <c r="G27" s="1005">
        <v>0.114234134936231</v>
      </c>
      <c r="H27" s="383">
        <v>6.3208244396568602</v>
      </c>
      <c r="I27" s="1005">
        <v>0.114588975165128</v>
      </c>
      <c r="J27" s="383">
        <v>5.8857847703883497</v>
      </c>
      <c r="K27" s="1005">
        <v>0.114010771889807</v>
      </c>
    </row>
    <row r="28" spans="1:11" ht="13.5" customHeight="1">
      <c r="A28" s="933" t="s">
        <v>278</v>
      </c>
      <c r="B28" s="383">
        <v>5.1459059285527404</v>
      </c>
      <c r="C28" s="1005">
        <v>8.70660037221066E-2</v>
      </c>
      <c r="D28" s="383">
        <v>5.1970137524657698</v>
      </c>
      <c r="E28" s="1005">
        <v>8.7330957610880097E-2</v>
      </c>
      <c r="F28" s="383">
        <v>4.8591043761300403</v>
      </c>
      <c r="G28" s="1005">
        <v>8.7661864758764793E-2</v>
      </c>
      <c r="H28" s="383">
        <v>4.8526025914967796</v>
      </c>
      <c r="I28" s="1005">
        <v>8.7971871889776093E-2</v>
      </c>
      <c r="J28" s="383">
        <v>4.54697680421594</v>
      </c>
      <c r="K28" s="1005">
        <v>8.8077351693494205E-2</v>
      </c>
    </row>
    <row r="29" spans="1:11" ht="13.5" customHeight="1">
      <c r="A29" s="933" t="s">
        <v>276</v>
      </c>
      <c r="B29" s="383">
        <v>3.5905854217110398</v>
      </c>
      <c r="C29" s="1005">
        <v>6.0750804237720897E-2</v>
      </c>
      <c r="D29" s="383">
        <v>3.6279531222299299</v>
      </c>
      <c r="E29" s="1005">
        <v>6.09643605775331E-2</v>
      </c>
      <c r="F29" s="383">
        <v>3.3916082391189999</v>
      </c>
      <c r="G29" s="1005">
        <v>6.1187140624699703E-2</v>
      </c>
      <c r="H29" s="383">
        <v>3.3704655758108699</v>
      </c>
      <c r="I29" s="1005">
        <v>6.1102503296623201E-2</v>
      </c>
      <c r="J29" s="383">
        <v>3.1624933501147301</v>
      </c>
      <c r="K29" s="1005">
        <v>6.1259173076961097E-2</v>
      </c>
    </row>
    <row r="30" spans="1:11" ht="13.5" customHeight="1">
      <c r="A30" s="933" t="s">
        <v>275</v>
      </c>
      <c r="B30" s="383">
        <v>1.1323008633731499</v>
      </c>
      <c r="C30" s="1005">
        <v>1.9157931091973401E-2</v>
      </c>
      <c r="D30" s="383">
        <v>1.1455369583869399</v>
      </c>
      <c r="E30" s="1005">
        <v>1.9249677664816799E-2</v>
      </c>
      <c r="F30" s="383">
        <v>1.0707899544719399</v>
      </c>
      <c r="G30" s="1005">
        <v>1.9317848909580802E-2</v>
      </c>
      <c r="H30" s="383">
        <v>1.06128520047302</v>
      </c>
      <c r="I30" s="1005">
        <v>1.92398293357318E-2</v>
      </c>
      <c r="J30" s="383">
        <v>0.99407501751232197</v>
      </c>
      <c r="K30" s="1005">
        <v>1.9255760189048701E-2</v>
      </c>
    </row>
    <row r="31" spans="1:11" ht="13.5" customHeight="1">
      <c r="A31" s="933" t="s">
        <v>274</v>
      </c>
      <c r="B31" s="383">
        <v>0</v>
      </c>
      <c r="C31" s="1005">
        <v>0</v>
      </c>
      <c r="D31" s="383">
        <v>0</v>
      </c>
      <c r="E31" s="1005">
        <v>0</v>
      </c>
      <c r="F31" s="383">
        <v>0</v>
      </c>
      <c r="G31" s="1005">
        <v>0</v>
      </c>
      <c r="H31" s="383">
        <v>1.92398293357318E-2</v>
      </c>
      <c r="I31" s="1005">
        <v>1.92398293357318E-2</v>
      </c>
      <c r="J31" s="383">
        <v>0</v>
      </c>
      <c r="K31" s="1005">
        <v>0</v>
      </c>
    </row>
    <row r="32" spans="1:11" ht="13.5" customHeight="1" thickBot="1">
      <c r="A32" s="930" t="s">
        <v>481</v>
      </c>
      <c r="B32" s="929">
        <v>0</v>
      </c>
      <c r="C32" s="1172">
        <v>0</v>
      </c>
      <c r="D32" s="929">
        <v>0</v>
      </c>
      <c r="E32" s="1172">
        <v>0</v>
      </c>
      <c r="F32" s="929">
        <v>0</v>
      </c>
      <c r="G32" s="1172">
        <v>0</v>
      </c>
      <c r="H32" s="929">
        <v>0</v>
      </c>
      <c r="I32" s="1172">
        <v>0</v>
      </c>
      <c r="J32" s="929">
        <v>0</v>
      </c>
      <c r="K32" s="1172">
        <v>0</v>
      </c>
    </row>
    <row r="33" spans="1:11" ht="13.5" customHeight="1">
      <c r="A33" s="928" t="s">
        <v>237</v>
      </c>
      <c r="B33" s="926">
        <v>59.103504336517098</v>
      </c>
      <c r="C33" s="925">
        <v>1</v>
      </c>
      <c r="D33" s="926">
        <v>59.509409889011799</v>
      </c>
      <c r="E33" s="925">
        <v>1</v>
      </c>
      <c r="F33" s="926">
        <v>55.430082276959602</v>
      </c>
      <c r="G33" s="925">
        <v>1</v>
      </c>
      <c r="H33" s="926">
        <v>55.160842747291198</v>
      </c>
      <c r="I33" s="925">
        <v>1</v>
      </c>
      <c r="J33" s="926">
        <v>51.624812926247401</v>
      </c>
      <c r="K33" s="925">
        <v>1</v>
      </c>
    </row>
    <row r="34" spans="1:11" ht="13.5" customHeight="1">
      <c r="A34" s="934"/>
      <c r="B34" s="938"/>
      <c r="C34" s="937"/>
      <c r="D34" s="938"/>
      <c r="E34" s="937"/>
      <c r="F34" s="938"/>
      <c r="G34" s="937"/>
      <c r="H34" s="938"/>
      <c r="I34" s="937"/>
      <c r="J34" s="938"/>
      <c r="K34" s="937"/>
    </row>
    <row r="35" spans="1:11" ht="13.5" customHeight="1">
      <c r="A35" s="943" t="s">
        <v>1432</v>
      </c>
      <c r="B35" s="923"/>
      <c r="C35" s="923"/>
      <c r="D35" s="923"/>
      <c r="E35" s="923"/>
      <c r="F35" s="923"/>
      <c r="G35" s="923"/>
      <c r="H35" s="923"/>
      <c r="I35" s="923"/>
      <c r="J35" s="923"/>
      <c r="K35" s="923"/>
    </row>
    <row r="36" spans="1:11" ht="13.5" customHeight="1" thickBot="1">
      <c r="A36" s="944" t="s">
        <v>282</v>
      </c>
      <c r="B36" s="179" t="s">
        <v>1288</v>
      </c>
      <c r="C36" s="179" t="s">
        <v>247</v>
      </c>
      <c r="D36" s="179" t="s">
        <v>1175</v>
      </c>
      <c r="E36" s="179" t="s">
        <v>247</v>
      </c>
      <c r="F36" s="179" t="s">
        <v>1106</v>
      </c>
      <c r="G36" s="179" t="s">
        <v>247</v>
      </c>
      <c r="H36" s="179" t="s">
        <v>1000</v>
      </c>
      <c r="I36" s="179" t="s">
        <v>247</v>
      </c>
      <c r="J36" s="179" t="s">
        <v>916</v>
      </c>
      <c r="K36" s="179" t="s">
        <v>247</v>
      </c>
    </row>
    <row r="37" spans="1:11" ht="13.5" customHeight="1">
      <c r="A37" s="936" t="s">
        <v>478</v>
      </c>
      <c r="B37" s="383">
        <v>0.1</v>
      </c>
      <c r="C37" s="1005">
        <v>0.51</v>
      </c>
      <c r="D37" s="383">
        <v>0.1</v>
      </c>
      <c r="E37" s="1005">
        <v>0.5</v>
      </c>
      <c r="F37" s="383">
        <v>0.1</v>
      </c>
      <c r="G37" s="1005">
        <v>0.49</v>
      </c>
      <c r="H37" s="383">
        <v>0.1</v>
      </c>
      <c r="I37" s="1005">
        <v>0.47</v>
      </c>
      <c r="J37" s="383">
        <v>0.2</v>
      </c>
      <c r="K37" s="1005">
        <v>0.47</v>
      </c>
    </row>
    <row r="38" spans="1:11" ht="13.5" customHeight="1">
      <c r="A38" s="936" t="s">
        <v>477</v>
      </c>
      <c r="B38" s="383">
        <v>0.1</v>
      </c>
      <c r="C38" s="1005">
        <v>0.31</v>
      </c>
      <c r="D38" s="383">
        <v>0.1</v>
      </c>
      <c r="E38" s="1005">
        <v>0.31</v>
      </c>
      <c r="F38" s="383">
        <v>0.1</v>
      </c>
      <c r="G38" s="1005">
        <v>0.31</v>
      </c>
      <c r="H38" s="383">
        <v>0.1</v>
      </c>
      <c r="I38" s="1005">
        <v>0.32</v>
      </c>
      <c r="J38" s="383">
        <v>0.1</v>
      </c>
      <c r="K38" s="1005">
        <v>0.31</v>
      </c>
    </row>
    <row r="39" spans="1:11" ht="13.5" customHeight="1">
      <c r="A39" s="933" t="s">
        <v>476</v>
      </c>
      <c r="B39" s="383">
        <v>0.1</v>
      </c>
      <c r="C39" s="1005">
        <v>0.13</v>
      </c>
      <c r="D39" s="383">
        <v>0.1</v>
      </c>
      <c r="E39" s="1005">
        <v>0.13</v>
      </c>
      <c r="F39" s="383">
        <v>0.1</v>
      </c>
      <c r="G39" s="1005">
        <v>0.14000000000000001</v>
      </c>
      <c r="H39" s="383">
        <v>0.1</v>
      </c>
      <c r="I39" s="1005">
        <v>0.14000000000000001</v>
      </c>
      <c r="J39" s="383">
        <v>0.1</v>
      </c>
      <c r="K39" s="1005">
        <v>0.15</v>
      </c>
    </row>
    <row r="40" spans="1:11" ht="13.5" customHeight="1">
      <c r="A40" s="933" t="s">
        <v>276</v>
      </c>
      <c r="B40" s="383">
        <v>0</v>
      </c>
      <c r="C40" s="1005">
        <v>0.02</v>
      </c>
      <c r="D40" s="383">
        <v>0</v>
      </c>
      <c r="E40" s="1005">
        <v>0.03</v>
      </c>
      <c r="F40" s="383">
        <v>0</v>
      </c>
      <c r="G40" s="1005">
        <v>0.03</v>
      </c>
      <c r="H40" s="383">
        <v>0</v>
      </c>
      <c r="I40" s="1005">
        <v>0.03</v>
      </c>
      <c r="J40" s="383">
        <v>0</v>
      </c>
      <c r="K40" s="1005">
        <v>0.03</v>
      </c>
    </row>
    <row r="41" spans="1:11" ht="13.5" customHeight="1">
      <c r="A41" s="933" t="s">
        <v>275</v>
      </c>
      <c r="B41" s="383">
        <v>0</v>
      </c>
      <c r="C41" s="1005">
        <v>0.01</v>
      </c>
      <c r="D41" s="383">
        <v>0</v>
      </c>
      <c r="E41" s="1005">
        <v>0.01</v>
      </c>
      <c r="F41" s="383">
        <v>0</v>
      </c>
      <c r="G41" s="1005">
        <v>0.01</v>
      </c>
      <c r="H41" s="383">
        <v>0</v>
      </c>
      <c r="I41" s="1005">
        <v>0.02</v>
      </c>
      <c r="J41" s="383">
        <v>0</v>
      </c>
      <c r="K41" s="1005">
        <v>0.02</v>
      </c>
    </row>
    <row r="42" spans="1:11" ht="13.5" customHeight="1">
      <c r="A42" s="933" t="s">
        <v>274</v>
      </c>
      <c r="B42" s="383">
        <v>0</v>
      </c>
      <c r="C42" s="1005">
        <v>0.01</v>
      </c>
      <c r="D42" s="383">
        <v>0</v>
      </c>
      <c r="E42" s="1005">
        <v>0.01</v>
      </c>
      <c r="F42" s="383">
        <v>0</v>
      </c>
      <c r="G42" s="1005">
        <v>0.01</v>
      </c>
      <c r="H42" s="383">
        <v>0</v>
      </c>
      <c r="I42" s="1005">
        <v>0.01</v>
      </c>
      <c r="J42" s="383">
        <v>0</v>
      </c>
      <c r="K42" s="1005">
        <v>0.01</v>
      </c>
    </row>
    <row r="43" spans="1:11" ht="13.5" customHeight="1">
      <c r="A43" s="933" t="s">
        <v>475</v>
      </c>
      <c r="B43" s="383">
        <v>0</v>
      </c>
      <c r="C43" s="1005">
        <v>0</v>
      </c>
      <c r="D43" s="383">
        <v>0</v>
      </c>
      <c r="E43" s="1005">
        <v>0</v>
      </c>
      <c r="F43" s="383">
        <v>0</v>
      </c>
      <c r="G43" s="1005">
        <v>0</v>
      </c>
      <c r="H43" s="383">
        <v>0</v>
      </c>
      <c r="I43" s="1005">
        <v>0</v>
      </c>
      <c r="J43" s="383">
        <v>0</v>
      </c>
      <c r="K43" s="1005">
        <v>0</v>
      </c>
    </row>
    <row r="44" spans="1:11" ht="13.5" customHeight="1" thickBot="1">
      <c r="A44" s="930" t="s">
        <v>474</v>
      </c>
      <c r="B44" s="382">
        <v>0</v>
      </c>
      <c r="C44" s="1006">
        <v>0.01</v>
      </c>
      <c r="D44" s="382">
        <v>0</v>
      </c>
      <c r="E44" s="1006">
        <v>0.01</v>
      </c>
      <c r="F44" s="382">
        <v>0</v>
      </c>
      <c r="G44" s="1006">
        <v>0.01</v>
      </c>
      <c r="H44" s="382">
        <v>0</v>
      </c>
      <c r="I44" s="1006">
        <v>0.01</v>
      </c>
      <c r="J44" s="382">
        <v>0</v>
      </c>
      <c r="K44" s="1006">
        <v>0.01</v>
      </c>
    </row>
    <row r="45" spans="1:11" ht="13.5" customHeight="1">
      <c r="A45" s="928" t="s">
        <v>237</v>
      </c>
      <c r="B45" s="181">
        <v>0.3</v>
      </c>
      <c r="C45" s="927">
        <v>1</v>
      </c>
      <c r="D45" s="181">
        <v>0.30000000000000004</v>
      </c>
      <c r="E45" s="927">
        <v>1</v>
      </c>
      <c r="F45" s="181">
        <v>0.30000000000000004</v>
      </c>
      <c r="G45" s="927">
        <v>1</v>
      </c>
      <c r="H45" s="181">
        <v>0.30000000000000004</v>
      </c>
      <c r="I45" s="927">
        <v>1</v>
      </c>
      <c r="J45" s="181">
        <v>0.4</v>
      </c>
      <c r="K45" s="927">
        <v>1</v>
      </c>
    </row>
    <row r="46" spans="1:11" ht="13.5" customHeight="1">
      <c r="A46" s="935"/>
      <c r="B46" s="935"/>
      <c r="C46" s="182"/>
      <c r="D46" s="935"/>
      <c r="E46" s="182"/>
      <c r="F46" s="935"/>
      <c r="G46" s="182"/>
      <c r="H46" s="935"/>
      <c r="I46" s="182"/>
      <c r="J46" s="935"/>
      <c r="K46" s="182"/>
    </row>
    <row r="47" spans="1:11" s="182" customFormat="1" ht="13.5" customHeight="1">
      <c r="A47" s="943" t="s">
        <v>1433</v>
      </c>
      <c r="B47" s="923"/>
      <c r="C47" s="923"/>
      <c r="D47" s="923"/>
      <c r="E47" s="923"/>
      <c r="F47" s="923"/>
      <c r="G47" s="923"/>
      <c r="H47" s="923"/>
      <c r="I47" s="923"/>
      <c r="J47" s="923"/>
      <c r="K47" s="923"/>
    </row>
    <row r="48" spans="1:11" ht="13.5" customHeight="1" thickBot="1">
      <c r="A48" s="944" t="s">
        <v>282</v>
      </c>
      <c r="B48" s="179" t="s">
        <v>1288</v>
      </c>
      <c r="C48" s="179" t="s">
        <v>247</v>
      </c>
      <c r="D48" s="179" t="s">
        <v>1175</v>
      </c>
      <c r="E48" s="179" t="s">
        <v>247</v>
      </c>
      <c r="F48" s="179" t="s">
        <v>1106</v>
      </c>
      <c r="G48" s="179" t="s">
        <v>247</v>
      </c>
      <c r="H48" s="179" t="s">
        <v>1000</v>
      </c>
      <c r="I48" s="179" t="s">
        <v>247</v>
      </c>
      <c r="J48" s="179" t="s">
        <v>916</v>
      </c>
      <c r="K48" s="179" t="s">
        <v>247</v>
      </c>
    </row>
    <row r="49" spans="1:11" ht="13.5" customHeight="1">
      <c r="A49" s="933" t="s">
        <v>478</v>
      </c>
      <c r="B49" s="383">
        <v>20.5</v>
      </c>
      <c r="C49" s="1005">
        <v>0.36</v>
      </c>
      <c r="D49" s="383">
        <v>19.7</v>
      </c>
      <c r="E49" s="1005">
        <v>0.35</v>
      </c>
      <c r="F49" s="383">
        <v>19.100000000000001</v>
      </c>
      <c r="G49" s="1005">
        <v>0.35</v>
      </c>
      <c r="H49" s="383">
        <v>18.899999999999999</v>
      </c>
      <c r="I49" s="1005">
        <v>0.35</v>
      </c>
      <c r="J49" s="1311">
        <v>18.600000000000001</v>
      </c>
      <c r="K49" s="1313">
        <v>0.35</v>
      </c>
    </row>
    <row r="50" spans="1:11" ht="13.5" customHeight="1">
      <c r="A50" s="933" t="s">
        <v>477</v>
      </c>
      <c r="B50" s="383">
        <v>18.5</v>
      </c>
      <c r="C50" s="1005">
        <v>0.33</v>
      </c>
      <c r="D50" s="383">
        <v>18.100000000000001</v>
      </c>
      <c r="E50" s="1005">
        <v>0.32</v>
      </c>
      <c r="F50" s="383">
        <v>17.7</v>
      </c>
      <c r="G50" s="1005">
        <v>0.32</v>
      </c>
      <c r="H50" s="383">
        <v>17.600000000000001</v>
      </c>
      <c r="I50" s="1005">
        <v>0.32</v>
      </c>
      <c r="J50" s="1311">
        <v>17.2</v>
      </c>
      <c r="K50" s="1313">
        <v>0.32</v>
      </c>
    </row>
    <row r="51" spans="1:11" ht="13.5" customHeight="1">
      <c r="A51" s="933" t="s">
        <v>476</v>
      </c>
      <c r="B51" s="383">
        <v>12.6</v>
      </c>
      <c r="C51" s="1005">
        <v>0.22</v>
      </c>
      <c r="D51" s="383">
        <v>12.7</v>
      </c>
      <c r="E51" s="1005">
        <v>0.23</v>
      </c>
      <c r="F51" s="383">
        <v>12.7</v>
      </c>
      <c r="G51" s="1005">
        <v>0.23</v>
      </c>
      <c r="H51" s="383">
        <v>12.6</v>
      </c>
      <c r="I51" s="1005">
        <v>0.23</v>
      </c>
      <c r="J51" s="383">
        <v>12.3</v>
      </c>
      <c r="K51" s="1005">
        <v>0.23</v>
      </c>
    </row>
    <row r="52" spans="1:11" ht="13.5" customHeight="1">
      <c r="A52" s="933" t="s">
        <v>276</v>
      </c>
      <c r="B52" s="383">
        <v>3.1</v>
      </c>
      <c r="C52" s="1005">
        <v>0.06</v>
      </c>
      <c r="D52" s="383">
        <v>3.3</v>
      </c>
      <c r="E52" s="1005">
        <v>0.06</v>
      </c>
      <c r="F52" s="383">
        <v>3.5</v>
      </c>
      <c r="G52" s="1005">
        <v>0.06</v>
      </c>
      <c r="H52" s="383">
        <v>3.4</v>
      </c>
      <c r="I52" s="1005">
        <v>0.06</v>
      </c>
      <c r="J52" s="383">
        <v>3.3</v>
      </c>
      <c r="K52" s="1005">
        <v>0.06</v>
      </c>
    </row>
    <row r="53" spans="1:11" ht="13.5" customHeight="1">
      <c r="A53" s="933" t="s">
        <v>275</v>
      </c>
      <c r="B53" s="383">
        <v>1.2</v>
      </c>
      <c r="C53" s="1005">
        <v>0.02</v>
      </c>
      <c r="D53" s="383">
        <v>1.6</v>
      </c>
      <c r="E53" s="1005">
        <v>0.03</v>
      </c>
      <c r="F53" s="383">
        <v>1.8</v>
      </c>
      <c r="G53" s="1005">
        <v>0.03</v>
      </c>
      <c r="H53" s="383">
        <v>1.7</v>
      </c>
      <c r="I53" s="1005">
        <v>0.03</v>
      </c>
      <c r="J53" s="383">
        <v>1.6</v>
      </c>
      <c r="K53" s="1005">
        <v>0.03</v>
      </c>
    </row>
    <row r="54" spans="1:11" ht="13.5" customHeight="1">
      <c r="A54" s="933" t="s">
        <v>274</v>
      </c>
      <c r="B54" s="383">
        <v>0.2</v>
      </c>
      <c r="C54" s="1005">
        <v>0.01</v>
      </c>
      <c r="D54" s="383">
        <v>0.3</v>
      </c>
      <c r="E54" s="1005">
        <v>0.01</v>
      </c>
      <c r="F54" s="383">
        <v>0.4</v>
      </c>
      <c r="G54" s="1005">
        <v>0.01</v>
      </c>
      <c r="H54" s="383">
        <v>0.4</v>
      </c>
      <c r="I54" s="1005">
        <v>0.01</v>
      </c>
      <c r="J54" s="383">
        <v>0.4</v>
      </c>
      <c r="K54" s="1005">
        <v>6.0000000000000001E-3</v>
      </c>
    </row>
    <row r="55" spans="1:11" ht="13.5" customHeight="1">
      <c r="A55" s="933" t="s">
        <v>475</v>
      </c>
      <c r="B55" s="383">
        <v>0.1</v>
      </c>
      <c r="C55" s="1005">
        <v>0</v>
      </c>
      <c r="D55" s="383">
        <v>0.1</v>
      </c>
      <c r="E55" s="1005">
        <v>0</v>
      </c>
      <c r="F55" s="383">
        <v>0.1</v>
      </c>
      <c r="G55" s="1005">
        <v>0</v>
      </c>
      <c r="H55" s="383">
        <v>0.1</v>
      </c>
      <c r="I55" s="1005">
        <v>0</v>
      </c>
      <c r="J55" s="383">
        <v>0.1</v>
      </c>
      <c r="K55" s="1005">
        <v>2E-3</v>
      </c>
    </row>
    <row r="56" spans="1:11" ht="13.5" customHeight="1" thickBot="1">
      <c r="A56" s="930" t="s">
        <v>474</v>
      </c>
      <c r="B56" s="382">
        <v>0.1</v>
      </c>
      <c r="C56" s="1006">
        <v>0</v>
      </c>
      <c r="D56" s="382">
        <v>0.1</v>
      </c>
      <c r="E56" s="1006">
        <v>0</v>
      </c>
      <c r="F56" s="382">
        <v>0.1</v>
      </c>
      <c r="G56" s="1006">
        <v>0</v>
      </c>
      <c r="H56" s="382">
        <v>0.1</v>
      </c>
      <c r="I56" s="1006">
        <v>0</v>
      </c>
      <c r="J56" s="929">
        <v>0.1</v>
      </c>
      <c r="K56" s="1172">
        <v>0</v>
      </c>
    </row>
    <row r="57" spans="1:11" ht="13.5" customHeight="1">
      <c r="A57" s="928" t="s">
        <v>237</v>
      </c>
      <c r="B57" s="181">
        <v>56.3</v>
      </c>
      <c r="C57" s="927">
        <v>1</v>
      </c>
      <c r="D57" s="181">
        <v>55.9</v>
      </c>
      <c r="E57" s="927">
        <v>1</v>
      </c>
      <c r="F57" s="181">
        <v>55.4</v>
      </c>
      <c r="G57" s="927">
        <v>1</v>
      </c>
      <c r="H57" s="181">
        <v>54.800000000000004</v>
      </c>
      <c r="I57" s="927">
        <v>1</v>
      </c>
      <c r="J57" s="926">
        <v>53.6</v>
      </c>
      <c r="K57" s="925">
        <v>1</v>
      </c>
    </row>
    <row r="58" spans="1:11" ht="13.5" customHeight="1">
      <c r="I58" s="180"/>
    </row>
    <row r="59" spans="1:11" ht="13.5" customHeight="1">
      <c r="A59" s="381" t="s">
        <v>473</v>
      </c>
      <c r="I59" s="180"/>
    </row>
    <row r="60" spans="1:11" ht="13.5" customHeight="1">
      <c r="A60" s="381" t="s">
        <v>1596</v>
      </c>
      <c r="B60" s="924"/>
      <c r="C60" s="923"/>
      <c r="D60" s="924"/>
      <c r="E60" s="923"/>
      <c r="F60" s="924"/>
      <c r="G60" s="923"/>
      <c r="H60" s="924"/>
      <c r="I60" s="180"/>
    </row>
    <row r="61" spans="1:11" ht="13.5" customHeight="1">
      <c r="A61" s="381" t="s">
        <v>1597</v>
      </c>
      <c r="I61" s="923"/>
      <c r="J61" s="923"/>
      <c r="K61" s="923"/>
    </row>
    <row r="62" spans="1:11" ht="13.5" customHeight="1">
      <c r="I62" s="180"/>
    </row>
    <row r="63" spans="1:11" ht="13.5" customHeight="1">
      <c r="I63" s="180"/>
    </row>
    <row r="64" spans="1:11" ht="13.5" customHeight="1">
      <c r="I64" s="180"/>
    </row>
    <row r="65" spans="9:9" ht="13.5" customHeight="1">
      <c r="I65" s="180"/>
    </row>
    <row r="66" spans="9:9" ht="13.5" customHeight="1">
      <c r="I66" s="180"/>
    </row>
  </sheetData>
  <printOptions horizontalCentered="1"/>
  <pageMargins left="0.7" right="0.7" top="0.75" bottom="0.75" header="0.3" footer="0.3"/>
  <pageSetup paperSize="9" scale="80" orientation="portrait" r:id="rId1"/>
  <colBreaks count="1" manualBreakCount="1">
    <brk id="11" max="68" man="1"/>
  </colBreaks>
  <ignoredErrors>
    <ignoredError sqref="B21 B20 D20 D21 F20 F21 H20 H21 J20 J21" numberStoredAsText="1"/>
  </ignoredError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5AFB-D2E6-43B6-95CF-82F5F5764A0B}">
  <dimension ref="A1:AG73"/>
  <sheetViews>
    <sheetView zoomScaleNormal="100" zoomScaleSheetLayoutView="100" zoomScalePageLayoutView="55" workbookViewId="0">
      <selection activeCell="A12" sqref="A12"/>
    </sheetView>
  </sheetViews>
  <sheetFormatPr defaultColWidth="9.109375" defaultRowHeight="7.8"/>
  <cols>
    <col min="1" max="1" width="52.33203125" style="106" customWidth="1"/>
    <col min="2" max="10" width="10.33203125" style="106" customWidth="1"/>
    <col min="11" max="11" width="7" style="106" customWidth="1"/>
    <col min="12" max="12" width="9.109375" style="106"/>
    <col min="13" max="13" width="6.6640625" style="106" customWidth="1"/>
    <col min="14" max="16" width="9.109375" style="106"/>
    <col min="17" max="17" width="6.6640625" style="106" customWidth="1"/>
    <col min="18" max="18" width="9.109375" style="106"/>
    <col min="19" max="19" width="12.109375" style="106" bestFit="1" customWidth="1"/>
    <col min="20" max="16384" width="9.109375" style="106"/>
  </cols>
  <sheetData>
    <row r="1" spans="1:33" ht="15.75" customHeight="1">
      <c r="A1" s="909" t="s">
        <v>1181</v>
      </c>
      <c r="B1" s="121"/>
      <c r="C1" s="120"/>
      <c r="D1" s="120"/>
      <c r="E1" s="120"/>
      <c r="F1" s="120"/>
      <c r="G1" s="120"/>
      <c r="H1" s="120"/>
      <c r="I1" s="119"/>
      <c r="J1" s="119"/>
    </row>
    <row r="2" spans="1:33" ht="15.75" customHeight="1" thickBot="1">
      <c r="A2" s="113" t="s">
        <v>1121</v>
      </c>
      <c r="B2" s="121"/>
      <c r="C2" s="120"/>
      <c r="D2" s="120"/>
      <c r="E2" s="120"/>
      <c r="F2" s="120"/>
      <c r="G2" s="120"/>
      <c r="H2" s="120"/>
      <c r="I2" s="119"/>
      <c r="J2" s="119"/>
    </row>
    <row r="3" spans="1:33" ht="14.25" customHeight="1" thickBot="1">
      <c r="A3" s="319" t="s">
        <v>112</v>
      </c>
      <c r="B3" s="118" t="s">
        <v>1288</v>
      </c>
      <c r="C3" s="118" t="s">
        <v>1175</v>
      </c>
      <c r="D3" s="118" t="s">
        <v>1106</v>
      </c>
      <c r="E3" s="118" t="s">
        <v>1000</v>
      </c>
      <c r="F3" s="117" t="s">
        <v>916</v>
      </c>
      <c r="G3" s="117" t="s">
        <v>861</v>
      </c>
      <c r="H3" s="117" t="s">
        <v>813</v>
      </c>
      <c r="I3" s="117" t="s">
        <v>649</v>
      </c>
      <c r="J3" s="116" t="s">
        <v>623</v>
      </c>
    </row>
    <row r="4" spans="1:33" s="317" customFormat="1" ht="14.25" customHeight="1">
      <c r="A4" s="604" t="s">
        <v>621</v>
      </c>
      <c r="B4" s="609">
        <v>34489</v>
      </c>
      <c r="C4" s="609">
        <v>33740</v>
      </c>
      <c r="D4" s="609">
        <v>32553</v>
      </c>
      <c r="E4" s="609">
        <v>31759</v>
      </c>
      <c r="F4" s="609">
        <v>31476</v>
      </c>
      <c r="G4" s="609">
        <v>31528</v>
      </c>
      <c r="H4" s="609">
        <v>30537</v>
      </c>
      <c r="I4" s="609">
        <v>31054</v>
      </c>
      <c r="J4" s="608">
        <v>30495</v>
      </c>
      <c r="K4" s="1680"/>
      <c r="L4" s="1684"/>
      <c r="M4" s="1680"/>
      <c r="N4" s="1680"/>
      <c r="O4" s="1680"/>
      <c r="P4" s="1680"/>
      <c r="Q4" s="1680"/>
    </row>
    <row r="5" spans="1:33" s="317" customFormat="1" ht="14.25" customHeight="1">
      <c r="A5" s="604" t="s">
        <v>620</v>
      </c>
      <c r="B5" s="609">
        <v>-4</v>
      </c>
      <c r="C5" s="609">
        <v>0</v>
      </c>
      <c r="D5" s="609">
        <v>-491</v>
      </c>
      <c r="E5" s="609">
        <v>-449</v>
      </c>
      <c r="F5" s="609">
        <v>-340</v>
      </c>
      <c r="G5" s="609">
        <v>-725</v>
      </c>
      <c r="H5" s="609">
        <v>-628</v>
      </c>
      <c r="I5" s="609">
        <v>-588</v>
      </c>
      <c r="J5" s="608">
        <v>-581</v>
      </c>
      <c r="K5" s="1680"/>
      <c r="L5" s="1680"/>
      <c r="M5" s="1680"/>
      <c r="N5" s="1680"/>
      <c r="O5" s="1680"/>
      <c r="P5" s="1680"/>
      <c r="Q5" s="1680"/>
    </row>
    <row r="6" spans="1:33" s="317" customFormat="1" ht="14.25" customHeight="1">
      <c r="A6" s="604" t="s">
        <v>619</v>
      </c>
      <c r="B6" s="609">
        <v>-749</v>
      </c>
      <c r="C6" s="609">
        <v>-748</v>
      </c>
      <c r="D6" s="609">
        <v>-750</v>
      </c>
      <c r="E6" s="609">
        <v>-750</v>
      </c>
      <c r="F6" s="609">
        <v>-750</v>
      </c>
      <c r="G6" s="609">
        <v>-748</v>
      </c>
      <c r="H6" s="609">
        <v>-750</v>
      </c>
      <c r="I6" s="609">
        <v>-750</v>
      </c>
      <c r="J6" s="609">
        <v>-750</v>
      </c>
      <c r="K6" s="1680"/>
      <c r="L6" s="1680"/>
      <c r="M6" s="1680"/>
      <c r="N6" s="1680"/>
      <c r="O6" s="1680"/>
      <c r="P6" s="1680"/>
      <c r="Q6" s="1680"/>
    </row>
    <row r="7" spans="1:33" s="317" customFormat="1" ht="14.25" customHeight="1">
      <c r="A7" s="604" t="s">
        <v>618</v>
      </c>
      <c r="B7" s="609">
        <v>33736</v>
      </c>
      <c r="C7" s="609">
        <v>32992</v>
      </c>
      <c r="D7" s="609">
        <v>31312</v>
      </c>
      <c r="E7" s="609">
        <v>30560</v>
      </c>
      <c r="F7" s="609">
        <v>30386</v>
      </c>
      <c r="G7" s="609">
        <v>30055</v>
      </c>
      <c r="H7" s="609">
        <v>29159</v>
      </c>
      <c r="I7" s="609">
        <v>29715</v>
      </c>
      <c r="J7" s="609">
        <v>29163</v>
      </c>
      <c r="K7" s="1680"/>
      <c r="L7" s="1680"/>
      <c r="M7" s="1680"/>
      <c r="N7" s="1680"/>
      <c r="O7" s="1680"/>
      <c r="P7" s="1680"/>
      <c r="Q7" s="1680"/>
    </row>
    <row r="8" spans="1:33" s="317" customFormat="1" ht="14.25" customHeight="1">
      <c r="A8" s="604" t="s">
        <v>1427</v>
      </c>
      <c r="B8" s="609">
        <v>-552</v>
      </c>
      <c r="C8" s="609">
        <v>-1585</v>
      </c>
      <c r="D8" s="609">
        <v>-1078</v>
      </c>
      <c r="E8" s="609">
        <v>-492</v>
      </c>
      <c r="F8" s="609">
        <v>-322</v>
      </c>
      <c r="G8" s="609">
        <v>-1616</v>
      </c>
      <c r="H8" s="609">
        <v>-1212</v>
      </c>
      <c r="I8" s="609">
        <v>-1414</v>
      </c>
      <c r="J8" s="609">
        <v>-707</v>
      </c>
      <c r="K8" s="1680"/>
      <c r="L8" s="1680"/>
      <c r="M8" s="1680"/>
      <c r="N8" s="1680"/>
      <c r="O8" s="1680"/>
      <c r="P8" s="1680"/>
      <c r="Q8" s="1680"/>
    </row>
    <row r="9" spans="1:33" s="317" customFormat="1" ht="14.25" customHeight="1">
      <c r="A9" s="604" t="s">
        <v>875</v>
      </c>
      <c r="B9" s="609"/>
      <c r="C9" s="609"/>
      <c r="D9" s="609"/>
      <c r="E9" s="609"/>
      <c r="F9" s="609"/>
      <c r="G9" s="609"/>
      <c r="H9" s="609"/>
      <c r="I9" s="609"/>
      <c r="J9" s="609"/>
      <c r="K9" s="1680"/>
      <c r="L9" s="1680"/>
      <c r="M9" s="1680"/>
      <c r="N9" s="1680"/>
      <c r="O9" s="1680"/>
      <c r="P9" s="1680"/>
      <c r="Q9" s="1680"/>
    </row>
    <row r="10" spans="1:33" s="317" customFormat="1" ht="14.25" customHeight="1">
      <c r="A10" s="604" t="s">
        <v>617</v>
      </c>
      <c r="B10" s="958">
        <v>-1843</v>
      </c>
      <c r="C10" s="958">
        <v>-1806</v>
      </c>
      <c r="D10" s="958">
        <v>-1734</v>
      </c>
      <c r="E10" s="958">
        <v>-1749</v>
      </c>
      <c r="F10" s="958">
        <v>-1691</v>
      </c>
      <c r="G10" s="958">
        <v>-1837</v>
      </c>
      <c r="H10" s="958">
        <v>-1829</v>
      </c>
      <c r="I10" s="958">
        <v>-1848</v>
      </c>
      <c r="J10" s="958">
        <v>-1854</v>
      </c>
      <c r="K10" s="1680"/>
      <c r="L10" s="1680"/>
      <c r="M10" s="1680"/>
      <c r="N10" s="1680"/>
      <c r="O10" s="1680"/>
      <c r="P10" s="1680"/>
      <c r="Q10" s="1680"/>
    </row>
    <row r="11" spans="1:33" s="317" customFormat="1" ht="14.25" customHeight="1">
      <c r="A11" s="604" t="s">
        <v>616</v>
      </c>
      <c r="B11" s="966">
        <v>-823</v>
      </c>
      <c r="C11" s="966">
        <v>-829</v>
      </c>
      <c r="D11" s="966">
        <v>-1643</v>
      </c>
      <c r="E11" s="966">
        <v>-1652</v>
      </c>
      <c r="F11" s="966">
        <v>-1595</v>
      </c>
      <c r="G11" s="966">
        <v>-1614</v>
      </c>
      <c r="H11" s="966">
        <v>-1537</v>
      </c>
      <c r="I11" s="966">
        <v>-2322</v>
      </c>
      <c r="J11" s="966">
        <v>-2313</v>
      </c>
      <c r="K11" s="1680"/>
      <c r="L11" s="1680"/>
      <c r="M11" s="1680"/>
      <c r="N11" s="1680"/>
      <c r="O11" s="1680"/>
      <c r="P11" s="1680"/>
      <c r="Q11" s="1680"/>
    </row>
    <row r="12" spans="1:33" s="317" customFormat="1" ht="14.25" customHeight="1">
      <c r="A12" s="604" t="s">
        <v>615</v>
      </c>
      <c r="B12" s="958"/>
      <c r="C12" s="958"/>
      <c r="D12" s="958"/>
      <c r="E12" s="958"/>
      <c r="F12" s="958">
        <v>-96</v>
      </c>
      <c r="G12" s="958"/>
      <c r="H12" s="958"/>
      <c r="I12" s="958">
        <v>-90</v>
      </c>
      <c r="J12" s="958">
        <v>-96</v>
      </c>
      <c r="K12" s="164"/>
      <c r="L12" s="164"/>
      <c r="M12" s="164"/>
      <c r="N12" s="164"/>
      <c r="O12" s="164"/>
      <c r="P12" s="164"/>
      <c r="Q12" s="164"/>
      <c r="AB12" s="1048"/>
      <c r="AC12" s="1048"/>
      <c r="AD12" s="1048"/>
      <c r="AE12" s="1048"/>
      <c r="AF12" s="1048"/>
      <c r="AG12" s="1048"/>
    </row>
    <row r="13" spans="1:33" s="317" customFormat="1" ht="14.25" customHeight="1">
      <c r="A13" s="604" t="s">
        <v>614</v>
      </c>
      <c r="B13" s="965">
        <v>-160</v>
      </c>
      <c r="C13" s="965">
        <v>-108</v>
      </c>
      <c r="D13" s="965">
        <v>-56</v>
      </c>
      <c r="E13" s="965">
        <v>-71</v>
      </c>
      <c r="F13" s="965">
        <v>-131</v>
      </c>
      <c r="G13" s="965">
        <v>-130</v>
      </c>
      <c r="H13" s="965">
        <v>-117</v>
      </c>
      <c r="I13" s="965">
        <v>-137</v>
      </c>
      <c r="J13" s="965">
        <v>-148</v>
      </c>
      <c r="K13" s="164"/>
      <c r="L13" s="164"/>
      <c r="M13" s="164"/>
      <c r="N13" s="164"/>
      <c r="O13" s="164"/>
      <c r="P13" s="164"/>
      <c r="Q13" s="164"/>
      <c r="AB13" s="1048"/>
      <c r="AC13" s="1048"/>
      <c r="AD13" s="1048"/>
      <c r="AE13" s="1048"/>
      <c r="AF13" s="1048"/>
      <c r="AG13" s="1048"/>
    </row>
    <row r="14" spans="1:33" s="317" customFormat="1" ht="14.25" customHeight="1">
      <c r="A14" s="604" t="s">
        <v>607</v>
      </c>
      <c r="B14" s="958">
        <v>-3395</v>
      </c>
      <c r="C14" s="958">
        <v>-2110</v>
      </c>
      <c r="D14" s="958">
        <v>-2046</v>
      </c>
      <c r="E14" s="958">
        <v>-2135</v>
      </c>
      <c r="F14" s="958">
        <v>-2226</v>
      </c>
      <c r="G14" s="958">
        <v>-437</v>
      </c>
      <c r="H14" s="958">
        <v>-358</v>
      </c>
      <c r="I14" s="958">
        <v>-264</v>
      </c>
      <c r="J14" s="958">
        <v>-220</v>
      </c>
      <c r="K14" s="164"/>
      <c r="L14" s="164"/>
      <c r="M14" s="164"/>
      <c r="N14" s="164"/>
      <c r="O14" s="164"/>
      <c r="P14" s="164"/>
      <c r="Q14" s="164"/>
      <c r="AB14" s="1048"/>
      <c r="AC14" s="1048"/>
      <c r="AD14" s="1048"/>
      <c r="AE14" s="1048"/>
      <c r="AF14" s="1048"/>
      <c r="AG14" s="1048"/>
    </row>
    <row r="15" spans="1:33" s="317" customFormat="1" ht="14.4">
      <c r="A15" s="605" t="s">
        <v>613</v>
      </c>
      <c r="B15" s="957">
        <v>26964</v>
      </c>
      <c r="C15" s="957">
        <v>26553</v>
      </c>
      <c r="D15" s="957">
        <v>24756</v>
      </c>
      <c r="E15" s="957">
        <v>24461</v>
      </c>
      <c r="F15" s="957">
        <v>24325</v>
      </c>
      <c r="G15" s="957">
        <v>24421</v>
      </c>
      <c r="H15" s="957">
        <v>24107</v>
      </c>
      <c r="I15" s="957">
        <v>23641</v>
      </c>
      <c r="J15" s="957">
        <v>23826</v>
      </c>
      <c r="K15" s="164"/>
      <c r="L15" s="164"/>
      <c r="M15" s="164"/>
      <c r="N15" s="164"/>
      <c r="O15" s="164"/>
      <c r="P15" s="164"/>
      <c r="Q15" s="164"/>
      <c r="AB15" s="1048"/>
      <c r="AC15" s="1048"/>
      <c r="AD15" s="1048"/>
      <c r="AE15" s="1048"/>
      <c r="AF15" s="1048"/>
      <c r="AG15" s="1048"/>
    </row>
    <row r="16" spans="1:33" s="317" customFormat="1" ht="14.25" customHeight="1">
      <c r="A16" s="604" t="s">
        <v>612</v>
      </c>
      <c r="B16" s="961">
        <v>0.17499999999999999</v>
      </c>
      <c r="C16" s="961">
        <v>0.17100000000000001</v>
      </c>
      <c r="D16" s="961">
        <v>0.16400000000000001</v>
      </c>
      <c r="E16" s="961">
        <v>0.158</v>
      </c>
      <c r="F16" s="961">
        <v>0.16</v>
      </c>
      <c r="G16" s="961">
        <v>0.16300000000000001</v>
      </c>
      <c r="H16" s="961">
        <v>0.154</v>
      </c>
      <c r="I16" s="961">
        <v>0.14799999999999999</v>
      </c>
      <c r="J16" s="961">
        <v>0.14599999999999999</v>
      </c>
      <c r="K16" s="1683"/>
      <c r="L16" s="1683"/>
      <c r="M16" s="1683"/>
      <c r="N16" s="1683"/>
      <c r="O16" s="1683"/>
      <c r="P16" s="1683"/>
      <c r="Q16" s="1683"/>
      <c r="AB16" s="1048"/>
      <c r="AC16" s="1048"/>
      <c r="AD16" s="1048"/>
      <c r="AE16" s="1048"/>
      <c r="AF16" s="1048"/>
      <c r="AG16" s="1048"/>
    </row>
    <row r="17" spans="1:33" s="317" customFormat="1" ht="14.25" customHeight="1">
      <c r="A17" s="604"/>
      <c r="B17" s="964"/>
      <c r="C17" s="964"/>
      <c r="D17" s="963"/>
      <c r="E17" s="963"/>
      <c r="F17" s="963"/>
      <c r="G17" s="963"/>
      <c r="H17" s="963"/>
      <c r="I17" s="963"/>
      <c r="J17" s="963"/>
      <c r="K17" s="1078"/>
      <c r="L17" s="1078"/>
      <c r="M17" s="1078"/>
      <c r="N17" s="1078"/>
      <c r="O17" s="1078"/>
      <c r="P17" s="1078"/>
      <c r="Q17" s="1078"/>
      <c r="AB17" s="1048"/>
      <c r="AC17" s="1048"/>
      <c r="AD17" s="1048"/>
      <c r="AE17" s="1048"/>
      <c r="AF17" s="1048"/>
      <c r="AG17" s="1048"/>
    </row>
    <row r="18" spans="1:33" s="317" customFormat="1" ht="14.25" customHeight="1">
      <c r="A18" s="606" t="s">
        <v>611</v>
      </c>
      <c r="B18" s="958">
        <v>2672</v>
      </c>
      <c r="C18" s="958">
        <v>2588</v>
      </c>
      <c r="D18" s="1008">
        <v>2678</v>
      </c>
      <c r="E18" s="958">
        <v>2763</v>
      </c>
      <c r="F18" s="958">
        <v>2810</v>
      </c>
      <c r="G18" s="958">
        <v>3097</v>
      </c>
      <c r="H18" s="958">
        <v>3155</v>
      </c>
      <c r="I18" s="958">
        <v>3948</v>
      </c>
      <c r="J18" s="958">
        <v>3991</v>
      </c>
      <c r="K18" s="164"/>
      <c r="L18" s="164"/>
      <c r="M18" s="164"/>
      <c r="N18" s="164"/>
      <c r="O18" s="164"/>
      <c r="P18" s="164"/>
      <c r="Q18" s="164"/>
      <c r="AB18" s="1048"/>
      <c r="AC18" s="1048"/>
      <c r="AD18" s="1048"/>
      <c r="AE18" s="1048"/>
      <c r="AF18" s="1048"/>
      <c r="AG18" s="1048"/>
    </row>
    <row r="19" spans="1:33" s="317" customFormat="1" ht="14.4">
      <c r="A19" s="604" t="s">
        <v>610</v>
      </c>
      <c r="B19" s="962"/>
      <c r="C19" s="962"/>
      <c r="D19" s="959"/>
      <c r="E19" s="959"/>
      <c r="F19" s="959"/>
      <c r="G19" s="959"/>
      <c r="H19" s="959"/>
      <c r="I19" s="959"/>
      <c r="J19" s="959"/>
      <c r="K19" s="1078"/>
      <c r="L19" s="1078"/>
      <c r="M19" s="1078"/>
      <c r="N19" s="1078"/>
      <c r="O19" s="1078"/>
      <c r="P19" s="1078"/>
      <c r="Q19" s="1078"/>
      <c r="AB19" s="1048"/>
      <c r="AC19" s="1048"/>
      <c r="AD19" s="1048"/>
      <c r="AE19" s="1048"/>
      <c r="AF19" s="1048"/>
      <c r="AG19" s="1048"/>
    </row>
    <row r="20" spans="1:33" s="317" customFormat="1" ht="14.25" customHeight="1">
      <c r="A20" s="605" t="s">
        <v>289</v>
      </c>
      <c r="B20" s="957">
        <v>29636</v>
      </c>
      <c r="C20" s="957">
        <v>29141</v>
      </c>
      <c r="D20" s="957">
        <v>27434</v>
      </c>
      <c r="E20" s="957">
        <v>27224</v>
      </c>
      <c r="F20" s="957">
        <v>27135</v>
      </c>
      <c r="G20" s="957">
        <v>27518</v>
      </c>
      <c r="H20" s="957">
        <v>27261</v>
      </c>
      <c r="I20" s="957">
        <v>27590</v>
      </c>
      <c r="J20" s="957">
        <v>27817</v>
      </c>
      <c r="K20" s="164"/>
      <c r="L20" s="164"/>
      <c r="M20" s="164"/>
      <c r="N20" s="164"/>
      <c r="O20" s="164"/>
      <c r="P20" s="164"/>
      <c r="Q20" s="164"/>
      <c r="AB20" s="1048"/>
      <c r="AC20" s="1048"/>
      <c r="AD20" s="1048"/>
      <c r="AE20" s="1048"/>
      <c r="AF20" s="1048"/>
      <c r="AG20" s="1048"/>
    </row>
    <row r="21" spans="1:33" s="317" customFormat="1" ht="14.4">
      <c r="A21" s="604" t="s">
        <v>609</v>
      </c>
      <c r="B21" s="961">
        <v>0.192</v>
      </c>
      <c r="C21" s="961">
        <v>0.187</v>
      </c>
      <c r="D21" s="961">
        <v>0.182</v>
      </c>
      <c r="E21" s="961">
        <v>0.17599999999999999</v>
      </c>
      <c r="F21" s="961">
        <v>0.17799999999999999</v>
      </c>
      <c r="G21" s="961">
        <v>0.183</v>
      </c>
      <c r="H21" s="961">
        <v>0.17399999999999999</v>
      </c>
      <c r="I21" s="961">
        <v>0.17299999999999999</v>
      </c>
      <c r="J21" s="961">
        <v>0.17100000000000001</v>
      </c>
      <c r="K21" s="1683"/>
      <c r="L21" s="1683"/>
      <c r="M21" s="1683"/>
      <c r="N21" s="1683"/>
      <c r="O21" s="1683"/>
      <c r="P21" s="1683"/>
      <c r="Q21" s="1683"/>
      <c r="AB21" s="1048"/>
      <c r="AC21" s="1048"/>
      <c r="AD21" s="1048"/>
      <c r="AE21" s="1048"/>
      <c r="AF21" s="1048"/>
      <c r="AG21" s="1048"/>
    </row>
    <row r="22" spans="1:33" s="317" customFormat="1" ht="14.25" customHeight="1">
      <c r="A22" s="604"/>
      <c r="B22" s="960"/>
      <c r="C22" s="960"/>
      <c r="D22" s="959"/>
      <c r="E22" s="959"/>
      <c r="F22" s="959"/>
      <c r="G22" s="959"/>
      <c r="H22" s="959"/>
      <c r="I22" s="959"/>
      <c r="J22" s="959"/>
      <c r="K22" s="1078"/>
      <c r="L22" s="1078"/>
      <c r="M22" s="1078"/>
      <c r="N22" s="1078"/>
      <c r="O22" s="1078"/>
      <c r="P22" s="1078"/>
      <c r="Q22" s="1078"/>
      <c r="AB22" s="1048"/>
      <c r="AC22" s="1048"/>
      <c r="AD22" s="1048"/>
      <c r="AE22" s="1048"/>
      <c r="AF22" s="1048"/>
      <c r="AG22" s="1048"/>
    </row>
    <row r="23" spans="1:33" s="317" customFormat="1" ht="14.25" customHeight="1">
      <c r="A23" s="604" t="s">
        <v>288</v>
      </c>
      <c r="B23" s="958">
        <v>2631</v>
      </c>
      <c r="C23" s="958">
        <v>2745</v>
      </c>
      <c r="D23" s="958">
        <v>3669</v>
      </c>
      <c r="E23" s="958">
        <v>4240</v>
      </c>
      <c r="F23" s="958">
        <v>4383</v>
      </c>
      <c r="G23" s="958">
        <v>4559</v>
      </c>
      <c r="H23" s="958">
        <v>4789</v>
      </c>
      <c r="I23" s="958">
        <v>4906</v>
      </c>
      <c r="J23" s="958">
        <v>4801</v>
      </c>
      <c r="K23" s="164"/>
      <c r="L23" s="164"/>
      <c r="M23" s="164"/>
      <c r="N23" s="164"/>
      <c r="O23" s="164"/>
      <c r="P23" s="164"/>
      <c r="Q23" s="164"/>
      <c r="AB23" s="1048"/>
      <c r="AC23" s="1048"/>
      <c r="AD23" s="1048"/>
      <c r="AE23" s="1048"/>
      <c r="AF23" s="1048"/>
      <c r="AG23" s="1048"/>
    </row>
    <row r="24" spans="1:33" s="317" customFormat="1" ht="14.25" customHeight="1">
      <c r="A24" s="607" t="s">
        <v>608</v>
      </c>
      <c r="B24" s="958"/>
      <c r="C24" s="958"/>
      <c r="D24" s="958"/>
      <c r="E24" s="958"/>
      <c r="F24" s="958"/>
      <c r="G24" s="958"/>
      <c r="H24" s="958"/>
      <c r="I24" s="958"/>
      <c r="J24" s="958"/>
      <c r="K24" s="1680"/>
      <c r="L24" s="1680"/>
      <c r="M24" s="1680"/>
      <c r="N24" s="1680"/>
      <c r="O24" s="1680"/>
      <c r="P24" s="1680"/>
      <c r="Q24" s="1680"/>
    </row>
    <row r="25" spans="1:33" s="317" customFormat="1" ht="10.199999999999999">
      <c r="A25" s="604" t="s">
        <v>287</v>
      </c>
      <c r="B25" s="958">
        <v>-650</v>
      </c>
      <c r="C25" s="958">
        <v>-650</v>
      </c>
      <c r="D25" s="958">
        <v>-1000</v>
      </c>
      <c r="E25" s="958">
        <v>-1000</v>
      </c>
      <c r="F25" s="958">
        <v>-1000</v>
      </c>
      <c r="G25" s="958">
        <v>-1000</v>
      </c>
      <c r="H25" s="958">
        <v>-1000</v>
      </c>
      <c r="I25" s="958">
        <v>-1000</v>
      </c>
      <c r="J25" s="958">
        <v>-1000</v>
      </c>
      <c r="K25" s="1680"/>
      <c r="L25" s="1680"/>
      <c r="M25" s="1680"/>
      <c r="N25" s="1680"/>
      <c r="O25" s="1680"/>
      <c r="P25" s="1680"/>
      <c r="Q25" s="1680"/>
    </row>
    <row r="26" spans="1:33" s="317" customFormat="1" ht="14.25" customHeight="1">
      <c r="A26" s="606" t="s">
        <v>607</v>
      </c>
      <c r="B26" s="958">
        <v>557</v>
      </c>
      <c r="C26" s="958">
        <v>565</v>
      </c>
      <c r="D26" s="958">
        <v>-197</v>
      </c>
      <c r="E26" s="958">
        <v>564</v>
      </c>
      <c r="F26" s="958">
        <v>232</v>
      </c>
      <c r="G26" s="958">
        <v>159</v>
      </c>
      <c r="H26" s="958">
        <v>154</v>
      </c>
      <c r="I26" s="958">
        <v>117</v>
      </c>
      <c r="J26" s="958">
        <v>135</v>
      </c>
      <c r="K26" s="1680"/>
      <c r="L26" s="1680"/>
      <c r="M26" s="1680"/>
      <c r="N26" s="1680"/>
      <c r="O26" s="1680"/>
      <c r="P26" s="1680"/>
      <c r="Q26" s="1680"/>
    </row>
    <row r="27" spans="1:33" s="317" customFormat="1" ht="14.25" customHeight="1">
      <c r="A27" s="605" t="s">
        <v>606</v>
      </c>
      <c r="B27" s="957">
        <v>32174</v>
      </c>
      <c r="C27" s="957">
        <v>31801</v>
      </c>
      <c r="D27" s="957">
        <v>29906</v>
      </c>
      <c r="E27" s="957">
        <v>31028</v>
      </c>
      <c r="F27" s="957">
        <v>30749</v>
      </c>
      <c r="G27" s="957">
        <v>31236</v>
      </c>
      <c r="H27" s="957">
        <v>31205</v>
      </c>
      <c r="I27" s="957">
        <v>31613</v>
      </c>
      <c r="J27" s="957">
        <v>31753</v>
      </c>
      <c r="K27" s="1680"/>
      <c r="L27" s="1680"/>
      <c r="M27" s="1680"/>
      <c r="N27" s="1680"/>
      <c r="O27" s="1680"/>
      <c r="P27" s="1680"/>
      <c r="Q27" s="1680"/>
    </row>
    <row r="28" spans="1:33" s="317" customFormat="1" ht="14.25" customHeight="1">
      <c r="A28" s="604" t="s">
        <v>605</v>
      </c>
      <c r="B28" s="956">
        <v>0.20899999999999999</v>
      </c>
      <c r="C28" s="956">
        <v>0.20499999999999999</v>
      </c>
      <c r="D28" s="956">
        <v>0.19900000000000001</v>
      </c>
      <c r="E28" s="956">
        <v>0.20100000000000001</v>
      </c>
      <c r="F28" s="956">
        <v>0.20200000000000001</v>
      </c>
      <c r="G28" s="956">
        <v>0.20799999999999999</v>
      </c>
      <c r="H28" s="956">
        <v>0.2</v>
      </c>
      <c r="I28" s="956">
        <v>0.19800000000000001</v>
      </c>
      <c r="J28" s="956">
        <v>0.19500000000000001</v>
      </c>
      <c r="K28" s="1682"/>
      <c r="L28" s="1682"/>
      <c r="M28" s="1682"/>
      <c r="N28" s="1682"/>
      <c r="O28" s="1682"/>
      <c r="P28" s="1682"/>
      <c r="Q28" s="1682"/>
    </row>
    <row r="29" spans="1:33" s="317" customFormat="1" ht="14.25" customHeight="1">
      <c r="A29" s="604"/>
      <c r="B29" s="609"/>
      <c r="C29" s="609"/>
      <c r="D29" s="955"/>
      <c r="E29" s="955"/>
      <c r="F29" s="955"/>
      <c r="G29" s="955"/>
      <c r="H29" s="955"/>
      <c r="I29" s="955"/>
      <c r="J29" s="955"/>
      <c r="K29" s="1681"/>
      <c r="L29" s="1681"/>
      <c r="M29" s="1681"/>
      <c r="N29" s="1681"/>
      <c r="O29" s="1681"/>
      <c r="P29" s="1681"/>
      <c r="Q29" s="1681"/>
    </row>
    <row r="30" spans="1:33" s="317" customFormat="1" ht="14.25" customHeight="1">
      <c r="A30" s="115" t="s">
        <v>924</v>
      </c>
      <c r="B30" s="914">
        <v>154037</v>
      </c>
      <c r="C30" s="914">
        <v>155440</v>
      </c>
      <c r="D30" s="318">
        <v>150559</v>
      </c>
      <c r="E30" s="318">
        <v>154600</v>
      </c>
      <c r="F30" s="318">
        <v>152108</v>
      </c>
      <c r="G30" s="318">
        <v>150215</v>
      </c>
      <c r="H30" s="318">
        <v>156349</v>
      </c>
      <c r="I30" s="318">
        <v>159729</v>
      </c>
      <c r="J30" s="318">
        <v>163007</v>
      </c>
      <c r="K30" s="1680"/>
      <c r="L30" s="1680"/>
      <c r="M30" s="1680"/>
      <c r="N30" s="1680"/>
      <c r="O30" s="1680"/>
      <c r="P30" s="1680"/>
      <c r="Q30" s="1680"/>
    </row>
    <row r="31" spans="1:33" s="317" customFormat="1" ht="14.25" customHeight="1">
      <c r="A31" s="114"/>
      <c r="B31" s="954"/>
      <c r="C31" s="954"/>
      <c r="D31" s="361"/>
      <c r="E31" s="361"/>
      <c r="F31" s="361"/>
      <c r="G31" s="361"/>
      <c r="H31" s="361"/>
      <c r="I31" s="361"/>
      <c r="J31" s="361"/>
    </row>
    <row r="32" spans="1:33" s="317" customFormat="1" ht="15.75" customHeight="1">
      <c r="A32" s="113" t="s">
        <v>1180</v>
      </c>
      <c r="B32" s="407">
        <v>0.7</v>
      </c>
      <c r="C32" s="407">
        <v>0.7</v>
      </c>
      <c r="D32" s="407">
        <v>0.7</v>
      </c>
      <c r="E32" s="407">
        <v>0.7</v>
      </c>
      <c r="F32" s="407">
        <v>0.7</v>
      </c>
      <c r="G32" s="407">
        <v>1.048</v>
      </c>
      <c r="H32" s="407">
        <v>1.5309999999999999</v>
      </c>
      <c r="I32" s="407">
        <v>1.258</v>
      </c>
      <c r="J32" s="407">
        <v>1.5940000000000001</v>
      </c>
    </row>
    <row r="33" spans="1:10" s="317" customFormat="1" ht="15.75" customHeight="1">
      <c r="A33" s="113" t="s">
        <v>904</v>
      </c>
      <c r="B33" s="407">
        <v>0.69899999999999995</v>
      </c>
      <c r="C33" s="407">
        <v>0.69299999999999995</v>
      </c>
      <c r="D33" s="407">
        <v>0.64700000000000002</v>
      </c>
      <c r="E33" s="407">
        <v>0.55200000000000005</v>
      </c>
      <c r="F33" s="407">
        <v>0.46100000000000002</v>
      </c>
      <c r="G33" s="407">
        <v>0.97399999999999998</v>
      </c>
      <c r="H33" s="407">
        <v>1.2270000000000001</v>
      </c>
      <c r="I33" s="407">
        <v>1.024</v>
      </c>
      <c r="J33" s="407">
        <v>0.94599999999999995</v>
      </c>
    </row>
    <row r="34" spans="1:10" s="317" customFormat="1" ht="15.75" customHeight="1">
      <c r="A34" s="113"/>
      <c r="B34" s="315"/>
      <c r="C34" s="407"/>
      <c r="D34" s="407"/>
      <c r="E34" s="407"/>
      <c r="F34" s="407"/>
      <c r="G34" s="407"/>
      <c r="H34" s="407"/>
      <c r="I34" s="407"/>
      <c r="J34" s="407"/>
    </row>
    <row r="35" spans="1:10" ht="14.25" customHeight="1">
      <c r="A35" s="910" t="s">
        <v>874</v>
      </c>
      <c r="B35" s="121"/>
      <c r="C35" s="603"/>
      <c r="D35" s="603"/>
      <c r="E35" s="602"/>
      <c r="F35" s="602"/>
      <c r="G35" s="595"/>
      <c r="H35" s="595"/>
      <c r="I35" s="595"/>
      <c r="J35" s="595"/>
    </row>
    <row r="36" spans="1:10" ht="14.25" customHeight="1" thickBot="1">
      <c r="A36" s="601"/>
      <c r="B36" s="600"/>
      <c r="C36" s="599"/>
      <c r="D36" s="599"/>
      <c r="E36" s="598"/>
      <c r="F36" s="598"/>
      <c r="G36" s="595"/>
      <c r="H36" s="595"/>
      <c r="I36" s="595"/>
      <c r="J36" s="595"/>
    </row>
    <row r="37" spans="1:10" ht="14.25" customHeight="1" thickBot="1">
      <c r="A37" s="112" t="s">
        <v>245</v>
      </c>
      <c r="B37" s="118" t="s">
        <v>1288</v>
      </c>
      <c r="C37" s="110" t="s">
        <v>1175</v>
      </c>
      <c r="D37" s="110" t="s">
        <v>1106</v>
      </c>
      <c r="E37" s="110" t="s">
        <v>1000</v>
      </c>
      <c r="F37" s="109" t="s">
        <v>916</v>
      </c>
      <c r="G37" s="109" t="s">
        <v>861</v>
      </c>
      <c r="H37" s="109" t="s">
        <v>813</v>
      </c>
      <c r="I37" s="109" t="s">
        <v>649</v>
      </c>
      <c r="J37" s="109" t="s">
        <v>623</v>
      </c>
    </row>
    <row r="38" spans="1:10" ht="14.25" customHeight="1">
      <c r="A38" s="157" t="s">
        <v>604</v>
      </c>
      <c r="B38" s="597">
        <v>17.5</v>
      </c>
      <c r="C38" s="596">
        <v>17.100000000000001</v>
      </c>
      <c r="D38" s="596">
        <v>16.399999999999999</v>
      </c>
      <c r="E38" s="596">
        <v>15.8</v>
      </c>
      <c r="F38" s="596">
        <v>16</v>
      </c>
      <c r="G38" s="596">
        <v>16.3</v>
      </c>
      <c r="H38" s="596">
        <v>15.4</v>
      </c>
      <c r="I38" s="596">
        <v>14.8</v>
      </c>
      <c r="J38" s="316">
        <v>14.6</v>
      </c>
    </row>
    <row r="39" spans="1:10" ht="14.25" customHeight="1">
      <c r="A39" s="157" t="s">
        <v>603</v>
      </c>
      <c r="B39" s="597">
        <v>19.2</v>
      </c>
      <c r="C39" s="596">
        <v>18.7</v>
      </c>
      <c r="D39" s="596">
        <v>18.2</v>
      </c>
      <c r="E39" s="596">
        <v>17.600000000000001</v>
      </c>
      <c r="F39" s="596">
        <v>17.8</v>
      </c>
      <c r="G39" s="596">
        <v>18.3</v>
      </c>
      <c r="H39" s="596">
        <v>17.399999999999999</v>
      </c>
      <c r="I39" s="596">
        <v>17.3</v>
      </c>
      <c r="J39" s="316">
        <v>17.100000000000001</v>
      </c>
    </row>
    <row r="40" spans="1:10" ht="14.25" customHeight="1">
      <c r="A40" s="157" t="s">
        <v>602</v>
      </c>
      <c r="B40" s="597">
        <v>20.9</v>
      </c>
      <c r="C40" s="596">
        <v>20.5</v>
      </c>
      <c r="D40" s="596">
        <v>19.899999999999999</v>
      </c>
      <c r="E40" s="596">
        <v>20.100000000000001</v>
      </c>
      <c r="F40" s="596">
        <v>20.2</v>
      </c>
      <c r="G40" s="596">
        <v>20.8</v>
      </c>
      <c r="H40" s="596">
        <v>20</v>
      </c>
      <c r="I40" s="596">
        <v>19.8</v>
      </c>
      <c r="J40" s="316">
        <v>19.5</v>
      </c>
    </row>
    <row r="41" spans="1:10" ht="14.25" customHeight="1">
      <c r="A41" s="157" t="s">
        <v>601</v>
      </c>
      <c r="B41" s="597">
        <v>17.399999999999999</v>
      </c>
      <c r="C41" s="596">
        <v>17</v>
      </c>
      <c r="D41" s="596">
        <v>16.3</v>
      </c>
      <c r="E41" s="596">
        <v>15.8</v>
      </c>
      <c r="F41" s="596">
        <v>15.8</v>
      </c>
      <c r="G41" s="596">
        <v>16.2</v>
      </c>
      <c r="H41" s="596">
        <v>15.5</v>
      </c>
      <c r="I41" s="596">
        <v>14.8</v>
      </c>
      <c r="J41" s="316">
        <v>14.6</v>
      </c>
    </row>
    <row r="42" spans="1:10" ht="14.25" customHeight="1">
      <c r="A42" s="157" t="s">
        <v>600</v>
      </c>
      <c r="B42" s="597">
        <v>19.100000000000001</v>
      </c>
      <c r="C42" s="596">
        <v>18.7</v>
      </c>
      <c r="D42" s="596">
        <v>18.100000000000001</v>
      </c>
      <c r="E42" s="596">
        <v>17.600000000000001</v>
      </c>
      <c r="F42" s="596">
        <v>17.600000000000001</v>
      </c>
      <c r="G42" s="596">
        <v>18.3</v>
      </c>
      <c r="H42" s="596">
        <v>17.600000000000001</v>
      </c>
      <c r="I42" s="596">
        <v>17.3</v>
      </c>
      <c r="J42" s="316">
        <v>17</v>
      </c>
    </row>
    <row r="43" spans="1:10" ht="14.25" customHeight="1">
      <c r="A43" s="157" t="s">
        <v>599</v>
      </c>
      <c r="B43" s="597">
        <v>20.7</v>
      </c>
      <c r="C43" s="596">
        <v>20.399999999999999</v>
      </c>
      <c r="D43" s="596">
        <v>19.7</v>
      </c>
      <c r="E43" s="596">
        <v>20</v>
      </c>
      <c r="F43" s="596">
        <v>20</v>
      </c>
      <c r="G43" s="596">
        <v>20.7</v>
      </c>
      <c r="H43" s="596">
        <v>20.100000000000001</v>
      </c>
      <c r="I43" s="596">
        <v>19.8</v>
      </c>
      <c r="J43" s="316">
        <v>19.399999999999999</v>
      </c>
    </row>
    <row r="44" spans="1:10" ht="14.25" customHeight="1" thickBot="1">
      <c r="A44" s="157"/>
      <c r="B44" s="597"/>
      <c r="C44" s="596"/>
      <c r="D44" s="596"/>
      <c r="E44" s="596"/>
      <c r="F44" s="596"/>
      <c r="G44" s="596"/>
      <c r="H44" s="596"/>
      <c r="I44" s="596"/>
      <c r="J44" s="316"/>
    </row>
    <row r="45" spans="1:10" ht="14.25" customHeight="1" thickBot="1">
      <c r="A45" s="111" t="s">
        <v>286</v>
      </c>
      <c r="B45" s="118" t="s">
        <v>1288</v>
      </c>
      <c r="C45" s="118" t="s">
        <v>1175</v>
      </c>
      <c r="D45" s="118" t="s">
        <v>1106</v>
      </c>
      <c r="E45" s="118" t="s">
        <v>1000</v>
      </c>
      <c r="F45" s="117" t="s">
        <v>916</v>
      </c>
      <c r="G45" s="117" t="s">
        <v>861</v>
      </c>
      <c r="H45" s="117" t="s">
        <v>813</v>
      </c>
      <c r="I45" s="117" t="s">
        <v>649</v>
      </c>
      <c r="J45" s="116" t="s">
        <v>623</v>
      </c>
    </row>
    <row r="46" spans="1:10" ht="14.25" customHeight="1">
      <c r="A46" s="157" t="s">
        <v>1072</v>
      </c>
      <c r="B46" s="593">
        <v>29636</v>
      </c>
      <c r="C46" s="593">
        <v>29141</v>
      </c>
      <c r="D46" s="593">
        <v>27434</v>
      </c>
      <c r="E46" s="593">
        <v>27224</v>
      </c>
      <c r="F46" s="593">
        <v>27135</v>
      </c>
      <c r="G46" s="593">
        <v>27518</v>
      </c>
      <c r="H46" s="593">
        <v>27261</v>
      </c>
      <c r="I46" s="593">
        <v>27590</v>
      </c>
      <c r="J46" s="593">
        <v>27817</v>
      </c>
    </row>
    <row r="47" spans="1:10" ht="14.25" customHeight="1">
      <c r="A47" s="157" t="s">
        <v>1071</v>
      </c>
      <c r="B47" s="593">
        <v>562736</v>
      </c>
      <c r="C47" s="593">
        <v>518225</v>
      </c>
      <c r="D47" s="593">
        <v>544060</v>
      </c>
      <c r="E47" s="593">
        <v>553867</v>
      </c>
      <c r="F47" s="593">
        <v>553188</v>
      </c>
      <c r="G47" s="593">
        <v>522094</v>
      </c>
      <c r="H47" s="593">
        <v>544962</v>
      </c>
      <c r="I47" s="593">
        <v>552748</v>
      </c>
      <c r="J47" s="593">
        <v>567746</v>
      </c>
    </row>
    <row r="48" spans="1:10" ht="14.25" customHeight="1">
      <c r="A48" s="157" t="s">
        <v>1070</v>
      </c>
      <c r="B48" s="681">
        <v>5.3</v>
      </c>
      <c r="C48" s="681">
        <v>5.6</v>
      </c>
      <c r="D48" s="681">
        <v>5</v>
      </c>
      <c r="E48" s="681">
        <v>4.9000000000000004</v>
      </c>
      <c r="F48" s="681">
        <v>4.9000000000000004</v>
      </c>
      <c r="G48" s="681">
        <v>5.3</v>
      </c>
      <c r="H48" s="681">
        <v>5</v>
      </c>
      <c r="I48" s="681">
        <v>5</v>
      </c>
      <c r="J48" s="681">
        <v>4.9000000000000004</v>
      </c>
    </row>
    <row r="49" spans="1:17" ht="14.25" customHeight="1">
      <c r="A49" s="157" t="s">
        <v>1117</v>
      </c>
      <c r="B49" s="681">
        <v>5.6</v>
      </c>
      <c r="C49" s="681">
        <v>5.9</v>
      </c>
      <c r="D49" s="681">
        <v>5.3</v>
      </c>
      <c r="E49" s="681"/>
      <c r="F49" s="681"/>
      <c r="G49" s="681"/>
      <c r="H49" s="681"/>
      <c r="I49" s="681"/>
      <c r="J49" s="681"/>
    </row>
    <row r="50" spans="1:17" ht="14.25" customHeight="1">
      <c r="A50" s="157" t="s">
        <v>1069</v>
      </c>
      <c r="B50" s="593">
        <v>29401</v>
      </c>
      <c r="C50" s="593">
        <v>29019</v>
      </c>
      <c r="D50" s="593">
        <v>27236</v>
      </c>
      <c r="E50" s="593">
        <v>27148</v>
      </c>
      <c r="F50" s="593">
        <v>26817</v>
      </c>
      <c r="G50" s="593">
        <v>27444</v>
      </c>
      <c r="H50" s="593">
        <v>27466</v>
      </c>
      <c r="I50" s="593">
        <v>27602</v>
      </c>
      <c r="J50" s="593">
        <v>27762</v>
      </c>
    </row>
    <row r="51" spans="1:17" ht="14.25" customHeight="1">
      <c r="A51" s="157" t="s">
        <v>1068</v>
      </c>
      <c r="B51" s="593">
        <v>562738</v>
      </c>
      <c r="C51" s="593">
        <v>518218</v>
      </c>
      <c r="D51" s="593">
        <v>544050</v>
      </c>
      <c r="E51" s="593">
        <v>553814</v>
      </c>
      <c r="F51" s="593">
        <v>553245</v>
      </c>
      <c r="G51" s="593">
        <v>522062</v>
      </c>
      <c r="H51" s="593">
        <v>544942</v>
      </c>
      <c r="I51" s="593">
        <v>552727</v>
      </c>
      <c r="J51" s="593">
        <v>567731</v>
      </c>
    </row>
    <row r="52" spans="1:17" ht="14.25" customHeight="1">
      <c r="A52" s="157" t="s">
        <v>1067</v>
      </c>
      <c r="B52" s="953">
        <v>5.2</v>
      </c>
      <c r="C52" s="953">
        <v>5.6</v>
      </c>
      <c r="D52" s="953">
        <v>5</v>
      </c>
      <c r="E52" s="953">
        <v>4.9000000000000004</v>
      </c>
      <c r="F52" s="953">
        <v>4.8</v>
      </c>
      <c r="G52" s="953">
        <v>5.3</v>
      </c>
      <c r="H52" s="953">
        <v>5</v>
      </c>
      <c r="I52" s="953">
        <v>5</v>
      </c>
      <c r="J52" s="953">
        <v>4.9000000000000004</v>
      </c>
    </row>
    <row r="53" spans="1:17" ht="14.25" customHeight="1">
      <c r="A53" s="108" t="s">
        <v>1116</v>
      </c>
      <c r="B53" s="134">
        <v>5.5</v>
      </c>
      <c r="C53" s="134">
        <v>5.9</v>
      </c>
      <c r="D53" s="134">
        <v>5.3</v>
      </c>
      <c r="E53" s="134"/>
      <c r="F53" s="134"/>
      <c r="G53" s="134"/>
      <c r="H53" s="134"/>
      <c r="I53" s="134"/>
      <c r="J53" s="134"/>
    </row>
    <row r="54" spans="1:17" ht="41.4" customHeight="1">
      <c r="A54" s="2221" t="s">
        <v>1115</v>
      </c>
      <c r="B54" s="2222"/>
      <c r="C54" s="2222"/>
      <c r="D54" s="2222"/>
      <c r="E54" s="2222"/>
      <c r="F54" s="2222"/>
      <c r="G54" s="2222"/>
      <c r="H54" s="2222"/>
      <c r="I54" s="2222"/>
      <c r="J54" s="2222"/>
    </row>
    <row r="55" spans="1:17" ht="14.25" customHeight="1" thickBot="1">
      <c r="A55" s="910" t="s">
        <v>1081</v>
      </c>
      <c r="B55" s="315"/>
      <c r="C55" s="315"/>
      <c r="D55" s="315"/>
      <c r="E55" s="315"/>
      <c r="F55" s="315"/>
      <c r="G55" s="315"/>
      <c r="H55" s="315"/>
      <c r="I55" s="315"/>
    </row>
    <row r="56" spans="1:17" ht="14.25" customHeight="1" thickBot="1">
      <c r="A56" s="111"/>
      <c r="B56" s="118" t="s">
        <v>1288</v>
      </c>
      <c r="C56" s="110" t="s">
        <v>1175</v>
      </c>
      <c r="D56" s="110" t="s">
        <v>1106</v>
      </c>
      <c r="E56" s="110" t="s">
        <v>1000</v>
      </c>
      <c r="F56" s="109" t="s">
        <v>916</v>
      </c>
      <c r="G56" s="109" t="s">
        <v>861</v>
      </c>
      <c r="H56" s="109" t="s">
        <v>813</v>
      </c>
      <c r="I56" s="109" t="s">
        <v>623</v>
      </c>
      <c r="J56" s="109" t="s">
        <v>565</v>
      </c>
    </row>
    <row r="57" spans="1:17" ht="14.25" customHeight="1">
      <c r="A57" s="157" t="s">
        <v>1066</v>
      </c>
      <c r="B57" s="593">
        <v>34030</v>
      </c>
      <c r="C57" s="593">
        <v>33537</v>
      </c>
      <c r="D57" s="593">
        <v>32065</v>
      </c>
      <c r="E57" s="593">
        <v>33151</v>
      </c>
      <c r="F57" s="593">
        <v>32367</v>
      </c>
      <c r="G57" s="593">
        <v>33687</v>
      </c>
      <c r="H57" s="593">
        <v>33631</v>
      </c>
      <c r="I57" s="593"/>
      <c r="J57" s="593"/>
      <c r="Q57" s="1679"/>
    </row>
    <row r="58" spans="1:17" ht="14.25" customHeight="1">
      <c r="A58" s="157" t="s">
        <v>859</v>
      </c>
      <c r="B58" s="593">
        <v>23974</v>
      </c>
      <c r="C58" s="593">
        <v>23930</v>
      </c>
      <c r="D58" s="593">
        <v>23057</v>
      </c>
      <c r="E58" s="593">
        <v>23559</v>
      </c>
      <c r="F58" s="593">
        <v>24560</v>
      </c>
      <c r="G58" s="593">
        <v>29163</v>
      </c>
      <c r="H58" s="593">
        <v>29842</v>
      </c>
      <c r="I58" s="593"/>
      <c r="J58" s="593"/>
      <c r="Q58" s="1679"/>
    </row>
    <row r="59" spans="1:17" ht="14.25" customHeight="1">
      <c r="A59" s="157" t="s">
        <v>858</v>
      </c>
      <c r="B59" s="593">
        <v>10056</v>
      </c>
      <c r="C59" s="593">
        <v>9606</v>
      </c>
      <c r="D59" s="593">
        <v>9008</v>
      </c>
      <c r="E59" s="593">
        <v>9592</v>
      </c>
      <c r="F59" s="593">
        <v>7806</v>
      </c>
      <c r="G59" s="593">
        <v>4524</v>
      </c>
      <c r="H59" s="593">
        <v>3788</v>
      </c>
      <c r="I59" s="593"/>
      <c r="J59" s="593"/>
      <c r="Q59" s="1679"/>
    </row>
    <row r="60" spans="1:17" ht="14.25" customHeight="1">
      <c r="A60" s="157" t="s">
        <v>1065</v>
      </c>
      <c r="B60" s="1007">
        <v>1.419</v>
      </c>
      <c r="C60" s="1007">
        <v>1.401</v>
      </c>
      <c r="D60" s="1007">
        <v>1.391</v>
      </c>
      <c r="E60" s="1007">
        <v>1.407</v>
      </c>
      <c r="F60" s="1007">
        <v>1.3180000000000001</v>
      </c>
      <c r="G60" s="1007">
        <v>1.155</v>
      </c>
      <c r="H60" s="1007">
        <v>1.127</v>
      </c>
      <c r="I60" s="1007"/>
      <c r="J60" s="1007"/>
    </row>
    <row r="61" spans="1:17" ht="15" customHeight="1">
      <c r="A61" s="114" t="s">
        <v>873</v>
      </c>
      <c r="B61" s="315"/>
      <c r="C61" s="315"/>
      <c r="D61" s="315"/>
      <c r="E61" s="315"/>
      <c r="F61" s="315"/>
      <c r="G61" s="315"/>
      <c r="H61" s="315"/>
      <c r="I61" s="315"/>
      <c r="J61" s="315"/>
    </row>
    <row r="62" spans="1:17" ht="15" customHeight="1">
      <c r="A62" s="107"/>
      <c r="B62" s="107"/>
      <c r="C62" s="107"/>
      <c r="D62" s="107"/>
      <c r="E62" s="107"/>
      <c r="F62" s="107"/>
      <c r="G62" s="107"/>
      <c r="H62" s="107"/>
      <c r="I62" s="107"/>
      <c r="J62" s="107"/>
    </row>
    <row r="63" spans="1:17" ht="15" customHeight="1">
      <c r="B63" s="107"/>
      <c r="C63" s="107"/>
      <c r="D63" s="107"/>
      <c r="E63" s="107"/>
      <c r="F63" s="107"/>
      <c r="G63" s="107"/>
      <c r="H63" s="107"/>
      <c r="I63" s="107"/>
      <c r="J63" s="107"/>
    </row>
    <row r="64" spans="1:17" ht="15" customHeight="1"/>
    <row r="65" ht="15" customHeight="1"/>
    <row r="66" ht="15" customHeight="1"/>
    <row r="67" ht="15" customHeight="1"/>
    <row r="68" ht="15" customHeight="1"/>
    <row r="69" ht="15" customHeight="1"/>
    <row r="70" ht="15" customHeight="1"/>
    <row r="71" ht="15" customHeight="1"/>
    <row r="72" ht="15" customHeight="1"/>
    <row r="73" ht="15" customHeight="1"/>
  </sheetData>
  <mergeCells count="1">
    <mergeCell ref="A54:J54"/>
  </mergeCells>
  <pageMargins left="0.7" right="0.7" top="0.75" bottom="0.75" header="0.3" footer="0.3"/>
  <pageSetup paperSize="9" scale="61" pageOrder="overThenDown" orientation="portrait" r:id="rId1"/>
  <headerFooter>
    <oddHeader>&amp;R&amp;"Arial,Normal"&amp;8Risk, liquidity and capital management</oddHead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6321-F5AF-45D1-BCD1-850E3CF06683}">
  <dimension ref="A1:N84"/>
  <sheetViews>
    <sheetView showGridLines="0" showZeros="0" view="pageLayout" zoomScaleNormal="100" zoomScaleSheetLayoutView="100" workbookViewId="0">
      <selection activeCell="A22" sqref="A22"/>
    </sheetView>
  </sheetViews>
  <sheetFormatPr defaultRowHeight="14.4"/>
  <cols>
    <col min="1" max="1" width="35.33203125" style="1048" customWidth="1"/>
    <col min="2" max="10" width="8.88671875" style="1048" customWidth="1"/>
    <col min="11" max="16384" width="8.88671875" style="1048"/>
  </cols>
  <sheetData>
    <row r="1" spans="1:12" ht="15" customHeight="1">
      <c r="A1" s="909" t="s">
        <v>864</v>
      </c>
      <c r="B1" s="121"/>
      <c r="C1" s="120"/>
      <c r="D1" s="120"/>
      <c r="E1" s="120"/>
      <c r="F1" s="120"/>
      <c r="G1" s="120"/>
      <c r="H1" s="119"/>
      <c r="I1" s="107"/>
      <c r="J1" s="107"/>
    </row>
    <row r="2" spans="1:12" ht="15" customHeight="1" thickBot="1">
      <c r="A2" s="119"/>
      <c r="B2" s="121"/>
      <c r="C2" s="120"/>
      <c r="D2" s="120"/>
      <c r="E2" s="120"/>
      <c r="F2" s="120"/>
      <c r="G2" s="120"/>
      <c r="H2" s="119"/>
      <c r="I2" s="107"/>
      <c r="J2" s="107"/>
    </row>
    <row r="3" spans="1:12" ht="15" customHeight="1" thickBot="1">
      <c r="A3" s="122" t="s">
        <v>112</v>
      </c>
      <c r="B3" s="118" t="s">
        <v>1288</v>
      </c>
      <c r="C3" s="110" t="s">
        <v>1175</v>
      </c>
      <c r="D3" s="110" t="s">
        <v>1106</v>
      </c>
      <c r="E3" s="118" t="s">
        <v>1000</v>
      </c>
      <c r="F3" s="118" t="s">
        <v>916</v>
      </c>
      <c r="G3" s="117" t="s">
        <v>861</v>
      </c>
      <c r="H3" s="117" t="s">
        <v>813</v>
      </c>
      <c r="I3" s="117" t="s">
        <v>649</v>
      </c>
      <c r="J3" s="117" t="s">
        <v>623</v>
      </c>
    </row>
    <row r="4" spans="1:12" ht="15" customHeight="1">
      <c r="A4" s="605" t="s">
        <v>311</v>
      </c>
      <c r="B4" s="625">
        <v>122321</v>
      </c>
      <c r="C4" s="625">
        <v>120479</v>
      </c>
      <c r="D4" s="625">
        <v>115586</v>
      </c>
      <c r="E4" s="625">
        <v>117764</v>
      </c>
      <c r="F4" s="625">
        <v>117242</v>
      </c>
      <c r="G4" s="625">
        <v>117367</v>
      </c>
      <c r="H4" s="625">
        <v>124469</v>
      </c>
      <c r="I4" s="625">
        <v>127145</v>
      </c>
      <c r="J4" s="625">
        <v>128172</v>
      </c>
    </row>
    <row r="5" spans="1:12" ht="15" customHeight="1">
      <c r="A5" s="604" t="s">
        <v>310</v>
      </c>
      <c r="B5" s="361">
        <v>106082</v>
      </c>
      <c r="C5" s="361">
        <v>104743</v>
      </c>
      <c r="D5" s="361">
        <v>102531</v>
      </c>
      <c r="E5" s="361">
        <v>104380</v>
      </c>
      <c r="F5" s="361">
        <v>104365</v>
      </c>
      <c r="G5" s="361">
        <v>103694</v>
      </c>
      <c r="H5" s="361">
        <v>110823</v>
      </c>
      <c r="I5" s="361">
        <v>112239</v>
      </c>
      <c r="J5" s="361">
        <v>111858</v>
      </c>
    </row>
    <row r="6" spans="1:12" ht="15" customHeight="1">
      <c r="A6" s="604" t="s">
        <v>303</v>
      </c>
      <c r="B6" s="361">
        <v>0</v>
      </c>
      <c r="C6" s="361">
        <v>0</v>
      </c>
      <c r="D6" s="361">
        <v>0</v>
      </c>
      <c r="E6" s="361">
        <v>0</v>
      </c>
      <c r="F6" s="361">
        <v>0</v>
      </c>
      <c r="G6" s="361">
        <v>0</v>
      </c>
      <c r="H6" s="361">
        <v>0</v>
      </c>
      <c r="I6" s="361">
        <v>0</v>
      </c>
      <c r="J6" s="361">
        <v>0</v>
      </c>
      <c r="L6" s="165"/>
    </row>
    <row r="7" spans="1:12" ht="15" customHeight="1">
      <c r="A7" s="604" t="s">
        <v>309</v>
      </c>
      <c r="B7" s="361">
        <v>68381</v>
      </c>
      <c r="C7" s="361">
        <v>67540</v>
      </c>
      <c r="D7" s="361">
        <v>66518</v>
      </c>
      <c r="E7" s="361">
        <v>68349</v>
      </c>
      <c r="F7" s="361">
        <v>68522</v>
      </c>
      <c r="G7" s="361">
        <v>67479</v>
      </c>
      <c r="H7" s="361">
        <v>74949</v>
      </c>
      <c r="I7" s="361">
        <v>75304</v>
      </c>
      <c r="J7" s="361">
        <v>73978</v>
      </c>
    </row>
    <row r="8" spans="1:12" ht="15" customHeight="1">
      <c r="A8" s="607" t="s">
        <v>308</v>
      </c>
      <c r="B8" s="361">
        <v>58474</v>
      </c>
      <c r="C8" s="361">
        <v>57670</v>
      </c>
      <c r="D8" s="361">
        <v>55965</v>
      </c>
      <c r="E8" s="361">
        <v>57026</v>
      </c>
      <c r="F8" s="361">
        <v>57014</v>
      </c>
      <c r="G8" s="361">
        <v>57103</v>
      </c>
      <c r="H8" s="361">
        <v>62301</v>
      </c>
      <c r="I8" s="361">
        <v>63163</v>
      </c>
      <c r="J8" s="361">
        <v>62063</v>
      </c>
    </row>
    <row r="9" spans="1:12" ht="15" customHeight="1">
      <c r="A9" s="607" t="s">
        <v>307</v>
      </c>
      <c r="B9" s="346">
        <v>9907</v>
      </c>
      <c r="C9" s="346">
        <v>9870</v>
      </c>
      <c r="D9" s="346">
        <v>10553</v>
      </c>
      <c r="E9" s="346">
        <v>11323</v>
      </c>
      <c r="F9" s="346">
        <v>11508</v>
      </c>
      <c r="G9" s="346">
        <v>10376</v>
      </c>
      <c r="H9" s="346">
        <v>12648</v>
      </c>
      <c r="I9" s="346">
        <v>12141</v>
      </c>
      <c r="J9" s="346">
        <v>11915</v>
      </c>
    </row>
    <row r="10" spans="1:12" ht="15" customHeight="1">
      <c r="A10" s="604" t="s">
        <v>306</v>
      </c>
      <c r="B10" s="346">
        <v>3977</v>
      </c>
      <c r="C10" s="346">
        <v>4738</v>
      </c>
      <c r="D10" s="346">
        <v>5283</v>
      </c>
      <c r="E10" s="346">
        <v>5420</v>
      </c>
      <c r="F10" s="346">
        <v>6293</v>
      </c>
      <c r="G10" s="346">
        <v>6135</v>
      </c>
      <c r="H10" s="346">
        <v>5507</v>
      </c>
      <c r="I10" s="346">
        <v>6364</v>
      </c>
      <c r="J10" s="346">
        <v>6129</v>
      </c>
    </row>
    <row r="11" spans="1:12" ht="15" customHeight="1">
      <c r="A11" s="604" t="s">
        <v>302</v>
      </c>
      <c r="B11" s="346">
        <v>27612</v>
      </c>
      <c r="C11" s="346">
        <v>27256</v>
      </c>
      <c r="D11" s="346">
        <v>26927</v>
      </c>
      <c r="E11" s="346">
        <v>26933</v>
      </c>
      <c r="F11" s="346">
        <v>25468</v>
      </c>
      <c r="G11" s="346">
        <v>26248</v>
      </c>
      <c r="H11" s="346">
        <v>26203</v>
      </c>
      <c r="I11" s="346">
        <v>26268</v>
      </c>
      <c r="J11" s="346">
        <v>26004</v>
      </c>
    </row>
    <row r="12" spans="1:12" ht="15" customHeight="1">
      <c r="A12" s="604" t="s">
        <v>305</v>
      </c>
      <c r="B12" s="346">
        <v>882</v>
      </c>
      <c r="C12" s="346">
        <v>880</v>
      </c>
      <c r="D12" s="346">
        <v>883</v>
      </c>
      <c r="E12" s="346">
        <v>890</v>
      </c>
      <c r="F12" s="346">
        <v>893</v>
      </c>
      <c r="G12" s="346">
        <v>874</v>
      </c>
      <c r="H12" s="346">
        <v>1467</v>
      </c>
      <c r="I12" s="346">
        <v>833</v>
      </c>
      <c r="J12" s="346">
        <v>1239</v>
      </c>
    </row>
    <row r="13" spans="1:12" ht="15" customHeight="1">
      <c r="A13" s="604" t="s">
        <v>301</v>
      </c>
      <c r="B13" s="346">
        <v>5230</v>
      </c>
      <c r="C13" s="346">
        <v>4329</v>
      </c>
      <c r="D13" s="346">
        <v>2920</v>
      </c>
      <c r="E13" s="346">
        <v>2788</v>
      </c>
      <c r="F13" s="346">
        <v>3189</v>
      </c>
      <c r="G13" s="346">
        <v>2958</v>
      </c>
      <c r="H13" s="346">
        <v>2697</v>
      </c>
      <c r="I13" s="346">
        <v>3470</v>
      </c>
      <c r="J13" s="346">
        <v>4508</v>
      </c>
    </row>
    <row r="14" spans="1:12" ht="15" customHeight="1">
      <c r="A14" s="604" t="s">
        <v>304</v>
      </c>
      <c r="B14" s="346">
        <v>16239</v>
      </c>
      <c r="C14" s="346">
        <v>15736</v>
      </c>
      <c r="D14" s="346">
        <v>13055</v>
      </c>
      <c r="E14" s="346">
        <v>13384</v>
      </c>
      <c r="F14" s="346">
        <v>12877</v>
      </c>
      <c r="G14" s="346">
        <v>13673</v>
      </c>
      <c r="H14" s="346">
        <v>13646</v>
      </c>
      <c r="I14" s="346">
        <v>14906</v>
      </c>
      <c r="J14" s="346">
        <v>16314</v>
      </c>
    </row>
    <row r="15" spans="1:12" ht="15" customHeight="1">
      <c r="A15" s="604" t="s">
        <v>303</v>
      </c>
      <c r="B15" s="346">
        <v>560</v>
      </c>
      <c r="C15" s="346">
        <v>520</v>
      </c>
      <c r="D15" s="346">
        <v>685</v>
      </c>
      <c r="E15" s="346">
        <v>840</v>
      </c>
      <c r="F15" s="346">
        <v>948</v>
      </c>
      <c r="G15" s="346">
        <v>1047</v>
      </c>
      <c r="H15" s="346">
        <v>1049</v>
      </c>
      <c r="I15" s="346">
        <v>554</v>
      </c>
      <c r="J15" s="346">
        <v>536</v>
      </c>
    </row>
    <row r="16" spans="1:12" ht="15" customHeight="1">
      <c r="A16" s="604" t="s">
        <v>302</v>
      </c>
      <c r="B16" s="346">
        <v>5522</v>
      </c>
      <c r="C16" s="346">
        <v>5373</v>
      </c>
      <c r="D16" s="346">
        <v>5266</v>
      </c>
      <c r="E16" s="346">
        <v>5115</v>
      </c>
      <c r="F16" s="346">
        <v>4661</v>
      </c>
      <c r="G16" s="346">
        <v>5163</v>
      </c>
      <c r="H16" s="346">
        <v>5194</v>
      </c>
      <c r="I16" s="346">
        <v>5193</v>
      </c>
      <c r="J16" s="346">
        <v>7014</v>
      </c>
    </row>
    <row r="17" spans="1:10" ht="15" customHeight="1">
      <c r="A17" s="604" t="s">
        <v>301</v>
      </c>
      <c r="B17" s="346">
        <v>10157</v>
      </c>
      <c r="C17" s="346">
        <v>9842</v>
      </c>
      <c r="D17" s="624">
        <v>7104</v>
      </c>
      <c r="E17" s="346">
        <v>7429</v>
      </c>
      <c r="F17" s="346">
        <v>7268</v>
      </c>
      <c r="G17" s="346">
        <v>7463</v>
      </c>
      <c r="H17" s="346">
        <v>7403</v>
      </c>
      <c r="I17" s="346">
        <v>9160</v>
      </c>
      <c r="J17" s="346">
        <v>8764</v>
      </c>
    </row>
    <row r="18" spans="1:10" ht="15" customHeight="1">
      <c r="A18" s="347"/>
      <c r="B18" s="346"/>
      <c r="C18" s="346"/>
      <c r="D18" s="346"/>
      <c r="E18" s="346"/>
      <c r="F18" s="346"/>
      <c r="G18" s="346"/>
      <c r="H18" s="346"/>
      <c r="I18" s="346"/>
      <c r="J18" s="346"/>
    </row>
    <row r="19" spans="1:10" ht="15" customHeight="1">
      <c r="A19" s="605" t="s">
        <v>1636</v>
      </c>
      <c r="B19" s="622">
        <v>696</v>
      </c>
      <c r="C19" s="622">
        <v>648</v>
      </c>
      <c r="D19" s="623">
        <v>633</v>
      </c>
      <c r="E19" s="622">
        <v>934</v>
      </c>
      <c r="F19" s="622">
        <v>674</v>
      </c>
      <c r="G19" s="622">
        <v>795</v>
      </c>
      <c r="H19" s="622">
        <v>844</v>
      </c>
      <c r="I19" s="622">
        <v>728</v>
      </c>
      <c r="J19" s="622">
        <v>1099</v>
      </c>
    </row>
    <row r="20" spans="1:10" ht="15" customHeight="1">
      <c r="A20" s="347"/>
      <c r="B20" s="346"/>
      <c r="C20" s="346"/>
      <c r="D20" s="346"/>
      <c r="E20" s="346"/>
      <c r="F20" s="346"/>
      <c r="G20" s="346"/>
      <c r="H20" s="346"/>
      <c r="I20" s="346"/>
      <c r="J20" s="346"/>
    </row>
    <row r="21" spans="1:10" ht="15" customHeight="1">
      <c r="A21" s="605" t="s">
        <v>299</v>
      </c>
      <c r="B21" s="622">
        <v>4720</v>
      </c>
      <c r="C21" s="622">
        <v>6616</v>
      </c>
      <c r="D21" s="622">
        <v>7537</v>
      </c>
      <c r="E21" s="622">
        <v>9597</v>
      </c>
      <c r="F21" s="622">
        <v>8594</v>
      </c>
      <c r="G21" s="622">
        <v>4934</v>
      </c>
      <c r="H21" s="622">
        <v>4257</v>
      </c>
      <c r="I21" s="622">
        <v>5165</v>
      </c>
      <c r="J21" s="622">
        <v>7253</v>
      </c>
    </row>
    <row r="22" spans="1:10" ht="15" customHeight="1">
      <c r="A22" s="604" t="s">
        <v>298</v>
      </c>
      <c r="B22" s="346">
        <v>4044</v>
      </c>
      <c r="C22" s="346">
        <v>3671</v>
      </c>
      <c r="D22" s="346">
        <v>4781</v>
      </c>
      <c r="E22" s="346">
        <v>6842</v>
      </c>
      <c r="F22" s="346">
        <v>5825</v>
      </c>
      <c r="G22" s="346">
        <v>4126</v>
      </c>
      <c r="H22" s="346">
        <v>3306</v>
      </c>
      <c r="I22" s="346">
        <v>3693</v>
      </c>
      <c r="J22" s="346">
        <v>4790</v>
      </c>
    </row>
    <row r="23" spans="1:10" ht="15" customHeight="1">
      <c r="A23" s="604" t="s">
        <v>297</v>
      </c>
      <c r="B23" s="346">
        <v>676</v>
      </c>
      <c r="C23" s="346">
        <v>606</v>
      </c>
      <c r="D23" s="346">
        <v>598</v>
      </c>
      <c r="E23" s="346">
        <v>653</v>
      </c>
      <c r="F23" s="346">
        <v>865</v>
      </c>
      <c r="G23" s="346">
        <v>808</v>
      </c>
      <c r="H23" s="346">
        <v>951</v>
      </c>
      <c r="I23" s="346">
        <v>1049</v>
      </c>
      <c r="J23" s="346">
        <v>1044</v>
      </c>
    </row>
    <row r="24" spans="1:10" ht="15" customHeight="1">
      <c r="A24" s="604" t="s">
        <v>296</v>
      </c>
      <c r="B24" s="346">
        <v>0</v>
      </c>
      <c r="C24" s="346">
        <v>2339</v>
      </c>
      <c r="D24" s="346">
        <v>2158</v>
      </c>
      <c r="E24" s="346">
        <v>2102</v>
      </c>
      <c r="F24" s="346">
        <v>1904</v>
      </c>
      <c r="G24" s="346">
        <v>0</v>
      </c>
      <c r="H24" s="346">
        <v>0</v>
      </c>
      <c r="I24" s="346">
        <v>423</v>
      </c>
      <c r="J24" s="346">
        <v>1419</v>
      </c>
    </row>
    <row r="25" spans="1:10" ht="15" customHeight="1">
      <c r="A25" s="604"/>
      <c r="B25" s="346"/>
      <c r="C25" s="346"/>
      <c r="D25" s="346"/>
      <c r="E25" s="346"/>
      <c r="F25" s="346"/>
      <c r="G25" s="346"/>
      <c r="H25" s="346"/>
      <c r="I25" s="346"/>
      <c r="J25" s="346"/>
    </row>
    <row r="26" spans="1:10" ht="15" customHeight="1">
      <c r="A26" s="605" t="s">
        <v>626</v>
      </c>
      <c r="B26" s="622">
        <v>1</v>
      </c>
      <c r="C26" s="622">
        <v>265</v>
      </c>
      <c r="D26" s="622">
        <v>106</v>
      </c>
      <c r="E26" s="622">
        <v>1</v>
      </c>
      <c r="F26" s="622">
        <v>0</v>
      </c>
      <c r="G26" s="622">
        <v>4</v>
      </c>
      <c r="H26" s="622">
        <v>2</v>
      </c>
      <c r="I26" s="622">
        <v>0</v>
      </c>
      <c r="J26" s="622">
        <v>1</v>
      </c>
    </row>
    <row r="27" spans="1:10" ht="15" customHeight="1">
      <c r="A27" s="123"/>
      <c r="B27" s="346"/>
      <c r="C27" s="346"/>
      <c r="D27" s="346"/>
      <c r="E27" s="346"/>
      <c r="F27" s="346"/>
      <c r="G27" s="346"/>
      <c r="H27" s="346"/>
      <c r="I27" s="346"/>
      <c r="J27" s="346"/>
    </row>
    <row r="28" spans="1:10" ht="15" customHeight="1">
      <c r="A28" s="605" t="s">
        <v>295</v>
      </c>
      <c r="B28" s="622">
        <v>14306</v>
      </c>
      <c r="C28" s="622">
        <v>14701</v>
      </c>
      <c r="D28" s="622">
        <v>14701</v>
      </c>
      <c r="E28" s="622">
        <v>14701</v>
      </c>
      <c r="F28" s="622">
        <v>14701</v>
      </c>
      <c r="G28" s="622">
        <v>15698</v>
      </c>
      <c r="H28" s="622">
        <v>15698</v>
      </c>
      <c r="I28" s="622">
        <v>15698</v>
      </c>
      <c r="J28" s="622">
        <v>15698</v>
      </c>
    </row>
    <row r="29" spans="1:10" ht="15" customHeight="1">
      <c r="A29" s="123"/>
      <c r="B29" s="153"/>
      <c r="C29" s="153"/>
      <c r="D29" s="153"/>
      <c r="E29" s="153"/>
      <c r="F29" s="153"/>
      <c r="G29" s="153"/>
      <c r="H29" s="153"/>
      <c r="I29" s="153"/>
      <c r="J29" s="153"/>
    </row>
    <row r="30" spans="1:10" ht="23.25" customHeight="1">
      <c r="A30" s="605" t="s">
        <v>508</v>
      </c>
      <c r="B30" s="622">
        <v>0</v>
      </c>
      <c r="C30" s="622">
        <v>630</v>
      </c>
      <c r="D30" s="622">
        <v>546</v>
      </c>
      <c r="E30" s="622">
        <v>452</v>
      </c>
      <c r="F30" s="622">
        <v>735</v>
      </c>
      <c r="G30" s="622">
        <v>750</v>
      </c>
      <c r="H30" s="622">
        <v>711</v>
      </c>
      <c r="I30" s="622">
        <v>663</v>
      </c>
      <c r="J30" s="622">
        <v>673</v>
      </c>
    </row>
    <row r="31" spans="1:10" ht="31.5" customHeight="1">
      <c r="A31" s="605" t="s">
        <v>590</v>
      </c>
      <c r="B31" s="622">
        <v>11993</v>
      </c>
      <c r="C31" s="622">
        <v>12101</v>
      </c>
      <c r="D31" s="622">
        <v>11450</v>
      </c>
      <c r="E31" s="622">
        <v>11151</v>
      </c>
      <c r="F31" s="622">
        <v>10162</v>
      </c>
      <c r="G31" s="622">
        <v>10667</v>
      </c>
      <c r="H31" s="622">
        <v>10367</v>
      </c>
      <c r="I31" s="622">
        <v>10330</v>
      </c>
      <c r="J31" s="622">
        <v>10112</v>
      </c>
    </row>
    <row r="32" spans="1:10" ht="15" customHeight="1">
      <c r="A32" s="123"/>
      <c r="B32" s="153"/>
      <c r="C32" s="153"/>
      <c r="D32" s="153"/>
      <c r="E32" s="153"/>
      <c r="F32" s="153"/>
      <c r="G32" s="153"/>
      <c r="H32" s="153"/>
      <c r="I32" s="153"/>
      <c r="J32" s="153"/>
    </row>
    <row r="33" spans="1:12" ht="21" thickBot="1">
      <c r="A33" s="128" t="s">
        <v>294</v>
      </c>
      <c r="B33" s="230">
        <v>0</v>
      </c>
      <c r="C33" s="230">
        <v>0</v>
      </c>
      <c r="D33" s="230">
        <v>0</v>
      </c>
      <c r="E33" s="230">
        <v>0</v>
      </c>
      <c r="F33" s="230">
        <v>0</v>
      </c>
      <c r="G33" s="230">
        <v>0</v>
      </c>
      <c r="H33" s="230">
        <v>0</v>
      </c>
      <c r="I33" s="230">
        <v>0</v>
      </c>
      <c r="J33" s="230">
        <v>0</v>
      </c>
    </row>
    <row r="34" spans="1:12" ht="15" customHeight="1">
      <c r="A34" s="127" t="s">
        <v>237</v>
      </c>
      <c r="B34" s="126">
        <v>154037</v>
      </c>
      <c r="C34" s="126">
        <v>155440</v>
      </c>
      <c r="D34" s="126">
        <v>150559</v>
      </c>
      <c r="E34" s="126">
        <v>154600</v>
      </c>
      <c r="F34" s="126">
        <v>152108</v>
      </c>
      <c r="G34" s="126">
        <v>150215</v>
      </c>
      <c r="H34" s="126">
        <v>156349</v>
      </c>
      <c r="I34" s="126">
        <v>159729</v>
      </c>
      <c r="J34" s="126">
        <v>163007</v>
      </c>
    </row>
    <row r="35" spans="1:12" ht="15" customHeight="1">
      <c r="A35" s="114"/>
      <c r="B35" s="621"/>
      <c r="C35" s="620"/>
      <c r="D35" s="619"/>
      <c r="E35" s="619"/>
      <c r="F35" s="619"/>
      <c r="G35" s="123"/>
      <c r="H35" s="123"/>
      <c r="I35" s="123"/>
      <c r="J35" s="123"/>
    </row>
    <row r="36" spans="1:12" ht="15" customHeight="1">
      <c r="A36" s="107"/>
      <c r="B36" s="125"/>
      <c r="C36" s="107"/>
      <c r="D36" s="107"/>
      <c r="E36" s="107"/>
      <c r="F36" s="107"/>
      <c r="G36" s="107"/>
      <c r="H36" s="107"/>
      <c r="I36" s="107"/>
      <c r="J36" s="107"/>
    </row>
    <row r="37" spans="1:12" ht="15" customHeight="1">
      <c r="A37" s="107"/>
      <c r="B37" s="125"/>
      <c r="C37" s="107"/>
      <c r="D37" s="107"/>
      <c r="E37" s="107"/>
      <c r="F37" s="107"/>
      <c r="G37" s="107"/>
      <c r="H37" s="107"/>
      <c r="I37" s="107"/>
      <c r="J37" s="107"/>
    </row>
    <row r="38" spans="1:12" ht="15" customHeight="1">
      <c r="A38" s="1045" t="s">
        <v>863</v>
      </c>
      <c r="B38" s="621"/>
      <c r="C38" s="620"/>
      <c r="D38" s="619"/>
      <c r="E38" s="619"/>
      <c r="F38" s="619"/>
      <c r="G38" s="123"/>
      <c r="H38" s="123"/>
      <c r="I38" s="123"/>
      <c r="J38" s="123"/>
    </row>
    <row r="39" spans="1:12" ht="15" customHeight="1" thickBot="1">
      <c r="A39" s="124"/>
      <c r="B39" s="621"/>
      <c r="C39" s="620"/>
      <c r="D39" s="619"/>
      <c r="E39" s="619"/>
      <c r="F39" s="619"/>
      <c r="G39" s="123"/>
      <c r="H39" s="123"/>
      <c r="I39" s="123"/>
      <c r="J39" s="123"/>
    </row>
    <row r="40" spans="1:12" ht="15" customHeight="1" thickBot="1">
      <c r="A40" s="122" t="s">
        <v>292</v>
      </c>
      <c r="B40" s="118" t="s">
        <v>1288</v>
      </c>
      <c r="C40" s="118" t="s">
        <v>1175</v>
      </c>
      <c r="D40" s="118" t="s">
        <v>1106</v>
      </c>
      <c r="E40" s="117" t="s">
        <v>1000</v>
      </c>
      <c r="F40" s="117" t="s">
        <v>916</v>
      </c>
      <c r="G40" s="117" t="s">
        <v>861</v>
      </c>
      <c r="H40" s="117" t="s">
        <v>813</v>
      </c>
      <c r="I40" s="116" t="s">
        <v>649</v>
      </c>
      <c r="J40" s="116" t="s">
        <v>623</v>
      </c>
    </row>
    <row r="41" spans="1:12" ht="15" customHeight="1">
      <c r="A41" s="613" t="s">
        <v>291</v>
      </c>
      <c r="B41" s="612">
        <v>0.13</v>
      </c>
      <c r="C41" s="612">
        <v>0.15</v>
      </c>
      <c r="D41" s="612">
        <v>0.15</v>
      </c>
      <c r="E41" s="612">
        <v>0.16</v>
      </c>
      <c r="F41" s="612">
        <v>0.18</v>
      </c>
      <c r="G41" s="612">
        <v>0.18</v>
      </c>
      <c r="H41" s="612">
        <v>0.19</v>
      </c>
      <c r="I41" s="612">
        <v>0.17</v>
      </c>
      <c r="J41" s="612">
        <v>0.16</v>
      </c>
    </row>
    <row r="42" spans="1:12" ht="15" customHeight="1">
      <c r="A42" s="604" t="s">
        <v>243</v>
      </c>
      <c r="B42" s="611">
        <v>0.27</v>
      </c>
      <c r="C42" s="611">
        <v>0.28000000000000003</v>
      </c>
      <c r="D42" s="611">
        <v>0.28000000000000003</v>
      </c>
      <c r="E42" s="611">
        <v>0.3</v>
      </c>
      <c r="F42" s="611">
        <v>0.3</v>
      </c>
      <c r="G42" s="611">
        <v>0.34</v>
      </c>
      <c r="H42" s="611">
        <v>0.35</v>
      </c>
      <c r="I42" s="611">
        <v>0.32</v>
      </c>
      <c r="J42" s="611">
        <v>0.28999999999999998</v>
      </c>
    </row>
    <row r="43" spans="1:12" ht="15" customHeight="1">
      <c r="A43" s="604" t="s">
        <v>242</v>
      </c>
      <c r="B43" s="611">
        <v>0.06</v>
      </c>
      <c r="C43" s="611">
        <v>0.09</v>
      </c>
      <c r="D43" s="611">
        <v>0.09</v>
      </c>
      <c r="E43" s="611">
        <v>0.09</v>
      </c>
      <c r="F43" s="611">
        <v>0.1</v>
      </c>
      <c r="G43" s="611">
        <v>0.09</v>
      </c>
      <c r="H43" s="611">
        <v>0.09</v>
      </c>
      <c r="I43" s="611">
        <v>0.09</v>
      </c>
      <c r="J43" s="611">
        <v>0.1</v>
      </c>
    </row>
    <row r="44" spans="1:12" ht="15" customHeight="1">
      <c r="A44" s="604" t="s">
        <v>244</v>
      </c>
      <c r="B44" s="611">
        <v>0.12</v>
      </c>
      <c r="C44" s="611">
        <v>0.12</v>
      </c>
      <c r="D44" s="611">
        <v>0.11</v>
      </c>
      <c r="E44" s="611">
        <v>0.11</v>
      </c>
      <c r="F44" s="611">
        <v>0.13</v>
      </c>
      <c r="G44" s="611">
        <v>0.12</v>
      </c>
      <c r="H44" s="611">
        <v>0.13</v>
      </c>
      <c r="I44" s="611">
        <v>0.11</v>
      </c>
      <c r="J44" s="611">
        <v>0.12</v>
      </c>
    </row>
    <row r="45" spans="1:12" ht="15" customHeight="1">
      <c r="A45" s="604" t="s">
        <v>241</v>
      </c>
      <c r="B45" s="611">
        <v>0.11</v>
      </c>
      <c r="C45" s="611">
        <v>0.12</v>
      </c>
      <c r="D45" s="611">
        <v>0.14000000000000001</v>
      </c>
      <c r="E45" s="611">
        <v>0.17</v>
      </c>
      <c r="F45" s="611">
        <v>0.18</v>
      </c>
      <c r="G45" s="611">
        <v>0.21</v>
      </c>
      <c r="H45" s="611">
        <v>0.19</v>
      </c>
      <c r="I45" s="611">
        <v>0.18</v>
      </c>
      <c r="J45" s="611">
        <v>0.13</v>
      </c>
    </row>
    <row r="46" spans="1:12" ht="15" customHeight="1">
      <c r="A46" s="610"/>
      <c r="B46" s="618"/>
      <c r="C46" s="618"/>
      <c r="D46" s="618"/>
      <c r="E46" s="618"/>
      <c r="F46" s="618"/>
      <c r="G46" s="618"/>
      <c r="H46" s="618"/>
      <c r="I46" s="618"/>
      <c r="J46" s="618"/>
    </row>
    <row r="47" spans="1:12" ht="15" customHeight="1">
      <c r="A47" s="617" t="s">
        <v>290</v>
      </c>
      <c r="B47" s="616">
        <v>0.44</v>
      </c>
      <c r="C47" s="616">
        <v>0.44</v>
      </c>
      <c r="D47" s="616">
        <v>0.45</v>
      </c>
      <c r="E47" s="616">
        <v>0.45</v>
      </c>
      <c r="F47" s="616">
        <v>0.47</v>
      </c>
      <c r="G47" s="616">
        <v>0.47</v>
      </c>
      <c r="H47" s="616">
        <v>0.51</v>
      </c>
      <c r="I47" s="616">
        <v>0.51</v>
      </c>
      <c r="J47" s="616">
        <v>0.51</v>
      </c>
      <c r="L47" s="165"/>
    </row>
    <row r="48" spans="1:12" ht="15" customHeight="1">
      <c r="A48" s="604"/>
      <c r="B48" s="615"/>
      <c r="C48" s="615"/>
      <c r="D48" s="615"/>
      <c r="E48" s="615"/>
      <c r="F48" s="615"/>
      <c r="G48" s="615"/>
      <c r="H48" s="615"/>
      <c r="I48" s="615"/>
      <c r="J48" s="615"/>
    </row>
    <row r="49" spans="1:14" ht="22.5" customHeight="1">
      <c r="A49" s="969" t="s">
        <v>1428</v>
      </c>
      <c r="B49" s="612">
        <v>0.47</v>
      </c>
      <c r="C49" s="612">
        <v>0.47</v>
      </c>
      <c r="D49" s="612">
        <v>0.48</v>
      </c>
      <c r="E49" s="612">
        <v>0.47</v>
      </c>
      <c r="F49" s="612">
        <v>0.48</v>
      </c>
      <c r="G49" s="612">
        <v>0.48</v>
      </c>
      <c r="H49" s="612">
        <v>0.52</v>
      </c>
      <c r="I49" s="612">
        <v>0.53</v>
      </c>
      <c r="J49" s="612">
        <v>0.53</v>
      </c>
    </row>
    <row r="50" spans="1:14" ht="15" customHeight="1">
      <c r="A50" s="604" t="s">
        <v>243</v>
      </c>
      <c r="B50" s="611">
        <v>0.47</v>
      </c>
      <c r="C50" s="611">
        <v>0.47</v>
      </c>
      <c r="D50" s="611">
        <v>0.48</v>
      </c>
      <c r="E50" s="611">
        <v>0.48</v>
      </c>
      <c r="F50" s="611">
        <v>0.49</v>
      </c>
      <c r="G50" s="611">
        <v>0.47</v>
      </c>
      <c r="H50" s="611">
        <v>0.51</v>
      </c>
      <c r="I50" s="611">
        <v>0.52</v>
      </c>
      <c r="J50" s="611">
        <v>0.51</v>
      </c>
    </row>
    <row r="51" spans="1:14" ht="15" customHeight="1">
      <c r="A51" s="604" t="s">
        <v>242</v>
      </c>
      <c r="B51" s="611">
        <v>0.65</v>
      </c>
      <c r="C51" s="611">
        <v>0.64</v>
      </c>
      <c r="D51" s="611">
        <v>0.64</v>
      </c>
      <c r="E51" s="611">
        <v>0.63</v>
      </c>
      <c r="F51" s="611">
        <v>0.65</v>
      </c>
      <c r="G51" s="611">
        <v>0.64</v>
      </c>
      <c r="H51" s="611">
        <v>0.66</v>
      </c>
      <c r="I51" s="611">
        <v>0.67</v>
      </c>
      <c r="J51" s="611">
        <v>0.67</v>
      </c>
    </row>
    <row r="52" spans="1:14" ht="15" customHeight="1">
      <c r="A52" s="604" t="s">
        <v>244</v>
      </c>
      <c r="B52" s="611">
        <v>0.37</v>
      </c>
      <c r="C52" s="611">
        <v>0.36</v>
      </c>
      <c r="D52" s="611">
        <v>0.38</v>
      </c>
      <c r="E52" s="611">
        <v>0.38</v>
      </c>
      <c r="F52" s="611">
        <v>0.38</v>
      </c>
      <c r="G52" s="611">
        <v>0.37</v>
      </c>
      <c r="H52" s="611">
        <v>0.38</v>
      </c>
      <c r="I52" s="611">
        <v>0.4</v>
      </c>
      <c r="J52" s="611">
        <v>0.4</v>
      </c>
    </row>
    <row r="53" spans="1:14" ht="15" customHeight="1">
      <c r="A53" s="604" t="s">
        <v>241</v>
      </c>
      <c r="B53" s="611">
        <v>0.41</v>
      </c>
      <c r="C53" s="611">
        <v>0.41</v>
      </c>
      <c r="D53" s="611">
        <v>0.43</v>
      </c>
      <c r="E53" s="611">
        <v>0.42</v>
      </c>
      <c r="F53" s="611">
        <v>0.43</v>
      </c>
      <c r="G53" s="611">
        <v>0.43</v>
      </c>
      <c r="H53" s="611">
        <v>0.51</v>
      </c>
      <c r="I53" s="611">
        <v>0.51</v>
      </c>
      <c r="J53" s="611">
        <v>0.53</v>
      </c>
    </row>
    <row r="54" spans="1:14" ht="15" customHeight="1">
      <c r="A54" s="613"/>
      <c r="B54" s="614"/>
      <c r="C54" s="614"/>
      <c r="D54" s="614"/>
      <c r="E54" s="614"/>
      <c r="F54" s="614"/>
      <c r="G54" s="614"/>
      <c r="H54" s="614"/>
      <c r="I54" s="614"/>
      <c r="J54" s="614"/>
    </row>
    <row r="55" spans="1:14" ht="20.399999999999999">
      <c r="A55" s="969" t="s">
        <v>1122</v>
      </c>
      <c r="B55" s="612">
        <v>0.41</v>
      </c>
      <c r="C55" s="612">
        <v>0.41</v>
      </c>
      <c r="D55" s="612">
        <v>0.41</v>
      </c>
      <c r="E55" s="612">
        <v>0.43</v>
      </c>
      <c r="F55" s="612">
        <v>0.45</v>
      </c>
      <c r="G55" s="612">
        <v>0.46</v>
      </c>
      <c r="H55" s="612">
        <v>0.51</v>
      </c>
      <c r="I55" s="612">
        <v>0.51</v>
      </c>
      <c r="J55" s="612">
        <v>0.5</v>
      </c>
    </row>
    <row r="56" spans="1:14" ht="15" customHeight="1">
      <c r="A56" s="604" t="s">
        <v>241</v>
      </c>
      <c r="B56" s="611">
        <v>0.46</v>
      </c>
      <c r="C56" s="611">
        <v>0.47</v>
      </c>
      <c r="D56" s="611">
        <v>0.48</v>
      </c>
      <c r="E56" s="611">
        <v>0.49</v>
      </c>
      <c r="F56" s="611">
        <v>0.51</v>
      </c>
      <c r="G56" s="611">
        <v>0.5</v>
      </c>
      <c r="H56" s="611">
        <v>0.52</v>
      </c>
      <c r="I56" s="611">
        <v>0.52</v>
      </c>
      <c r="J56" s="611">
        <v>0.51</v>
      </c>
    </row>
    <row r="57" spans="1:14" ht="15" customHeight="1">
      <c r="A57" s="604" t="s">
        <v>242</v>
      </c>
      <c r="B57" s="611">
        <v>0.47</v>
      </c>
      <c r="C57" s="611">
        <v>0.47</v>
      </c>
      <c r="D57" s="611">
        <v>0.47</v>
      </c>
      <c r="E57" s="611">
        <v>0.48</v>
      </c>
      <c r="F57" s="611">
        <v>0.5</v>
      </c>
      <c r="G57" s="611">
        <v>0.53</v>
      </c>
      <c r="H57" s="611">
        <v>0.67</v>
      </c>
      <c r="I57" s="611">
        <v>0.67</v>
      </c>
      <c r="J57" s="611">
        <v>0.67</v>
      </c>
    </row>
    <row r="58" spans="1:14" ht="15" customHeight="1">
      <c r="A58" s="604" t="s">
        <v>244</v>
      </c>
      <c r="B58" s="611">
        <v>0.4</v>
      </c>
      <c r="C58" s="611">
        <v>0.4</v>
      </c>
      <c r="D58" s="611">
        <v>0.4</v>
      </c>
      <c r="E58" s="611">
        <v>0.42</v>
      </c>
      <c r="F58" s="611">
        <v>0.44</v>
      </c>
      <c r="G58" s="611">
        <v>0.44</v>
      </c>
      <c r="H58" s="611">
        <v>0.45</v>
      </c>
      <c r="I58" s="611">
        <v>0.44</v>
      </c>
      <c r="J58" s="611">
        <v>0.44</v>
      </c>
    </row>
    <row r="59" spans="1:14" ht="15" customHeight="1">
      <c r="A59" s="604" t="s">
        <v>241</v>
      </c>
      <c r="B59" s="611">
        <v>0.34</v>
      </c>
      <c r="C59" s="611">
        <v>0.34</v>
      </c>
      <c r="D59" s="611">
        <v>0.34</v>
      </c>
      <c r="E59" s="611">
        <v>0.35</v>
      </c>
      <c r="F59" s="611">
        <v>0.37</v>
      </c>
      <c r="G59" s="611">
        <v>0.38</v>
      </c>
      <c r="H59" s="611">
        <v>0.43</v>
      </c>
      <c r="I59" s="611">
        <v>0.43</v>
      </c>
      <c r="J59" s="611">
        <v>0.43</v>
      </c>
    </row>
    <row r="60" spans="1:14" ht="15" customHeight="1">
      <c r="A60" s="613"/>
      <c r="B60" s="614"/>
      <c r="C60" s="614"/>
      <c r="D60" s="614"/>
      <c r="E60" s="614"/>
      <c r="F60" s="614"/>
      <c r="G60" s="614"/>
      <c r="H60" s="614"/>
      <c r="I60" s="614"/>
      <c r="J60" s="614"/>
      <c r="N60" s="345"/>
    </row>
    <row r="61" spans="1:14" ht="15" customHeight="1">
      <c r="A61" s="613" t="s">
        <v>1118</v>
      </c>
      <c r="B61" s="612">
        <v>0.12</v>
      </c>
      <c r="C61" s="612">
        <v>0.12</v>
      </c>
      <c r="D61" s="612">
        <v>0.12</v>
      </c>
      <c r="E61" s="612">
        <v>0.12</v>
      </c>
      <c r="F61" s="612">
        <v>0.12</v>
      </c>
      <c r="G61" s="612">
        <v>0.12</v>
      </c>
      <c r="H61" s="612">
        <v>0.12</v>
      </c>
      <c r="I61" s="612">
        <v>0.12</v>
      </c>
      <c r="J61" s="612">
        <v>0.12</v>
      </c>
      <c r="N61" s="344"/>
    </row>
    <row r="62" spans="1:14" ht="15" customHeight="1">
      <c r="A62" s="604" t="s">
        <v>243</v>
      </c>
      <c r="B62" s="611">
        <v>0.12</v>
      </c>
      <c r="C62" s="611">
        <v>0.12</v>
      </c>
      <c r="D62" s="611">
        <v>0.13</v>
      </c>
      <c r="E62" s="611">
        <v>0.13</v>
      </c>
      <c r="F62" s="611">
        <v>0.12</v>
      </c>
      <c r="G62" s="611">
        <v>0.12</v>
      </c>
      <c r="H62" s="611">
        <v>0.12</v>
      </c>
      <c r="I62" s="611">
        <v>0.12</v>
      </c>
      <c r="J62" s="611">
        <v>0.12</v>
      </c>
      <c r="N62" s="344"/>
    </row>
    <row r="63" spans="1:14" ht="15" customHeight="1">
      <c r="A63" s="604" t="s">
        <v>242</v>
      </c>
      <c r="B63" s="611">
        <v>0.22</v>
      </c>
      <c r="C63" s="611">
        <v>0.22</v>
      </c>
      <c r="D63" s="611">
        <v>0.22</v>
      </c>
      <c r="E63" s="611">
        <v>0.22</v>
      </c>
      <c r="F63" s="611">
        <v>0.22</v>
      </c>
      <c r="G63" s="611">
        <v>0.22</v>
      </c>
      <c r="H63" s="611">
        <v>0.22</v>
      </c>
      <c r="I63" s="611">
        <v>0.22</v>
      </c>
      <c r="J63" s="611">
        <v>0.22</v>
      </c>
      <c r="N63" s="344"/>
    </row>
    <row r="64" spans="1:14" ht="15" customHeight="1">
      <c r="A64" s="604" t="s">
        <v>244</v>
      </c>
      <c r="B64" s="611">
        <v>0.15</v>
      </c>
      <c r="C64" s="611">
        <v>0.15</v>
      </c>
      <c r="D64" s="611">
        <v>0.15</v>
      </c>
      <c r="E64" s="611">
        <v>0.15</v>
      </c>
      <c r="F64" s="611">
        <v>0.15</v>
      </c>
      <c r="G64" s="611">
        <v>0.15</v>
      </c>
      <c r="H64" s="611">
        <v>0.15</v>
      </c>
      <c r="I64" s="611">
        <v>0.15</v>
      </c>
      <c r="J64" s="611">
        <v>0.15</v>
      </c>
      <c r="N64" s="344"/>
    </row>
    <row r="65" spans="1:11" ht="15" customHeight="1">
      <c r="A65" s="115" t="s">
        <v>241</v>
      </c>
      <c r="B65" s="1686">
        <v>0.03</v>
      </c>
      <c r="C65" s="1686">
        <v>0.03</v>
      </c>
      <c r="D65" s="1686">
        <v>0.03</v>
      </c>
      <c r="E65" s="1686">
        <v>0.03</v>
      </c>
      <c r="F65" s="1686">
        <v>0.03</v>
      </c>
      <c r="G65" s="1686">
        <v>0.03</v>
      </c>
      <c r="H65" s="1686">
        <v>0.03</v>
      </c>
      <c r="I65" s="1686">
        <v>0.03</v>
      </c>
      <c r="J65" s="1686">
        <v>0.03</v>
      </c>
    </row>
    <row r="66" spans="1:11" ht="15" customHeight="1">
      <c r="A66" s="604"/>
      <c r="B66" s="968"/>
      <c r="C66" s="967"/>
      <c r="D66" s="1690"/>
      <c r="E66" s="1690"/>
      <c r="F66" s="1690"/>
      <c r="G66" s="1690"/>
      <c r="H66" s="1690"/>
      <c r="I66" s="1690"/>
      <c r="J66" s="1690"/>
      <c r="K66" s="1691"/>
    </row>
    <row r="67" spans="1:11">
      <c r="A67" s="604"/>
      <c r="B67" s="967"/>
      <c r="C67" s="967"/>
      <c r="D67" s="1690"/>
      <c r="E67" s="1690"/>
      <c r="F67" s="1690"/>
      <c r="G67" s="1690"/>
      <c r="H67" s="1690"/>
      <c r="I67" s="1690"/>
      <c r="J67" s="1690"/>
      <c r="K67" s="1691"/>
    </row>
    <row r="68" spans="1:11">
      <c r="A68" s="604"/>
      <c r="B68" s="967"/>
      <c r="C68" s="967"/>
      <c r="D68" s="1690"/>
      <c r="E68" s="1690"/>
      <c r="F68" s="1690"/>
      <c r="G68" s="1690"/>
      <c r="H68" s="1690"/>
      <c r="I68" s="1690"/>
      <c r="J68" s="1690"/>
      <c r="K68" s="1691"/>
    </row>
    <row r="69" spans="1:11">
      <c r="A69" s="610"/>
      <c r="B69" s="1685"/>
      <c r="C69" s="1685"/>
      <c r="D69" s="1690"/>
      <c r="E69" s="1690"/>
      <c r="F69" s="1692"/>
      <c r="G69" s="1692"/>
      <c r="H69" s="1692"/>
      <c r="I69" s="1692"/>
      <c r="J69" s="1692"/>
      <c r="K69" s="1691"/>
    </row>
    <row r="70" spans="1:11">
      <c r="A70" s="610"/>
      <c r="B70" s="1685"/>
      <c r="C70" s="1685"/>
      <c r="D70" s="1690"/>
      <c r="E70" s="1690"/>
      <c r="F70" s="1692"/>
      <c r="G70" s="1692"/>
      <c r="H70" s="1692"/>
      <c r="I70" s="1692"/>
      <c r="J70" s="1692"/>
      <c r="K70" s="1691"/>
    </row>
    <row r="71" spans="1:11">
      <c r="A71" s="610"/>
      <c r="B71" s="1685"/>
      <c r="C71" s="1685"/>
      <c r="D71" s="1690"/>
      <c r="E71" s="1690"/>
      <c r="F71" s="1692"/>
      <c r="G71" s="1692"/>
      <c r="H71" s="1692"/>
      <c r="I71" s="1692"/>
      <c r="J71" s="1692"/>
      <c r="K71" s="1691"/>
    </row>
    <row r="72" spans="1:11">
      <c r="D72" s="1691"/>
      <c r="E72" s="1691"/>
      <c r="F72" s="1691"/>
      <c r="G72" s="1691"/>
      <c r="H72" s="1691"/>
      <c r="I72" s="1691"/>
      <c r="J72" s="1691"/>
      <c r="K72" s="1691"/>
    </row>
    <row r="73" spans="1:11">
      <c r="D73" s="1691"/>
      <c r="E73" s="1691"/>
      <c r="F73" s="1691"/>
      <c r="G73" s="1691"/>
      <c r="H73" s="1691"/>
      <c r="I73" s="1691"/>
      <c r="J73" s="1691"/>
      <c r="K73" s="1691"/>
    </row>
    <row r="74" spans="1:11">
      <c r="D74" s="1691"/>
      <c r="E74" s="1691"/>
      <c r="F74" s="1691"/>
      <c r="G74" s="1691"/>
      <c r="H74" s="1691"/>
      <c r="I74" s="1691"/>
      <c r="J74" s="1691"/>
      <c r="K74" s="1691"/>
    </row>
    <row r="75" spans="1:11">
      <c r="D75" s="1691"/>
      <c r="E75" s="1691"/>
      <c r="F75" s="1691"/>
      <c r="G75" s="1691"/>
      <c r="H75" s="1691"/>
      <c r="I75" s="1691"/>
      <c r="J75" s="1691"/>
      <c r="K75" s="1691"/>
    </row>
    <row r="76" spans="1:11">
      <c r="D76" s="1691"/>
      <c r="E76" s="1691"/>
      <c r="F76" s="1691"/>
      <c r="G76" s="1691"/>
      <c r="H76" s="1691"/>
      <c r="I76" s="1691"/>
      <c r="J76" s="1691"/>
      <c r="K76" s="1691"/>
    </row>
    <row r="77" spans="1:11">
      <c r="D77" s="1691"/>
      <c r="E77" s="1691"/>
      <c r="F77" s="1691"/>
      <c r="G77" s="1691"/>
      <c r="H77" s="1691"/>
      <c r="I77" s="1691"/>
      <c r="J77" s="1691"/>
      <c r="K77" s="1691"/>
    </row>
    <row r="78" spans="1:11">
      <c r="D78" s="1691"/>
      <c r="E78" s="1691"/>
      <c r="F78" s="1691"/>
      <c r="G78" s="1691"/>
      <c r="H78" s="1691"/>
      <c r="I78" s="1691"/>
      <c r="J78" s="1691"/>
      <c r="K78" s="1691"/>
    </row>
    <row r="79" spans="1:11">
      <c r="D79" s="1691"/>
      <c r="E79" s="1691"/>
      <c r="F79" s="1691"/>
      <c r="G79" s="1691"/>
      <c r="H79" s="1691"/>
      <c r="I79" s="1691"/>
      <c r="J79" s="1691"/>
      <c r="K79" s="1691"/>
    </row>
    <row r="80" spans="1:11">
      <c r="D80" s="1691"/>
      <c r="E80" s="1691"/>
      <c r="F80" s="1691"/>
      <c r="G80" s="1691"/>
      <c r="H80" s="1691"/>
      <c r="I80" s="1691"/>
      <c r="J80" s="1691"/>
      <c r="K80" s="1691"/>
    </row>
    <row r="81" spans="4:11">
      <c r="D81" s="1691"/>
      <c r="E81" s="1691"/>
      <c r="F81" s="1691"/>
      <c r="G81" s="1691"/>
      <c r="H81" s="1691"/>
      <c r="I81" s="1691"/>
      <c r="J81" s="1691"/>
      <c r="K81" s="1691"/>
    </row>
    <row r="82" spans="4:11">
      <c r="D82" s="1691"/>
      <c r="E82" s="1691"/>
      <c r="F82" s="1691"/>
      <c r="G82" s="1691"/>
      <c r="H82" s="1691"/>
      <c r="I82" s="1691"/>
      <c r="J82" s="1691"/>
      <c r="K82" s="1691"/>
    </row>
    <row r="83" spans="4:11">
      <c r="D83" s="1691"/>
      <c r="E83" s="1691"/>
      <c r="F83" s="1691"/>
      <c r="G83" s="1691"/>
      <c r="H83" s="1691"/>
      <c r="I83" s="1691"/>
      <c r="J83" s="1691"/>
      <c r="K83" s="1691"/>
    </row>
    <row r="84" spans="4:11">
      <c r="D84" s="1691"/>
      <c r="E84" s="1691"/>
      <c r="F84" s="1691"/>
      <c r="G84" s="1691"/>
      <c r="H84" s="1691"/>
      <c r="I84" s="1691"/>
      <c r="J84" s="1691"/>
      <c r="K84" s="1691"/>
    </row>
  </sheetData>
  <pageMargins left="0.7" right="0.7" top="0.75" bottom="0.75" header="0.3" footer="0.3"/>
  <pageSetup paperSize="9" scale="71" orientation="portrait" r:id="rId1"/>
  <rowBreaks count="1" manualBreakCount="1">
    <brk id="65" max="9" man="1"/>
  </row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36D7D-E632-4C10-8882-07170E73AD9C}">
  <dimension ref="A1:I61"/>
  <sheetViews>
    <sheetView showGridLines="0" view="pageLayout" topLeftCell="A66" zoomScaleNormal="100" zoomScaleSheetLayoutView="100" workbookViewId="0">
      <selection activeCell="A69" sqref="A69"/>
    </sheetView>
  </sheetViews>
  <sheetFormatPr defaultColWidth="9.109375" defaultRowHeight="14.4"/>
  <cols>
    <col min="1" max="1" width="54.6640625" style="1049" customWidth="1"/>
    <col min="2" max="9" width="11.6640625" style="1049" customWidth="1"/>
    <col min="10" max="16384" width="9.109375" style="1049"/>
  </cols>
  <sheetData>
    <row r="1" spans="1:9" ht="13.5" customHeight="1">
      <c r="A1" s="77" t="s">
        <v>865</v>
      </c>
      <c r="B1" s="76"/>
      <c r="C1" s="75"/>
      <c r="D1" s="74"/>
      <c r="E1" s="74"/>
      <c r="F1" s="76"/>
      <c r="G1" s="75"/>
    </row>
    <row r="2" spans="1:9" ht="13.5" customHeight="1">
      <c r="A2" s="77"/>
      <c r="B2" s="76"/>
      <c r="C2" s="75"/>
      <c r="D2" s="74"/>
      <c r="E2" s="74"/>
      <c r="F2" s="76"/>
      <c r="G2" s="75"/>
    </row>
    <row r="3" spans="1:9" ht="13.5" customHeight="1">
      <c r="A3" s="129" t="s">
        <v>0</v>
      </c>
      <c r="B3" s="2223" t="s">
        <v>1413</v>
      </c>
      <c r="C3" s="2223"/>
      <c r="D3" s="2223" t="s">
        <v>1182</v>
      </c>
      <c r="E3" s="2223"/>
      <c r="F3" s="2223" t="s">
        <v>1412</v>
      </c>
      <c r="G3" s="2223"/>
    </row>
    <row r="4" spans="1:9" ht="13.5" customHeight="1">
      <c r="A4" s="347"/>
      <c r="B4" s="2224" t="s">
        <v>336</v>
      </c>
      <c r="C4" s="2224" t="s">
        <v>335</v>
      </c>
      <c r="D4" s="2226" t="s">
        <v>336</v>
      </c>
      <c r="E4" s="2226" t="s">
        <v>335</v>
      </c>
      <c r="F4" s="2224" t="s">
        <v>336</v>
      </c>
      <c r="G4" s="2224" t="s">
        <v>335</v>
      </c>
    </row>
    <row r="5" spans="1:9" ht="14.25" customHeight="1" thickBot="1">
      <c r="A5" s="111" t="s">
        <v>112</v>
      </c>
      <c r="B5" s="2225"/>
      <c r="C5" s="2225"/>
      <c r="D5" s="2227"/>
      <c r="E5" s="2227"/>
      <c r="F5" s="2225"/>
      <c r="G5" s="2225"/>
    </row>
    <row r="6" spans="1:9" ht="13.5" customHeight="1">
      <c r="A6" s="632" t="s">
        <v>334</v>
      </c>
      <c r="B6" s="627">
        <v>9786</v>
      </c>
      <c r="C6" s="627">
        <v>122321</v>
      </c>
      <c r="D6" s="627">
        <v>9638</v>
      </c>
      <c r="E6" s="627">
        <v>120479</v>
      </c>
      <c r="F6" s="627">
        <v>9379</v>
      </c>
      <c r="G6" s="627">
        <v>117242</v>
      </c>
      <c r="H6" s="970"/>
      <c r="I6" s="970"/>
    </row>
    <row r="7" spans="1:9" ht="13.5" customHeight="1">
      <c r="A7" s="157" t="s">
        <v>333</v>
      </c>
      <c r="B7" s="630">
        <v>395</v>
      </c>
      <c r="C7" s="630">
        <v>4939</v>
      </c>
      <c r="D7" s="630">
        <v>449</v>
      </c>
      <c r="E7" s="630">
        <v>5609</v>
      </c>
      <c r="F7" s="630">
        <v>604</v>
      </c>
      <c r="G7" s="630">
        <v>7546</v>
      </c>
      <c r="H7" s="970"/>
      <c r="I7" s="970"/>
    </row>
    <row r="8" spans="1:9" ht="13.5" customHeight="1">
      <c r="A8" s="157"/>
      <c r="B8" s="630" t="s">
        <v>53</v>
      </c>
      <c r="C8" s="630" t="s">
        <v>53</v>
      </c>
      <c r="D8" s="630" t="s">
        <v>53</v>
      </c>
      <c r="E8" s="630" t="s">
        <v>53</v>
      </c>
      <c r="F8" s="630" t="s">
        <v>53</v>
      </c>
      <c r="G8" s="630" t="s">
        <v>53</v>
      </c>
    </row>
    <row r="9" spans="1:9" ht="13.5" customHeight="1">
      <c r="A9" s="157" t="s">
        <v>332</v>
      </c>
      <c r="B9" s="630">
        <v>8487</v>
      </c>
      <c r="C9" s="630">
        <v>106082</v>
      </c>
      <c r="D9" s="630">
        <v>8379</v>
      </c>
      <c r="E9" s="630">
        <v>104743</v>
      </c>
      <c r="F9" s="630">
        <v>8349</v>
      </c>
      <c r="G9" s="630">
        <v>104365</v>
      </c>
    </row>
    <row r="10" spans="1:9" ht="13.5" customHeight="1">
      <c r="A10" s="157" t="s">
        <v>303</v>
      </c>
      <c r="B10" s="630" t="s">
        <v>53</v>
      </c>
      <c r="C10" s="630" t="s">
        <v>53</v>
      </c>
      <c r="D10" s="630" t="s">
        <v>53</v>
      </c>
      <c r="E10" s="630" t="s">
        <v>53</v>
      </c>
      <c r="F10" s="630" t="s">
        <v>53</v>
      </c>
      <c r="G10" s="630" t="s">
        <v>53</v>
      </c>
    </row>
    <row r="11" spans="1:9" ht="13.5" customHeight="1">
      <c r="A11" s="157" t="s">
        <v>309</v>
      </c>
      <c r="B11" s="630">
        <v>5470</v>
      </c>
      <c r="C11" s="630">
        <v>68381</v>
      </c>
      <c r="D11" s="630">
        <v>5403</v>
      </c>
      <c r="E11" s="630">
        <v>67540</v>
      </c>
      <c r="F11" s="630">
        <v>5482</v>
      </c>
      <c r="G11" s="630">
        <v>68522</v>
      </c>
    </row>
    <row r="12" spans="1:9" ht="13.5" customHeight="1">
      <c r="A12" s="634" t="s">
        <v>331</v>
      </c>
      <c r="B12" s="630">
        <v>4678</v>
      </c>
      <c r="C12" s="630">
        <v>58474</v>
      </c>
      <c r="D12" s="630">
        <v>4613</v>
      </c>
      <c r="E12" s="630">
        <v>57670</v>
      </c>
      <c r="F12" s="630">
        <v>4561</v>
      </c>
      <c r="G12" s="630">
        <v>57014</v>
      </c>
    </row>
    <row r="13" spans="1:9" ht="13.5" customHeight="1">
      <c r="A13" s="634" t="s">
        <v>330</v>
      </c>
      <c r="B13" s="630">
        <v>792</v>
      </c>
      <c r="C13" s="630">
        <v>9907</v>
      </c>
      <c r="D13" s="630">
        <v>790</v>
      </c>
      <c r="E13" s="630">
        <v>9870</v>
      </c>
      <c r="F13" s="630">
        <v>921</v>
      </c>
      <c r="G13" s="630">
        <v>11508</v>
      </c>
      <c r="I13" s="238"/>
    </row>
    <row r="14" spans="1:9" ht="13.5" customHeight="1">
      <c r="A14" s="157" t="s">
        <v>306</v>
      </c>
      <c r="B14" s="630">
        <v>318</v>
      </c>
      <c r="C14" s="630">
        <v>3977</v>
      </c>
      <c r="D14" s="630">
        <v>379</v>
      </c>
      <c r="E14" s="630">
        <v>4738</v>
      </c>
      <c r="F14" s="630">
        <v>503</v>
      </c>
      <c r="G14" s="630">
        <v>6293</v>
      </c>
    </row>
    <row r="15" spans="1:9" ht="13.5" customHeight="1">
      <c r="A15" s="157" t="s">
        <v>302</v>
      </c>
      <c r="B15" s="630">
        <v>2209</v>
      </c>
      <c r="C15" s="630">
        <v>27612</v>
      </c>
      <c r="D15" s="630">
        <v>2181</v>
      </c>
      <c r="E15" s="630">
        <v>27256</v>
      </c>
      <c r="F15" s="630">
        <v>2037</v>
      </c>
      <c r="G15" s="630">
        <v>25468</v>
      </c>
    </row>
    <row r="16" spans="1:9" ht="13.5" customHeight="1">
      <c r="A16" s="157" t="s">
        <v>305</v>
      </c>
      <c r="B16" s="630">
        <v>71</v>
      </c>
      <c r="C16" s="630">
        <v>882</v>
      </c>
      <c r="D16" s="630">
        <v>70</v>
      </c>
      <c r="E16" s="630">
        <v>880</v>
      </c>
      <c r="F16" s="630">
        <v>72</v>
      </c>
      <c r="G16" s="630">
        <v>893</v>
      </c>
    </row>
    <row r="17" spans="1:7" ht="13.5" customHeight="1">
      <c r="A17" s="157" t="s">
        <v>301</v>
      </c>
      <c r="B17" s="630">
        <v>419</v>
      </c>
      <c r="C17" s="630">
        <v>5230</v>
      </c>
      <c r="D17" s="630">
        <v>346</v>
      </c>
      <c r="E17" s="630">
        <v>4329</v>
      </c>
      <c r="F17" s="630">
        <v>255</v>
      </c>
      <c r="G17" s="630">
        <v>3189</v>
      </c>
    </row>
    <row r="18" spans="1:7" ht="13.5" customHeight="1">
      <c r="A18" s="157"/>
      <c r="B18" s="630" t="s">
        <v>53</v>
      </c>
      <c r="C18" s="630" t="s">
        <v>53</v>
      </c>
      <c r="D18" s="630" t="s">
        <v>53</v>
      </c>
      <c r="E18" s="630" t="s">
        <v>53</v>
      </c>
      <c r="F18" s="630" t="s">
        <v>53</v>
      </c>
      <c r="G18" s="630" t="s">
        <v>53</v>
      </c>
    </row>
    <row r="19" spans="1:7" ht="13.5" customHeight="1">
      <c r="A19" s="157" t="s">
        <v>304</v>
      </c>
      <c r="B19" s="630">
        <v>1299</v>
      </c>
      <c r="C19" s="630">
        <v>16239</v>
      </c>
      <c r="D19" s="630">
        <v>1259</v>
      </c>
      <c r="E19" s="630">
        <v>15736</v>
      </c>
      <c r="F19" s="630">
        <v>1030</v>
      </c>
      <c r="G19" s="630">
        <v>12877</v>
      </c>
    </row>
    <row r="20" spans="1:7" ht="13.5" customHeight="1">
      <c r="A20" s="157" t="s">
        <v>329</v>
      </c>
      <c r="B20" s="630">
        <v>38</v>
      </c>
      <c r="C20" s="630">
        <v>476</v>
      </c>
      <c r="D20" s="630">
        <v>35</v>
      </c>
      <c r="E20" s="630">
        <v>437</v>
      </c>
      <c r="F20" s="630">
        <v>69</v>
      </c>
      <c r="G20" s="630">
        <v>857</v>
      </c>
    </row>
    <row r="21" spans="1:7" ht="13.5" customHeight="1">
      <c r="A21" s="157" t="s">
        <v>328</v>
      </c>
      <c r="B21" s="630">
        <v>7</v>
      </c>
      <c r="C21" s="630">
        <v>85</v>
      </c>
      <c r="D21" s="630">
        <v>7</v>
      </c>
      <c r="E21" s="630">
        <v>83</v>
      </c>
      <c r="F21" s="630">
        <v>7</v>
      </c>
      <c r="G21" s="630">
        <v>91</v>
      </c>
    </row>
    <row r="22" spans="1:7" ht="13.5" customHeight="1">
      <c r="A22" s="157" t="s">
        <v>327</v>
      </c>
      <c r="B22" s="630" t="s">
        <v>53</v>
      </c>
      <c r="C22" s="630" t="s">
        <v>53</v>
      </c>
      <c r="D22" s="630" t="s">
        <v>53</v>
      </c>
      <c r="E22" s="630" t="s">
        <v>53</v>
      </c>
      <c r="F22" s="630" t="s">
        <v>53</v>
      </c>
      <c r="G22" s="630"/>
    </row>
    <row r="23" spans="1:7" ht="13.5" customHeight="1">
      <c r="A23" s="157" t="s">
        <v>326</v>
      </c>
      <c r="B23" s="630" t="s">
        <v>53</v>
      </c>
      <c r="C23" s="630" t="s">
        <v>53</v>
      </c>
      <c r="D23" s="630" t="s">
        <v>53</v>
      </c>
      <c r="E23" s="630" t="s">
        <v>53</v>
      </c>
      <c r="F23" s="630" t="s">
        <v>53</v>
      </c>
      <c r="G23" s="630" t="s">
        <v>53</v>
      </c>
    </row>
    <row r="24" spans="1:7" ht="13.5" customHeight="1">
      <c r="A24" s="157" t="s">
        <v>325</v>
      </c>
      <c r="B24" s="630" t="s">
        <v>53</v>
      </c>
      <c r="C24" s="630" t="s">
        <v>53</v>
      </c>
      <c r="D24" s="630" t="s">
        <v>53</v>
      </c>
      <c r="E24" s="630" t="s">
        <v>53</v>
      </c>
      <c r="F24" s="630" t="s">
        <v>53</v>
      </c>
      <c r="G24" s="630" t="s">
        <v>53</v>
      </c>
    </row>
    <row r="25" spans="1:7" ht="13.5" customHeight="1">
      <c r="A25" s="157" t="s">
        <v>324</v>
      </c>
      <c r="B25" s="630">
        <v>11</v>
      </c>
      <c r="C25" s="630">
        <v>130</v>
      </c>
      <c r="D25" s="630">
        <v>9</v>
      </c>
      <c r="E25" s="630">
        <v>110</v>
      </c>
      <c r="F25" s="630">
        <v>10</v>
      </c>
      <c r="G25" s="630">
        <v>129</v>
      </c>
    </row>
    <row r="26" spans="1:7" ht="13.5" customHeight="1">
      <c r="A26" s="157" t="s">
        <v>323</v>
      </c>
      <c r="B26" s="630">
        <v>168</v>
      </c>
      <c r="C26" s="630">
        <v>2097</v>
      </c>
      <c r="D26" s="630">
        <v>178</v>
      </c>
      <c r="E26" s="630">
        <v>2228</v>
      </c>
      <c r="F26" s="630">
        <v>125</v>
      </c>
      <c r="G26" s="630">
        <v>1565</v>
      </c>
    </row>
    <row r="27" spans="1:7" ht="13.5" customHeight="1">
      <c r="A27" s="157" t="s">
        <v>322</v>
      </c>
      <c r="B27" s="630">
        <v>305</v>
      </c>
      <c r="C27" s="630">
        <v>3817</v>
      </c>
      <c r="D27" s="630">
        <v>300</v>
      </c>
      <c r="E27" s="630">
        <v>3747</v>
      </c>
      <c r="F27" s="630">
        <v>273</v>
      </c>
      <c r="G27" s="630">
        <v>3416</v>
      </c>
    </row>
    <row r="28" spans="1:7" ht="13.5" customHeight="1">
      <c r="A28" s="157" t="s">
        <v>321</v>
      </c>
      <c r="B28" s="630">
        <v>136</v>
      </c>
      <c r="C28" s="593">
        <v>1705</v>
      </c>
      <c r="D28" s="630">
        <v>130</v>
      </c>
      <c r="E28" s="593">
        <v>1626</v>
      </c>
      <c r="F28" s="630">
        <v>100</v>
      </c>
      <c r="G28" s="593">
        <v>1245</v>
      </c>
    </row>
    <row r="29" spans="1:7" ht="13.5" customHeight="1">
      <c r="A29" s="157" t="s">
        <v>320</v>
      </c>
      <c r="B29" s="630">
        <v>8</v>
      </c>
      <c r="C29" s="630">
        <v>98</v>
      </c>
      <c r="D29" s="630">
        <v>8</v>
      </c>
      <c r="E29" s="593">
        <v>96</v>
      </c>
      <c r="F29" s="630">
        <v>9</v>
      </c>
      <c r="G29" s="593">
        <v>108</v>
      </c>
    </row>
    <row r="30" spans="1:7" ht="13.5" customHeight="1">
      <c r="A30" s="157" t="s">
        <v>319</v>
      </c>
      <c r="B30" s="630">
        <v>100</v>
      </c>
      <c r="C30" s="630">
        <v>1255</v>
      </c>
      <c r="D30" s="630">
        <v>91</v>
      </c>
      <c r="E30" s="593">
        <v>1145</v>
      </c>
      <c r="F30" s="630">
        <v>77</v>
      </c>
      <c r="G30" s="593">
        <v>967</v>
      </c>
    </row>
    <row r="31" spans="1:7" ht="13.5" customHeight="1">
      <c r="A31" s="157" t="s">
        <v>318</v>
      </c>
      <c r="B31" s="630">
        <v>2</v>
      </c>
      <c r="C31" s="630">
        <v>30</v>
      </c>
      <c r="D31" s="630">
        <v>2</v>
      </c>
      <c r="E31" s="593">
        <v>30</v>
      </c>
      <c r="F31" s="630">
        <v>3</v>
      </c>
      <c r="G31" s="593">
        <v>33</v>
      </c>
    </row>
    <row r="32" spans="1:7" ht="13.5" customHeight="1">
      <c r="A32" s="633" t="s">
        <v>317</v>
      </c>
      <c r="B32" s="630" t="s">
        <v>53</v>
      </c>
      <c r="C32" s="630" t="s">
        <v>53</v>
      </c>
      <c r="D32" s="630" t="s">
        <v>53</v>
      </c>
      <c r="E32" s="593" t="s">
        <v>53</v>
      </c>
      <c r="F32" s="630" t="s">
        <v>53</v>
      </c>
      <c r="G32" s="593" t="s">
        <v>53</v>
      </c>
    </row>
    <row r="33" spans="1:7" ht="13.5" customHeight="1">
      <c r="A33" s="157" t="s">
        <v>316</v>
      </c>
      <c r="B33" s="630">
        <v>29</v>
      </c>
      <c r="C33" s="630">
        <v>355</v>
      </c>
      <c r="D33" s="630">
        <v>27</v>
      </c>
      <c r="E33" s="593">
        <v>333</v>
      </c>
      <c r="F33" s="630">
        <v>27</v>
      </c>
      <c r="G33" s="593">
        <v>336</v>
      </c>
    </row>
    <row r="34" spans="1:7" ht="13.5" customHeight="1">
      <c r="A34" s="157" t="s">
        <v>315</v>
      </c>
      <c r="B34" s="630">
        <v>433</v>
      </c>
      <c r="C34" s="630">
        <v>5414</v>
      </c>
      <c r="D34" s="630">
        <v>412</v>
      </c>
      <c r="E34" s="593">
        <v>5156</v>
      </c>
      <c r="F34" s="630">
        <v>277</v>
      </c>
      <c r="G34" s="593">
        <v>3461</v>
      </c>
    </row>
    <row r="35" spans="1:7" ht="13.5" customHeight="1">
      <c r="A35" s="157" t="s">
        <v>314</v>
      </c>
      <c r="B35" s="630">
        <v>62</v>
      </c>
      <c r="C35" s="630">
        <v>777</v>
      </c>
      <c r="D35" s="630">
        <v>60</v>
      </c>
      <c r="E35" s="593">
        <v>745</v>
      </c>
      <c r="F35" s="630">
        <v>53</v>
      </c>
      <c r="G35" s="593">
        <v>669</v>
      </c>
    </row>
    <row r="36" spans="1:7" ht="13.5" customHeight="1">
      <c r="A36" s="157"/>
      <c r="B36" s="627" t="s">
        <v>53</v>
      </c>
      <c r="C36" s="630" t="s">
        <v>53</v>
      </c>
      <c r="D36" s="627" t="s">
        <v>53</v>
      </c>
      <c r="E36" s="593" t="s">
        <v>53</v>
      </c>
      <c r="F36" s="627" t="s">
        <v>53</v>
      </c>
      <c r="G36" s="593" t="s">
        <v>53</v>
      </c>
    </row>
    <row r="37" spans="1:7" ht="13.5" customHeight="1">
      <c r="A37" s="632" t="s">
        <v>300</v>
      </c>
      <c r="B37" s="627">
        <v>56</v>
      </c>
      <c r="C37" s="626">
        <v>696</v>
      </c>
      <c r="D37" s="627">
        <v>52</v>
      </c>
      <c r="E37" s="626">
        <v>648</v>
      </c>
      <c r="F37" s="627">
        <v>54</v>
      </c>
      <c r="G37" s="626">
        <v>674</v>
      </c>
    </row>
    <row r="38" spans="1:7" ht="13.5" customHeight="1">
      <c r="A38" s="601"/>
      <c r="B38" s="627" t="s">
        <v>53</v>
      </c>
      <c r="C38" s="593" t="s">
        <v>53</v>
      </c>
      <c r="D38" s="627" t="s">
        <v>53</v>
      </c>
      <c r="E38" s="593" t="s">
        <v>53</v>
      </c>
      <c r="F38" s="627" t="s">
        <v>53</v>
      </c>
      <c r="G38" s="593" t="s">
        <v>53</v>
      </c>
    </row>
    <row r="39" spans="1:7" ht="13.5" customHeight="1">
      <c r="A39" s="628" t="s">
        <v>299</v>
      </c>
      <c r="B39" s="627">
        <v>378</v>
      </c>
      <c r="C39" s="626">
        <v>4720</v>
      </c>
      <c r="D39" s="627">
        <v>529</v>
      </c>
      <c r="E39" s="626">
        <v>6616</v>
      </c>
      <c r="F39" s="627">
        <v>688</v>
      </c>
      <c r="G39" s="626">
        <v>8594</v>
      </c>
    </row>
    <row r="40" spans="1:7" ht="13.5" customHeight="1">
      <c r="A40" s="601" t="s">
        <v>298</v>
      </c>
      <c r="B40" s="630">
        <v>324</v>
      </c>
      <c r="C40" s="593">
        <v>4044</v>
      </c>
      <c r="D40" s="630">
        <v>294</v>
      </c>
      <c r="E40" s="593">
        <v>3671</v>
      </c>
      <c r="F40" s="630">
        <v>466</v>
      </c>
      <c r="G40" s="593">
        <v>5825</v>
      </c>
    </row>
    <row r="41" spans="1:7" ht="13.5" customHeight="1">
      <c r="A41" s="601" t="s">
        <v>297</v>
      </c>
      <c r="B41" s="630">
        <v>54</v>
      </c>
      <c r="C41" s="593">
        <v>676</v>
      </c>
      <c r="D41" s="630">
        <v>48</v>
      </c>
      <c r="E41" s="630">
        <v>606</v>
      </c>
      <c r="F41" s="630">
        <v>69</v>
      </c>
      <c r="G41" s="630">
        <v>865</v>
      </c>
    </row>
    <row r="42" spans="1:7" ht="13.5" customHeight="1">
      <c r="A42" s="601" t="s">
        <v>296</v>
      </c>
      <c r="B42" s="630" t="s">
        <v>53</v>
      </c>
      <c r="C42" s="593" t="s">
        <v>53</v>
      </c>
      <c r="D42" s="630">
        <v>187</v>
      </c>
      <c r="E42" s="593">
        <v>2339</v>
      </c>
      <c r="F42" s="630">
        <v>153</v>
      </c>
      <c r="G42" s="593">
        <v>1904</v>
      </c>
    </row>
    <row r="43" spans="1:7" ht="13.5" customHeight="1">
      <c r="A43" s="601"/>
      <c r="B43" s="630"/>
      <c r="C43" s="593" t="s">
        <v>53</v>
      </c>
      <c r="D43" s="630"/>
      <c r="E43" s="593" t="s">
        <v>53</v>
      </c>
      <c r="F43" s="630"/>
      <c r="G43" s="593"/>
    </row>
    <row r="44" spans="1:7" ht="13.5" customHeight="1">
      <c r="A44" s="628" t="s">
        <v>627</v>
      </c>
      <c r="B44" s="627">
        <v>0</v>
      </c>
      <c r="C44" s="626">
        <v>1</v>
      </c>
      <c r="D44" s="627">
        <v>21</v>
      </c>
      <c r="E44" s="626">
        <v>265</v>
      </c>
      <c r="F44" s="627"/>
      <c r="G44" s="626"/>
    </row>
    <row r="45" spans="1:7" ht="13.5" customHeight="1">
      <c r="A45" s="601"/>
      <c r="B45" s="627" t="s">
        <v>53</v>
      </c>
      <c r="C45" s="593" t="s">
        <v>53</v>
      </c>
      <c r="D45" s="627" t="s">
        <v>53</v>
      </c>
      <c r="E45" s="593" t="s">
        <v>53</v>
      </c>
      <c r="F45" s="627" t="s">
        <v>53</v>
      </c>
      <c r="G45" s="593" t="s">
        <v>53</v>
      </c>
    </row>
    <row r="46" spans="1:7" ht="13.5" customHeight="1">
      <c r="A46" s="628" t="s">
        <v>295</v>
      </c>
      <c r="B46" s="627">
        <v>1144</v>
      </c>
      <c r="C46" s="626">
        <v>14306</v>
      </c>
      <c r="D46" s="627">
        <v>1176</v>
      </c>
      <c r="E46" s="626">
        <v>14701</v>
      </c>
      <c r="F46" s="627">
        <v>1176</v>
      </c>
      <c r="G46" s="626">
        <v>14701</v>
      </c>
    </row>
    <row r="47" spans="1:7" ht="13.5" customHeight="1">
      <c r="A47" s="631" t="s">
        <v>469</v>
      </c>
      <c r="B47" s="630">
        <v>1144</v>
      </c>
      <c r="C47" s="593">
        <v>14306</v>
      </c>
      <c r="D47" s="630">
        <v>1176</v>
      </c>
      <c r="E47" s="593">
        <v>14701</v>
      </c>
      <c r="F47" s="630">
        <v>1176</v>
      </c>
      <c r="G47" s="593">
        <v>14701</v>
      </c>
    </row>
    <row r="48" spans="1:7" ht="13.5" customHeight="1">
      <c r="A48" s="601"/>
      <c r="B48" s="627" t="s">
        <v>53</v>
      </c>
      <c r="C48" s="593" t="s">
        <v>53</v>
      </c>
      <c r="D48" s="627" t="s">
        <v>53</v>
      </c>
      <c r="E48" s="593" t="s">
        <v>53</v>
      </c>
      <c r="F48" s="627" t="s">
        <v>53</v>
      </c>
      <c r="G48" s="593" t="s">
        <v>53</v>
      </c>
    </row>
    <row r="49" spans="1:7" ht="20.399999999999999">
      <c r="A49" s="629" t="s">
        <v>508</v>
      </c>
      <c r="B49" s="626" t="s">
        <v>53</v>
      </c>
      <c r="C49" s="626" t="s">
        <v>53</v>
      </c>
      <c r="D49" s="626">
        <v>51</v>
      </c>
      <c r="E49" s="626">
        <v>630</v>
      </c>
      <c r="F49" s="626">
        <v>59</v>
      </c>
      <c r="G49" s="626">
        <v>735</v>
      </c>
    </row>
    <row r="50" spans="1:7" ht="20.399999999999999">
      <c r="A50" s="629" t="s">
        <v>590</v>
      </c>
      <c r="B50" s="626">
        <v>959</v>
      </c>
      <c r="C50" s="626">
        <v>11993</v>
      </c>
      <c r="D50" s="626">
        <v>968</v>
      </c>
      <c r="E50" s="626">
        <v>12101</v>
      </c>
      <c r="F50" s="626">
        <v>813</v>
      </c>
      <c r="G50" s="626">
        <v>10162</v>
      </c>
    </row>
    <row r="51" spans="1:7" ht="13.5" customHeight="1">
      <c r="A51" s="601"/>
      <c r="B51" s="627"/>
      <c r="C51" s="593" t="s">
        <v>53</v>
      </c>
      <c r="D51" s="627"/>
      <c r="E51" s="593" t="s">
        <v>53</v>
      </c>
    </row>
    <row r="52" spans="1:7" ht="13.5" customHeight="1">
      <c r="A52" s="628" t="s">
        <v>294</v>
      </c>
      <c r="B52" s="627" t="s">
        <v>53</v>
      </c>
      <c r="C52" s="627" t="s">
        <v>53</v>
      </c>
      <c r="D52" s="627" t="s">
        <v>53</v>
      </c>
      <c r="E52" s="626" t="s">
        <v>53</v>
      </c>
      <c r="F52" s="626" t="s">
        <v>53</v>
      </c>
      <c r="G52" s="626" t="s">
        <v>53</v>
      </c>
    </row>
    <row r="53" spans="1:7" ht="13.5" customHeight="1">
      <c r="A53" s="893" t="s">
        <v>237</v>
      </c>
      <c r="B53" s="892">
        <v>12323</v>
      </c>
      <c r="C53" s="892">
        <v>154037</v>
      </c>
      <c r="D53" s="892">
        <v>12435</v>
      </c>
      <c r="E53" s="892">
        <v>155440</v>
      </c>
      <c r="F53" s="892">
        <v>12169</v>
      </c>
      <c r="G53" s="892">
        <v>152108</v>
      </c>
    </row>
    <row r="54" spans="1:7">
      <c r="A54" s="73"/>
      <c r="B54" s="315"/>
      <c r="C54" s="315"/>
      <c r="D54" s="314"/>
      <c r="E54" s="314"/>
      <c r="F54" s="107"/>
      <c r="G54" s="107"/>
    </row>
    <row r="55" spans="1:7">
      <c r="A55" s="107"/>
      <c r="B55" s="107"/>
      <c r="C55" s="107"/>
      <c r="D55" s="107"/>
      <c r="E55" s="107"/>
      <c r="F55" s="107"/>
      <c r="G55" s="107"/>
    </row>
    <row r="56" spans="1:7">
      <c r="A56" s="107"/>
      <c r="B56" s="107"/>
      <c r="C56" s="107"/>
      <c r="D56" s="107"/>
      <c r="E56" s="107"/>
      <c r="F56" s="107"/>
      <c r="G56" s="107"/>
    </row>
    <row r="57" spans="1:7" ht="15" customHeight="1">
      <c r="A57" s="107"/>
      <c r="B57" s="107"/>
      <c r="C57" s="107"/>
      <c r="D57" s="107"/>
      <c r="E57" s="107"/>
      <c r="F57" s="107"/>
      <c r="G57" s="107"/>
    </row>
    <row r="58" spans="1:7">
      <c r="A58" s="107"/>
      <c r="B58" s="107"/>
      <c r="C58" s="107"/>
      <c r="D58" s="107"/>
      <c r="E58" s="107"/>
      <c r="F58" s="107"/>
      <c r="G58" s="107"/>
    </row>
    <row r="59" spans="1:7" ht="15" customHeight="1">
      <c r="A59" s="107"/>
      <c r="B59" s="107"/>
      <c r="C59" s="107"/>
      <c r="D59" s="107"/>
      <c r="E59" s="107"/>
      <c r="F59" s="107"/>
      <c r="G59" s="107"/>
    </row>
    <row r="60" spans="1:7">
      <c r="A60" s="107"/>
      <c r="B60" s="107"/>
      <c r="C60" s="107"/>
      <c r="D60" s="107"/>
      <c r="E60" s="107"/>
    </row>
    <row r="61" spans="1:7">
      <c r="A61" s="107"/>
      <c r="B61" s="107"/>
      <c r="C61" s="107"/>
      <c r="D61" s="107"/>
      <c r="E61" s="10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0" orientation="portrait" r:id="rId1"/>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62BD-E79B-44AB-B6D9-F272A24C9EE2}">
  <dimension ref="A1:I32"/>
  <sheetViews>
    <sheetView showGridLines="0" view="pageLayout" topLeftCell="A62" zoomScaleNormal="100" zoomScaleSheetLayoutView="100" workbookViewId="0">
      <selection activeCell="C64" sqref="C64"/>
    </sheetView>
  </sheetViews>
  <sheetFormatPr defaultRowHeight="14.4"/>
  <cols>
    <col min="1" max="1" width="40.44140625" style="1048" customWidth="1"/>
    <col min="2" max="5" width="11.6640625" style="1048" customWidth="1"/>
    <col min="6" max="6" width="15.33203125" style="1048" bestFit="1" customWidth="1"/>
    <col min="7" max="7" width="12.5546875" style="1048" customWidth="1"/>
    <col min="8" max="16384" width="8.88671875" style="1048"/>
  </cols>
  <sheetData>
    <row r="1" spans="1:9" ht="16.2">
      <c r="A1" s="77" t="s">
        <v>866</v>
      </c>
      <c r="B1" s="107"/>
      <c r="C1" s="107"/>
      <c r="D1" s="107"/>
      <c r="E1" s="107"/>
      <c r="F1" s="107"/>
      <c r="G1" s="107"/>
    </row>
    <row r="2" spans="1:9">
      <c r="A2" s="133" t="s">
        <v>1414</v>
      </c>
      <c r="B2" s="132"/>
      <c r="C2" s="132"/>
      <c r="D2" s="132"/>
      <c r="E2" s="132"/>
      <c r="F2" s="132"/>
      <c r="G2" s="107"/>
    </row>
    <row r="3" spans="1:9" ht="23.25" customHeight="1">
      <c r="A3" s="107"/>
      <c r="B3" s="2228" t="s">
        <v>638</v>
      </c>
      <c r="C3" s="2228"/>
      <c r="D3" s="2228" t="s">
        <v>557</v>
      </c>
      <c r="E3" s="2230"/>
      <c r="F3" s="2228" t="s">
        <v>237</v>
      </c>
      <c r="G3" s="2230"/>
    </row>
    <row r="4" spans="1:9">
      <c r="A4" s="314"/>
      <c r="B4" s="2229"/>
      <c r="C4" s="2229"/>
      <c r="D4" s="2231"/>
      <c r="E4" s="2231"/>
      <c r="F4" s="2231"/>
      <c r="G4" s="2231"/>
    </row>
    <row r="5" spans="1:9">
      <c r="A5" s="635"/>
      <c r="B5" s="2232" t="s">
        <v>335</v>
      </c>
      <c r="C5" s="2232" t="s">
        <v>339</v>
      </c>
      <c r="D5" s="2232" t="s">
        <v>335</v>
      </c>
      <c r="E5" s="2232" t="s">
        <v>339</v>
      </c>
      <c r="F5" s="2232" t="s">
        <v>335</v>
      </c>
      <c r="G5" s="2232" t="s">
        <v>339</v>
      </c>
    </row>
    <row r="6" spans="1:9" ht="15" thickBot="1">
      <c r="A6" s="131" t="s">
        <v>112</v>
      </c>
      <c r="B6" s="2233"/>
      <c r="C6" s="2233"/>
      <c r="D6" s="2233"/>
      <c r="E6" s="2233"/>
      <c r="F6" s="2233"/>
      <c r="G6" s="2233"/>
    </row>
    <row r="7" spans="1:9" s="350" customFormat="1">
      <c r="A7" s="353" t="s">
        <v>637</v>
      </c>
      <c r="B7" s="348">
        <v>1188</v>
      </c>
      <c r="C7" s="348">
        <v>95</v>
      </c>
      <c r="D7" s="130" t="s">
        <v>53</v>
      </c>
      <c r="E7" s="348" t="s">
        <v>53</v>
      </c>
      <c r="F7" s="348">
        <v>1188</v>
      </c>
      <c r="G7" s="348">
        <v>95</v>
      </c>
    </row>
    <row r="8" spans="1:9">
      <c r="A8" s="349" t="s">
        <v>630</v>
      </c>
      <c r="B8" s="130">
        <v>1149</v>
      </c>
      <c r="C8" s="130">
        <v>92</v>
      </c>
      <c r="D8" s="130" t="s">
        <v>53</v>
      </c>
      <c r="E8" s="348" t="s">
        <v>53</v>
      </c>
      <c r="F8" s="130">
        <v>1149</v>
      </c>
      <c r="G8" s="130">
        <v>92</v>
      </c>
    </row>
    <row r="9" spans="1:9">
      <c r="A9" s="349" t="s">
        <v>338</v>
      </c>
      <c r="B9" s="130">
        <v>133</v>
      </c>
      <c r="C9" s="130">
        <v>11</v>
      </c>
      <c r="D9" s="130" t="s">
        <v>53</v>
      </c>
      <c r="E9" s="348" t="s">
        <v>53</v>
      </c>
      <c r="F9" s="130">
        <v>133</v>
      </c>
      <c r="G9" s="130">
        <v>11</v>
      </c>
      <c r="I9" s="165"/>
    </row>
    <row r="10" spans="1:9">
      <c r="A10" s="349" t="s">
        <v>635</v>
      </c>
      <c r="B10" s="130">
        <v>551</v>
      </c>
      <c r="C10" s="130">
        <v>44</v>
      </c>
      <c r="D10" s="130" t="s">
        <v>53</v>
      </c>
      <c r="E10" s="348" t="s">
        <v>53</v>
      </c>
      <c r="F10" s="130">
        <v>551</v>
      </c>
      <c r="G10" s="130">
        <v>44</v>
      </c>
    </row>
    <row r="11" spans="1:9">
      <c r="A11" s="349" t="s">
        <v>337</v>
      </c>
      <c r="B11" s="130">
        <v>150</v>
      </c>
      <c r="C11" s="130">
        <v>12</v>
      </c>
      <c r="D11" s="130" t="s">
        <v>53</v>
      </c>
      <c r="E11" s="348" t="s">
        <v>53</v>
      </c>
      <c r="F11" s="130">
        <v>150</v>
      </c>
      <c r="G11" s="130">
        <v>12</v>
      </c>
    </row>
    <row r="12" spans="1:9">
      <c r="A12" s="349" t="s">
        <v>558</v>
      </c>
      <c r="B12" s="130">
        <v>85</v>
      </c>
      <c r="C12" s="130">
        <v>7</v>
      </c>
      <c r="D12" s="130" t="s">
        <v>53</v>
      </c>
      <c r="E12" s="348" t="s">
        <v>53</v>
      </c>
      <c r="F12" s="130">
        <v>85</v>
      </c>
      <c r="G12" s="130">
        <v>7</v>
      </c>
    </row>
    <row r="13" spans="1:9">
      <c r="A13" s="349" t="s">
        <v>273</v>
      </c>
      <c r="B13" s="130">
        <v>-880</v>
      </c>
      <c r="C13" s="130">
        <v>-70</v>
      </c>
      <c r="D13" s="130" t="s">
        <v>53</v>
      </c>
      <c r="E13" s="348" t="s">
        <v>53</v>
      </c>
      <c r="F13" s="130">
        <v>-880</v>
      </c>
      <c r="G13" s="130">
        <v>-70</v>
      </c>
    </row>
    <row r="14" spans="1:9" s="350" customFormat="1">
      <c r="A14" s="352" t="s">
        <v>636</v>
      </c>
      <c r="B14" s="348">
        <v>1914</v>
      </c>
      <c r="C14" s="348">
        <v>153</v>
      </c>
      <c r="D14" s="130" t="s">
        <v>53</v>
      </c>
      <c r="E14" s="348" t="s">
        <v>53</v>
      </c>
      <c r="F14" s="348">
        <v>1914</v>
      </c>
      <c r="G14" s="348">
        <v>153</v>
      </c>
    </row>
    <row r="15" spans="1:9">
      <c r="A15" s="349" t="s">
        <v>630</v>
      </c>
      <c r="B15" s="130">
        <v>1927</v>
      </c>
      <c r="C15" s="130">
        <v>154</v>
      </c>
      <c r="D15" s="130" t="s">
        <v>53</v>
      </c>
      <c r="E15" s="348" t="s">
        <v>53</v>
      </c>
      <c r="F15" s="130">
        <v>1927</v>
      </c>
      <c r="G15" s="130">
        <v>154</v>
      </c>
    </row>
    <row r="16" spans="1:9">
      <c r="A16" s="349" t="s">
        <v>338</v>
      </c>
      <c r="B16" s="130">
        <v>452</v>
      </c>
      <c r="C16" s="130">
        <v>36</v>
      </c>
      <c r="D16" s="130" t="s">
        <v>53</v>
      </c>
      <c r="E16" s="348" t="s">
        <v>53</v>
      </c>
      <c r="F16" s="130">
        <v>452</v>
      </c>
      <c r="G16" s="130">
        <v>36</v>
      </c>
    </row>
    <row r="17" spans="1:7">
      <c r="A17" s="349" t="s">
        <v>635</v>
      </c>
      <c r="B17" s="130">
        <v>1435</v>
      </c>
      <c r="C17" s="130">
        <v>115</v>
      </c>
      <c r="D17" s="130" t="s">
        <v>53</v>
      </c>
      <c r="E17" s="348" t="s">
        <v>53</v>
      </c>
      <c r="F17" s="130">
        <v>1435</v>
      </c>
      <c r="G17" s="130">
        <v>115</v>
      </c>
    </row>
    <row r="18" spans="1:7">
      <c r="A18" s="349" t="s">
        <v>337</v>
      </c>
      <c r="B18" s="130">
        <v>214</v>
      </c>
      <c r="C18" s="130">
        <v>17</v>
      </c>
      <c r="D18" s="130" t="s">
        <v>53</v>
      </c>
      <c r="E18" s="348" t="s">
        <v>53</v>
      </c>
      <c r="F18" s="130">
        <v>214</v>
      </c>
      <c r="G18" s="130">
        <v>17</v>
      </c>
    </row>
    <row r="19" spans="1:7">
      <c r="A19" s="349" t="s">
        <v>558</v>
      </c>
      <c r="B19" s="130">
        <v>150</v>
      </c>
      <c r="C19" s="130">
        <v>12</v>
      </c>
      <c r="D19" s="130" t="s">
        <v>53</v>
      </c>
      <c r="E19" s="348" t="s">
        <v>53</v>
      </c>
      <c r="F19" s="130">
        <v>150</v>
      </c>
      <c r="G19" s="130">
        <v>12</v>
      </c>
    </row>
    <row r="20" spans="1:7">
      <c r="A20" s="349" t="s">
        <v>273</v>
      </c>
      <c r="B20" s="130">
        <v>-2265</v>
      </c>
      <c r="C20" s="130">
        <v>-181</v>
      </c>
      <c r="D20" s="130" t="s">
        <v>53</v>
      </c>
      <c r="E20" s="348" t="s">
        <v>53</v>
      </c>
      <c r="F20" s="130">
        <v>-2265</v>
      </c>
      <c r="G20" s="130">
        <v>-181</v>
      </c>
    </row>
    <row r="21" spans="1:7" s="350" customFormat="1">
      <c r="A21" s="352" t="s">
        <v>634</v>
      </c>
      <c r="B21" s="348">
        <v>631</v>
      </c>
      <c r="C21" s="348">
        <v>50</v>
      </c>
      <c r="D21" s="348" t="s">
        <v>53</v>
      </c>
      <c r="E21" s="348" t="s">
        <v>53</v>
      </c>
      <c r="F21" s="348">
        <v>631</v>
      </c>
      <c r="G21" s="348">
        <v>50</v>
      </c>
    </row>
    <row r="22" spans="1:7" s="350" customFormat="1">
      <c r="A22" s="352" t="s">
        <v>633</v>
      </c>
      <c r="B22" s="348">
        <v>306</v>
      </c>
      <c r="C22" s="348">
        <v>25</v>
      </c>
      <c r="D22" s="348" t="s">
        <v>53</v>
      </c>
      <c r="E22" s="348" t="s">
        <v>53</v>
      </c>
      <c r="F22" s="348">
        <v>306</v>
      </c>
      <c r="G22" s="348">
        <v>25</v>
      </c>
    </row>
    <row r="23" spans="1:7" s="350" customFormat="1">
      <c r="A23" s="351" t="s">
        <v>632</v>
      </c>
      <c r="B23" s="348">
        <v>6</v>
      </c>
      <c r="C23" s="348">
        <v>0</v>
      </c>
      <c r="D23" s="348" t="s">
        <v>53</v>
      </c>
      <c r="E23" s="348" t="s">
        <v>53</v>
      </c>
      <c r="F23" s="348">
        <v>6</v>
      </c>
      <c r="G23" s="348">
        <v>0</v>
      </c>
    </row>
    <row r="24" spans="1:7" s="350" customFormat="1">
      <c r="A24" s="351" t="s">
        <v>631</v>
      </c>
      <c r="B24" s="348">
        <v>676</v>
      </c>
      <c r="C24" s="348">
        <v>54</v>
      </c>
      <c r="D24" s="348" t="s">
        <v>53</v>
      </c>
      <c r="E24" s="348" t="s">
        <v>53</v>
      </c>
      <c r="F24" s="348">
        <v>676</v>
      </c>
      <c r="G24" s="348">
        <v>54</v>
      </c>
    </row>
    <row r="25" spans="1:7">
      <c r="A25" s="349" t="s">
        <v>630</v>
      </c>
      <c r="B25" s="130">
        <v>260</v>
      </c>
      <c r="C25" s="130">
        <v>21</v>
      </c>
      <c r="D25" s="130" t="s">
        <v>53</v>
      </c>
      <c r="E25" s="348" t="s">
        <v>53</v>
      </c>
      <c r="F25" s="130">
        <v>260</v>
      </c>
      <c r="G25" s="130">
        <v>21</v>
      </c>
    </row>
    <row r="26" spans="1:7">
      <c r="A26" s="349" t="s">
        <v>338</v>
      </c>
      <c r="B26" s="130">
        <v>360</v>
      </c>
      <c r="C26" s="130">
        <v>29</v>
      </c>
      <c r="D26" s="130" t="s">
        <v>53</v>
      </c>
      <c r="E26" s="348" t="s">
        <v>53</v>
      </c>
      <c r="F26" s="130">
        <v>360</v>
      </c>
      <c r="G26" s="130">
        <v>29</v>
      </c>
    </row>
    <row r="27" spans="1:7">
      <c r="A27" s="349" t="s">
        <v>629</v>
      </c>
      <c r="B27" s="130">
        <v>56</v>
      </c>
      <c r="C27" s="130">
        <v>4</v>
      </c>
      <c r="D27" s="130" t="s">
        <v>53</v>
      </c>
      <c r="E27" s="348" t="s">
        <v>53</v>
      </c>
      <c r="F27" s="130">
        <v>56</v>
      </c>
      <c r="G27" s="130">
        <v>4</v>
      </c>
    </row>
    <row r="28" spans="1:7">
      <c r="A28" s="349" t="s">
        <v>337</v>
      </c>
      <c r="B28" s="130"/>
      <c r="C28" s="130"/>
      <c r="D28" s="130"/>
      <c r="E28" s="348"/>
      <c r="F28" s="130"/>
      <c r="G28" s="130"/>
    </row>
    <row r="29" spans="1:7">
      <c r="A29" s="895" t="s">
        <v>237</v>
      </c>
      <c r="B29" s="894">
        <v>4720</v>
      </c>
      <c r="C29" s="894">
        <v>378</v>
      </c>
      <c r="D29" s="894"/>
      <c r="E29" s="894"/>
      <c r="F29" s="894">
        <v>4720</v>
      </c>
      <c r="G29" s="894">
        <v>378</v>
      </c>
    </row>
    <row r="30" spans="1:7">
      <c r="A30" s="78" t="s">
        <v>628</v>
      </c>
      <c r="B30" s="74"/>
      <c r="C30" s="74"/>
      <c r="D30" s="74"/>
      <c r="E30" s="74"/>
      <c r="F30" s="74"/>
      <c r="G30" s="74"/>
    </row>
    <row r="31" spans="1:7">
      <c r="A31" s="114"/>
      <c r="B31" s="114"/>
      <c r="C31" s="114"/>
      <c r="D31" s="114"/>
      <c r="E31" s="114"/>
      <c r="F31" s="114"/>
      <c r="G31" s="114"/>
    </row>
    <row r="32" spans="1:7">
      <c r="A32" s="1049"/>
      <c r="B32" s="1049"/>
      <c r="C32" s="1049"/>
      <c r="D32" s="1049"/>
      <c r="E32" s="1049"/>
      <c r="F32" s="1049"/>
      <c r="G32" s="1049"/>
    </row>
  </sheetData>
  <mergeCells count="9">
    <mergeCell ref="B3:C4"/>
    <mergeCell ref="D3:E4"/>
    <mergeCell ref="F3:G4"/>
    <mergeCell ref="B5:B6"/>
    <mergeCell ref="C5:C6"/>
    <mergeCell ref="D5:D6"/>
    <mergeCell ref="E5:E6"/>
    <mergeCell ref="F5:F6"/>
    <mergeCell ref="G5:G6"/>
  </mergeCells>
  <pageMargins left="0.7" right="0.7" top="0.75" bottom="0.75" header="0.3" footer="0.3"/>
  <pageSetup paperSize="9" scale="75"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39D7-BC71-4126-A9DD-D1C1D95A28FB}">
  <dimension ref="A1:U73"/>
  <sheetViews>
    <sheetView showGridLines="0" showZeros="0" view="pageBreakPreview" topLeftCell="A16" zoomScaleNormal="100" zoomScaleSheetLayoutView="100" workbookViewId="0">
      <selection activeCell="C9" sqref="C9"/>
    </sheetView>
  </sheetViews>
  <sheetFormatPr defaultRowHeight="14.4"/>
  <cols>
    <col min="1" max="1" width="39.77734375" style="1048" customWidth="1"/>
    <col min="2" max="2" width="11" style="1048" customWidth="1"/>
    <col min="3" max="3" width="10.21875" style="1048" customWidth="1"/>
    <col min="4" max="4" width="8.44140625" style="1048" customWidth="1"/>
    <col min="5" max="5" width="10.33203125" style="1048" customWidth="1"/>
    <col min="6" max="7" width="9.6640625" style="1048" customWidth="1"/>
    <col min="8" max="8" width="11.88671875" style="1048" customWidth="1"/>
    <col min="9" max="10" width="8.44140625" style="1048" customWidth="1"/>
    <col min="11" max="11" width="11" style="1048" customWidth="1"/>
    <col min="12" max="12" width="8.88671875" style="1048"/>
    <col min="13" max="13" width="8.88671875" style="1048" customWidth="1"/>
    <col min="14" max="14" width="11" style="1048" customWidth="1"/>
    <col min="15" max="16384" width="8.88671875" style="1048"/>
  </cols>
  <sheetData>
    <row r="1" spans="1:21">
      <c r="A1" s="2237" t="s">
        <v>1079</v>
      </c>
      <c r="B1" s="2237"/>
      <c r="C1" s="2237"/>
      <c r="D1" s="2238"/>
      <c r="E1" s="2238"/>
      <c r="F1" s="992"/>
      <c r="G1" s="992"/>
      <c r="H1" s="992"/>
      <c r="I1" s="992"/>
      <c r="J1" s="992"/>
      <c r="K1" s="165"/>
    </row>
    <row r="2" spans="1:21" ht="21" thickBot="1">
      <c r="A2" s="308" t="s">
        <v>591</v>
      </c>
      <c r="B2" s="125"/>
      <c r="C2" s="993"/>
      <c r="D2" s="992"/>
      <c r="E2" s="992"/>
      <c r="F2" s="992"/>
      <c r="G2" s="992"/>
      <c r="H2" s="992"/>
      <c r="I2" s="992"/>
      <c r="J2" s="992"/>
    </row>
    <row r="3" spans="1:21" ht="16.8" thickBot="1">
      <c r="A3" s="145" t="s">
        <v>112</v>
      </c>
      <c r="B3" s="144" t="s">
        <v>1288</v>
      </c>
      <c r="C3" s="144" t="s">
        <v>1175</v>
      </c>
      <c r="D3" s="144" t="s">
        <v>1106</v>
      </c>
      <c r="E3" s="144" t="s">
        <v>1000</v>
      </c>
      <c r="F3" s="143" t="s">
        <v>916</v>
      </c>
      <c r="G3" s="143" t="s">
        <v>861</v>
      </c>
      <c r="H3" s="143" t="s">
        <v>813</v>
      </c>
      <c r="I3" s="143" t="s">
        <v>649</v>
      </c>
      <c r="J3" s="143" t="s">
        <v>623</v>
      </c>
      <c r="L3" s="918"/>
    </row>
    <row r="4" spans="1:21">
      <c r="A4" s="142" t="s">
        <v>366</v>
      </c>
      <c r="B4" s="141"/>
      <c r="C4" s="141"/>
      <c r="D4" s="140"/>
      <c r="E4" s="140"/>
      <c r="F4" s="140"/>
      <c r="G4" s="140"/>
      <c r="H4" s="140"/>
      <c r="I4" s="140"/>
      <c r="J4" s="140"/>
    </row>
    <row r="5" spans="1:21">
      <c r="A5" s="139" t="s">
        <v>365</v>
      </c>
      <c r="B5" s="1036">
        <v>30033</v>
      </c>
      <c r="C5" s="1036">
        <v>29100</v>
      </c>
      <c r="D5" s="1035">
        <v>28046</v>
      </c>
      <c r="E5" s="1037">
        <v>28064</v>
      </c>
      <c r="F5" s="1035">
        <v>28080</v>
      </c>
      <c r="G5" s="1035">
        <v>28398</v>
      </c>
      <c r="H5" s="1035">
        <v>28198</v>
      </c>
      <c r="I5" s="1035">
        <v>28378</v>
      </c>
      <c r="J5" s="1035">
        <v>28471</v>
      </c>
      <c r="K5" s="916"/>
      <c r="L5" s="916"/>
      <c r="M5" s="916"/>
      <c r="N5" s="916"/>
      <c r="O5" s="916"/>
      <c r="P5" s="916"/>
      <c r="Q5" s="916"/>
      <c r="R5" s="916"/>
      <c r="S5" s="916"/>
    </row>
    <row r="6" spans="1:21">
      <c r="A6" s="139" t="s">
        <v>1078</v>
      </c>
      <c r="B6" s="1036">
        <v>789</v>
      </c>
      <c r="C6" s="1036">
        <v>2288</v>
      </c>
      <c r="D6" s="1035">
        <v>1665</v>
      </c>
      <c r="E6" s="1035">
        <v>891</v>
      </c>
      <c r="F6" s="1035">
        <v>698</v>
      </c>
      <c r="G6" s="1035">
        <v>1658</v>
      </c>
      <c r="H6" s="1035">
        <v>988</v>
      </c>
      <c r="I6" s="1035">
        <v>1381</v>
      </c>
      <c r="J6" s="1035">
        <v>748</v>
      </c>
      <c r="K6" s="917"/>
      <c r="L6" s="916"/>
      <c r="M6" s="916"/>
      <c r="N6" s="916"/>
      <c r="O6" s="916"/>
      <c r="P6" s="916"/>
      <c r="Q6" s="916"/>
      <c r="R6" s="916"/>
      <c r="S6" s="916"/>
    </row>
    <row r="7" spans="1:21">
      <c r="A7" s="136" t="s">
        <v>364</v>
      </c>
      <c r="B7" s="1034">
        <v>-552</v>
      </c>
      <c r="C7" s="1034">
        <v>-1585</v>
      </c>
      <c r="D7" s="1033">
        <v>-1078</v>
      </c>
      <c r="E7" s="1033">
        <v>-492</v>
      </c>
      <c r="F7" s="1033">
        <v>-322</v>
      </c>
      <c r="G7" s="1033">
        <v>-1616</v>
      </c>
      <c r="H7" s="1033">
        <v>-1212</v>
      </c>
      <c r="I7" s="1033">
        <v>-1414</v>
      </c>
      <c r="J7" s="1033">
        <v>-707</v>
      </c>
      <c r="K7" s="916"/>
      <c r="L7" s="916"/>
      <c r="M7" s="916"/>
      <c r="N7" s="916"/>
      <c r="O7" s="916"/>
      <c r="P7" s="916"/>
      <c r="Q7" s="916"/>
      <c r="R7" s="916"/>
      <c r="S7" s="916"/>
    </row>
    <row r="8" spans="1:21">
      <c r="A8" s="139" t="s">
        <v>363</v>
      </c>
      <c r="B8" s="981">
        <v>30270</v>
      </c>
      <c r="C8" s="981">
        <v>29802</v>
      </c>
      <c r="D8" s="972">
        <v>28634</v>
      </c>
      <c r="E8" s="972">
        <v>28463</v>
      </c>
      <c r="F8" s="972">
        <v>28456</v>
      </c>
      <c r="G8" s="972">
        <v>28441</v>
      </c>
      <c r="H8" s="972">
        <v>27974</v>
      </c>
      <c r="I8" s="972">
        <v>28345</v>
      </c>
      <c r="J8" s="972">
        <v>28512</v>
      </c>
      <c r="K8" s="916"/>
      <c r="L8" s="916"/>
      <c r="M8" s="916"/>
      <c r="N8" s="916"/>
      <c r="O8" s="916"/>
      <c r="P8" s="916"/>
      <c r="Q8" s="916"/>
      <c r="R8" s="916"/>
      <c r="S8" s="916"/>
    </row>
    <row r="9" spans="1:21">
      <c r="A9" s="139" t="s">
        <v>362</v>
      </c>
      <c r="B9" s="981">
        <v>-173</v>
      </c>
      <c r="C9" s="981">
        <v>-253</v>
      </c>
      <c r="D9" s="972">
        <v>-173</v>
      </c>
      <c r="E9" s="972">
        <v>-240</v>
      </c>
      <c r="F9" s="972">
        <v>-143</v>
      </c>
      <c r="G9" s="972">
        <v>-136</v>
      </c>
      <c r="H9" s="972">
        <v>0</v>
      </c>
      <c r="I9" s="972">
        <v>0</v>
      </c>
      <c r="J9" s="972">
        <v>0</v>
      </c>
      <c r="K9" s="917"/>
      <c r="L9" s="916"/>
      <c r="M9" s="916"/>
      <c r="N9" s="916"/>
      <c r="O9" s="916"/>
      <c r="P9" s="916"/>
      <c r="Q9" s="916"/>
      <c r="R9" s="916"/>
      <c r="S9" s="916"/>
      <c r="U9" s="1032"/>
    </row>
    <row r="10" spans="1:21">
      <c r="A10" s="139" t="s">
        <v>361</v>
      </c>
      <c r="B10" s="981">
        <v>-2666</v>
      </c>
      <c r="C10" s="981">
        <v>-2636</v>
      </c>
      <c r="D10" s="972">
        <v>-3377</v>
      </c>
      <c r="E10" s="972">
        <v>-3401</v>
      </c>
      <c r="F10" s="972">
        <v>-3286</v>
      </c>
      <c r="G10" s="972">
        <v>-3451</v>
      </c>
      <c r="H10" s="972">
        <v>-3366</v>
      </c>
      <c r="I10" s="972">
        <v>-4170</v>
      </c>
      <c r="J10" s="972">
        <v>-4167</v>
      </c>
      <c r="K10" s="916"/>
      <c r="L10" s="916"/>
      <c r="M10" s="916"/>
      <c r="N10" s="916"/>
      <c r="O10" s="916"/>
      <c r="P10" s="916"/>
      <c r="Q10" s="916"/>
      <c r="R10" s="916"/>
      <c r="S10" s="916"/>
      <c r="U10" s="1032"/>
    </row>
    <row r="11" spans="1:21">
      <c r="A11" s="139" t="s">
        <v>360</v>
      </c>
      <c r="B11" s="981">
        <v>0</v>
      </c>
      <c r="C11" s="981">
        <v>0</v>
      </c>
      <c r="D11" s="972">
        <v>0</v>
      </c>
      <c r="E11" s="972">
        <v>0</v>
      </c>
      <c r="F11" s="972">
        <v>-96</v>
      </c>
      <c r="G11" s="972">
        <v>0</v>
      </c>
      <c r="H11" s="972">
        <v>0</v>
      </c>
      <c r="I11" s="972">
        <v>-90</v>
      </c>
      <c r="J11" s="972">
        <v>-96</v>
      </c>
      <c r="K11" s="916"/>
      <c r="L11" s="916"/>
      <c r="M11" s="916"/>
      <c r="N11" s="916"/>
      <c r="O11" s="916"/>
      <c r="P11" s="916"/>
      <c r="Q11" s="916"/>
      <c r="R11" s="916"/>
      <c r="S11" s="916"/>
    </row>
    <row r="12" spans="1:21">
      <c r="A12" s="139" t="s">
        <v>351</v>
      </c>
      <c r="B12" s="981">
        <v>-160</v>
      </c>
      <c r="C12" s="981">
        <v>-108</v>
      </c>
      <c r="D12" s="972">
        <v>-56</v>
      </c>
      <c r="E12" s="972">
        <v>-71</v>
      </c>
      <c r="F12" s="972">
        <v>-131</v>
      </c>
      <c r="G12" s="972">
        <v>-130</v>
      </c>
      <c r="H12" s="972">
        <v>-117</v>
      </c>
      <c r="I12" s="972">
        <v>-137</v>
      </c>
      <c r="J12" s="972">
        <v>-148</v>
      </c>
      <c r="K12" s="916"/>
      <c r="L12" s="916"/>
      <c r="M12" s="916"/>
      <c r="N12" s="916"/>
      <c r="O12" s="916"/>
      <c r="P12" s="916"/>
      <c r="Q12" s="916"/>
      <c r="R12" s="916"/>
      <c r="S12" s="916"/>
    </row>
    <row r="13" spans="1:21">
      <c r="A13" s="139" t="s">
        <v>1077</v>
      </c>
      <c r="B13" s="981">
        <v>-307</v>
      </c>
      <c r="C13" s="981">
        <v>-253</v>
      </c>
      <c r="D13" s="972">
        <v>-272</v>
      </c>
      <c r="E13" s="972">
        <v>-290</v>
      </c>
      <c r="F13" s="972">
        <v>-475</v>
      </c>
      <c r="G13" s="972">
        <v>-303</v>
      </c>
      <c r="H13" s="972">
        <v>-384</v>
      </c>
      <c r="I13" s="972">
        <v>-307</v>
      </c>
      <c r="J13" s="972">
        <v>-275</v>
      </c>
      <c r="K13" s="917"/>
      <c r="L13" s="916"/>
      <c r="M13" s="916"/>
      <c r="N13" s="916"/>
      <c r="O13" s="916"/>
      <c r="P13" s="916"/>
      <c r="Q13" s="916"/>
      <c r="R13" s="916"/>
      <c r="S13" s="916"/>
    </row>
    <row r="14" spans="1:21">
      <c r="A14" s="136" t="s">
        <v>359</v>
      </c>
      <c r="B14" s="1028">
        <v>-3306</v>
      </c>
      <c r="C14" s="1028">
        <v>-3249</v>
      </c>
      <c r="D14" s="1027">
        <v>-3878</v>
      </c>
      <c r="E14" s="1027">
        <v>-4002</v>
      </c>
      <c r="F14" s="1027">
        <v>-4131</v>
      </c>
      <c r="G14" s="1027">
        <v>-4020</v>
      </c>
      <c r="H14" s="1027">
        <v>-3867</v>
      </c>
      <c r="I14" s="1027">
        <v>-4703</v>
      </c>
      <c r="J14" s="1027">
        <v>-4686</v>
      </c>
      <c r="K14" s="916"/>
      <c r="L14" s="916"/>
      <c r="M14" s="916"/>
      <c r="N14" s="916"/>
      <c r="O14" s="916"/>
      <c r="P14" s="916"/>
      <c r="Q14" s="916"/>
      <c r="R14" s="916"/>
      <c r="S14" s="916"/>
    </row>
    <row r="15" spans="1:21">
      <c r="A15" s="1025" t="s">
        <v>358</v>
      </c>
      <c r="B15" s="1024">
        <v>26964</v>
      </c>
      <c r="C15" s="1024">
        <v>26553</v>
      </c>
      <c r="D15" s="1023">
        <v>24756</v>
      </c>
      <c r="E15" s="1023">
        <v>24461</v>
      </c>
      <c r="F15" s="1023">
        <v>24325</v>
      </c>
      <c r="G15" s="1023">
        <v>24421</v>
      </c>
      <c r="H15" s="1023">
        <v>24107</v>
      </c>
      <c r="I15" s="1023">
        <v>23641</v>
      </c>
      <c r="J15" s="1023">
        <v>23826</v>
      </c>
      <c r="K15" s="916"/>
      <c r="L15" s="916"/>
      <c r="M15" s="916"/>
      <c r="N15" s="916"/>
      <c r="O15" s="916"/>
      <c r="P15" s="916"/>
      <c r="Q15" s="916"/>
      <c r="R15" s="916"/>
      <c r="S15" s="916"/>
    </row>
    <row r="16" spans="1:21">
      <c r="A16" s="920" t="s">
        <v>357</v>
      </c>
      <c r="B16" s="1031">
        <v>2699</v>
      </c>
      <c r="C16" s="1031">
        <v>2609</v>
      </c>
      <c r="D16" s="1031">
        <v>2704</v>
      </c>
      <c r="E16" s="1031">
        <v>2787</v>
      </c>
      <c r="F16" s="1031">
        <v>2833</v>
      </c>
      <c r="G16" s="1031">
        <v>3117</v>
      </c>
      <c r="H16" s="1031">
        <v>3181</v>
      </c>
      <c r="I16" s="1031">
        <v>3957</v>
      </c>
      <c r="J16" s="1031">
        <v>4002</v>
      </c>
      <c r="K16" s="916"/>
      <c r="L16" s="916"/>
      <c r="M16" s="916"/>
      <c r="N16" s="916"/>
      <c r="O16" s="916"/>
      <c r="P16" s="916"/>
      <c r="Q16" s="916"/>
      <c r="R16" s="916"/>
      <c r="S16" s="916"/>
    </row>
    <row r="17" spans="1:21">
      <c r="A17" s="1030" t="s">
        <v>356</v>
      </c>
      <c r="B17" s="981">
        <v>-27</v>
      </c>
      <c r="C17" s="981">
        <v>-21</v>
      </c>
      <c r="D17" s="972">
        <v>-26</v>
      </c>
      <c r="E17" s="972">
        <v>-24</v>
      </c>
      <c r="F17" s="972">
        <v>-23</v>
      </c>
      <c r="G17" s="972">
        <v>-20</v>
      </c>
      <c r="H17" s="972">
        <v>-27</v>
      </c>
      <c r="I17" s="972">
        <v>-8</v>
      </c>
      <c r="J17" s="972">
        <v>-12</v>
      </c>
      <c r="K17" s="916"/>
      <c r="L17" s="916"/>
      <c r="M17" s="916"/>
      <c r="N17" s="916"/>
      <c r="O17" s="916"/>
      <c r="P17" s="916"/>
      <c r="Q17" s="916"/>
      <c r="R17" s="916"/>
      <c r="S17" s="916"/>
    </row>
    <row r="18" spans="1:21">
      <c r="A18" s="1029" t="s">
        <v>355</v>
      </c>
      <c r="B18" s="1028">
        <v>2672</v>
      </c>
      <c r="C18" s="1028">
        <v>2588</v>
      </c>
      <c r="D18" s="1027">
        <v>2678</v>
      </c>
      <c r="E18" s="1027">
        <v>2763</v>
      </c>
      <c r="F18" s="1027">
        <v>2810</v>
      </c>
      <c r="G18" s="1027">
        <v>3097</v>
      </c>
      <c r="H18" s="1027">
        <v>3154</v>
      </c>
      <c r="I18" s="1027">
        <v>3948</v>
      </c>
      <c r="J18" s="1027">
        <v>3991</v>
      </c>
      <c r="K18" s="916"/>
      <c r="L18" s="916"/>
      <c r="M18" s="916"/>
      <c r="N18" s="916"/>
      <c r="O18" s="916"/>
      <c r="P18" s="916"/>
      <c r="Q18" s="916"/>
      <c r="R18" s="916"/>
      <c r="S18" s="916"/>
    </row>
    <row r="19" spans="1:21">
      <c r="A19" s="1025" t="s">
        <v>354</v>
      </c>
      <c r="B19" s="1024">
        <v>29636</v>
      </c>
      <c r="C19" s="1024">
        <v>29141</v>
      </c>
      <c r="D19" s="1023">
        <v>27434</v>
      </c>
      <c r="E19" s="1023">
        <v>27224</v>
      </c>
      <c r="F19" s="1023">
        <v>27135</v>
      </c>
      <c r="G19" s="1023">
        <v>27518</v>
      </c>
      <c r="H19" s="1023">
        <v>27261</v>
      </c>
      <c r="I19" s="1023">
        <v>27590</v>
      </c>
      <c r="J19" s="1023">
        <v>27817</v>
      </c>
      <c r="K19" s="916"/>
      <c r="L19" s="916"/>
      <c r="M19" s="916"/>
      <c r="N19" s="916"/>
      <c r="O19" s="916"/>
      <c r="P19" s="916"/>
      <c r="Q19" s="916"/>
      <c r="R19" s="916"/>
      <c r="S19" s="916"/>
    </row>
    <row r="20" spans="1:21">
      <c r="A20" s="1026" t="s">
        <v>353</v>
      </c>
      <c r="B20" s="1024">
        <v>2631</v>
      </c>
      <c r="C20" s="1024">
        <v>2745</v>
      </c>
      <c r="D20" s="1023">
        <v>3669</v>
      </c>
      <c r="E20" s="1023">
        <v>4240</v>
      </c>
      <c r="F20" s="1023">
        <v>4382</v>
      </c>
      <c r="G20" s="1023">
        <v>4559</v>
      </c>
      <c r="H20" s="1023">
        <v>4789</v>
      </c>
      <c r="I20" s="1023">
        <v>4906</v>
      </c>
      <c r="J20" s="1023">
        <v>4801</v>
      </c>
      <c r="K20" s="916"/>
      <c r="L20" s="916"/>
      <c r="M20" s="916"/>
      <c r="N20" s="916"/>
      <c r="O20" s="916"/>
      <c r="P20" s="916"/>
      <c r="Q20" s="916"/>
      <c r="R20" s="916"/>
      <c r="S20" s="916"/>
      <c r="U20" s="1047"/>
    </row>
    <row r="21" spans="1:21">
      <c r="A21" s="139" t="s">
        <v>352</v>
      </c>
      <c r="B21" s="981">
        <v>620</v>
      </c>
      <c r="C21" s="981">
        <v>628</v>
      </c>
      <c r="D21" s="972">
        <v>615</v>
      </c>
      <c r="E21" s="972">
        <v>626</v>
      </c>
      <c r="F21" s="972">
        <v>294</v>
      </c>
      <c r="G21" s="972">
        <v>220</v>
      </c>
      <c r="H21" s="972">
        <v>216</v>
      </c>
      <c r="I21" s="972">
        <v>180</v>
      </c>
      <c r="J21" s="972">
        <v>185</v>
      </c>
      <c r="K21" s="916"/>
      <c r="L21" s="916"/>
      <c r="M21" s="916"/>
      <c r="N21" s="916"/>
      <c r="O21" s="916"/>
      <c r="P21" s="916"/>
      <c r="Q21" s="916"/>
      <c r="R21" s="916"/>
      <c r="S21" s="916"/>
    </row>
    <row r="22" spans="1:21">
      <c r="A22" s="139" t="s">
        <v>287</v>
      </c>
      <c r="B22" s="981">
        <v>-650</v>
      </c>
      <c r="C22" s="981">
        <v>-650</v>
      </c>
      <c r="D22" s="972">
        <v>-1000</v>
      </c>
      <c r="E22" s="972">
        <v>-1000</v>
      </c>
      <c r="F22" s="972">
        <v>-1000</v>
      </c>
      <c r="G22" s="972">
        <v>-1000</v>
      </c>
      <c r="H22" s="972">
        <v>-1000</v>
      </c>
      <c r="I22" s="972">
        <v>-1000</v>
      </c>
      <c r="J22" s="972">
        <v>-1000</v>
      </c>
      <c r="K22" s="916"/>
      <c r="L22" s="916"/>
      <c r="M22" s="916"/>
      <c r="N22" s="916"/>
      <c r="O22" s="916"/>
      <c r="P22" s="916"/>
      <c r="Q22" s="916"/>
      <c r="R22" s="916"/>
      <c r="S22" s="916"/>
    </row>
    <row r="23" spans="1:21">
      <c r="A23" s="139" t="s">
        <v>350</v>
      </c>
      <c r="B23" s="981">
        <v>-63</v>
      </c>
      <c r="C23" s="981">
        <v>-63</v>
      </c>
      <c r="D23" s="972">
        <v>-812</v>
      </c>
      <c r="E23" s="972">
        <v>-62</v>
      </c>
      <c r="F23" s="972">
        <v>-62</v>
      </c>
      <c r="G23" s="972">
        <v>-61</v>
      </c>
      <c r="H23" s="972">
        <v>-61</v>
      </c>
      <c r="I23" s="972">
        <v>-63</v>
      </c>
      <c r="J23" s="972">
        <v>-49</v>
      </c>
      <c r="K23" s="916"/>
      <c r="L23" s="916"/>
      <c r="M23" s="916"/>
      <c r="N23" s="916"/>
      <c r="O23" s="916"/>
      <c r="P23" s="916"/>
      <c r="Q23" s="916"/>
      <c r="R23" s="916"/>
      <c r="S23" s="916"/>
      <c r="U23" s="1032"/>
    </row>
    <row r="24" spans="1:21">
      <c r="A24" s="1025" t="s">
        <v>349</v>
      </c>
      <c r="B24" s="1024">
        <v>-93</v>
      </c>
      <c r="C24" s="1024">
        <v>-85</v>
      </c>
      <c r="D24" s="1023">
        <v>-1197</v>
      </c>
      <c r="E24" s="1023">
        <v>-436</v>
      </c>
      <c r="F24" s="1023">
        <v>-768</v>
      </c>
      <c r="G24" s="1023">
        <v>-841</v>
      </c>
      <c r="H24" s="1023">
        <v>-845</v>
      </c>
      <c r="I24" s="1023">
        <v>-883</v>
      </c>
      <c r="J24" s="1023">
        <v>-865</v>
      </c>
      <c r="K24" s="916"/>
      <c r="L24" s="916"/>
      <c r="M24" s="916"/>
      <c r="N24" s="916"/>
      <c r="O24" s="916"/>
      <c r="P24" s="916"/>
      <c r="Q24" s="916"/>
      <c r="R24" s="916"/>
      <c r="S24" s="916"/>
      <c r="U24" s="1032"/>
    </row>
    <row r="25" spans="1:21">
      <c r="A25" s="1025" t="s">
        <v>288</v>
      </c>
      <c r="B25" s="1024">
        <v>2538</v>
      </c>
      <c r="C25" s="1024">
        <v>2660</v>
      </c>
      <c r="D25" s="1023">
        <v>2472</v>
      </c>
      <c r="E25" s="1023">
        <v>3804</v>
      </c>
      <c r="F25" s="1023">
        <v>3614</v>
      </c>
      <c r="G25" s="1023">
        <v>3718</v>
      </c>
      <c r="H25" s="1023">
        <v>3944</v>
      </c>
      <c r="I25" s="1023">
        <v>4023</v>
      </c>
      <c r="J25" s="1023">
        <v>3936</v>
      </c>
      <c r="K25" s="916"/>
      <c r="L25" s="916"/>
      <c r="M25" s="916"/>
      <c r="N25" s="916"/>
      <c r="O25" s="916"/>
      <c r="P25" s="916"/>
      <c r="Q25" s="916"/>
      <c r="R25" s="916"/>
      <c r="S25" s="916"/>
    </row>
    <row r="26" spans="1:21">
      <c r="A26" s="1025" t="s">
        <v>641</v>
      </c>
      <c r="B26" s="1024">
        <v>32174</v>
      </c>
      <c r="C26" s="1024">
        <v>31801</v>
      </c>
      <c r="D26" s="1023">
        <v>29906</v>
      </c>
      <c r="E26" s="1023">
        <v>31028</v>
      </c>
      <c r="F26" s="1023">
        <v>30749</v>
      </c>
      <c r="G26" s="1023">
        <v>31236</v>
      </c>
      <c r="H26" s="1023">
        <v>31205</v>
      </c>
      <c r="I26" s="1023">
        <v>31613</v>
      </c>
      <c r="J26" s="1023">
        <v>31753</v>
      </c>
      <c r="K26" s="916"/>
      <c r="L26" s="916"/>
      <c r="M26" s="916"/>
      <c r="N26" s="916"/>
      <c r="O26" s="916"/>
      <c r="P26" s="916"/>
      <c r="Q26" s="916"/>
      <c r="R26" s="916"/>
      <c r="S26" s="916"/>
    </row>
    <row r="27" spans="1:21">
      <c r="A27" s="1737" t="s">
        <v>1430</v>
      </c>
      <c r="B27" s="1021">
        <v>-305</v>
      </c>
      <c r="C27" s="1022">
        <v>-253</v>
      </c>
      <c r="D27" s="1014">
        <v>-272</v>
      </c>
      <c r="E27" s="1014">
        <v>-290</v>
      </c>
      <c r="F27" s="1014">
        <v>-475</v>
      </c>
      <c r="G27" s="1014">
        <v>-303</v>
      </c>
      <c r="H27" s="1014">
        <v>-405</v>
      </c>
      <c r="I27" s="1014">
        <v>-328</v>
      </c>
      <c r="J27" s="1014">
        <v>-289</v>
      </c>
      <c r="K27" s="916"/>
      <c r="L27" s="916"/>
      <c r="M27" s="916"/>
      <c r="N27" s="916"/>
      <c r="O27" s="916"/>
      <c r="P27" s="916"/>
      <c r="Q27" s="916"/>
      <c r="R27" s="916"/>
      <c r="S27" s="916"/>
    </row>
    <row r="28" spans="1:21">
      <c r="A28" s="897"/>
      <c r="B28" s="1021"/>
      <c r="C28" s="1021"/>
      <c r="D28" s="1014"/>
      <c r="E28" s="1014"/>
      <c r="F28" s="1014"/>
      <c r="G28" s="1014"/>
      <c r="H28" s="1014"/>
      <c r="I28" s="1014"/>
      <c r="J28" s="1014"/>
    </row>
    <row r="29" spans="1:21" ht="15" thickBot="1">
      <c r="A29" s="911" t="s">
        <v>1076</v>
      </c>
      <c r="B29" s="314"/>
      <c r="C29" s="314"/>
      <c r="D29" s="980"/>
      <c r="E29" s="314"/>
      <c r="F29" s="314"/>
      <c r="G29" s="314"/>
      <c r="H29" s="314"/>
      <c r="I29" s="991"/>
      <c r="J29" s="314"/>
    </row>
    <row r="30" spans="1:21" ht="15" thickBot="1">
      <c r="A30" s="137" t="s">
        <v>112</v>
      </c>
      <c r="B30" s="144" t="s">
        <v>1417</v>
      </c>
      <c r="C30" s="144" t="s">
        <v>1175</v>
      </c>
      <c r="D30" s="144" t="s">
        <v>1106</v>
      </c>
      <c r="E30" s="144" t="s">
        <v>1000</v>
      </c>
      <c r="F30" s="143" t="s">
        <v>916</v>
      </c>
      <c r="G30" s="143" t="s">
        <v>861</v>
      </c>
      <c r="H30" s="143" t="s">
        <v>813</v>
      </c>
      <c r="I30" s="143" t="s">
        <v>649</v>
      </c>
      <c r="J30" s="143" t="s">
        <v>623</v>
      </c>
    </row>
    <row r="31" spans="1:21">
      <c r="A31" s="139" t="s">
        <v>340</v>
      </c>
      <c r="B31" s="990">
        <v>26728</v>
      </c>
      <c r="C31" s="990">
        <v>26431</v>
      </c>
      <c r="D31" s="990">
        <v>24558</v>
      </c>
      <c r="E31" s="989">
        <v>24385</v>
      </c>
      <c r="F31" s="989">
        <v>24007</v>
      </c>
      <c r="G31" s="989">
        <v>24346</v>
      </c>
      <c r="H31" s="989">
        <v>24311</v>
      </c>
      <c r="I31" s="989">
        <v>23653</v>
      </c>
      <c r="J31" s="989">
        <v>23771</v>
      </c>
    </row>
    <row r="32" spans="1:21">
      <c r="A32" s="139" t="s">
        <v>354</v>
      </c>
      <c r="B32" s="990">
        <v>29401</v>
      </c>
      <c r="C32" s="990">
        <v>29019</v>
      </c>
      <c r="D32" s="990">
        <v>27236</v>
      </c>
      <c r="E32" s="989">
        <v>27148</v>
      </c>
      <c r="F32" s="989">
        <v>26817</v>
      </c>
      <c r="G32" s="989">
        <v>27444</v>
      </c>
      <c r="H32" s="989">
        <v>27466</v>
      </c>
      <c r="I32" s="989">
        <v>27602</v>
      </c>
      <c r="J32" s="989">
        <v>27762</v>
      </c>
    </row>
    <row r="33" spans="1:11">
      <c r="A33" s="136" t="s">
        <v>1075</v>
      </c>
      <c r="B33" s="988">
        <v>31939</v>
      </c>
      <c r="C33" s="988">
        <v>31679</v>
      </c>
      <c r="D33" s="988">
        <v>29708</v>
      </c>
      <c r="E33" s="987">
        <v>30952</v>
      </c>
      <c r="F33" s="987">
        <v>30431</v>
      </c>
      <c r="G33" s="987">
        <v>31161</v>
      </c>
      <c r="H33" s="987">
        <v>31409</v>
      </c>
      <c r="I33" s="987">
        <v>31625</v>
      </c>
      <c r="J33" s="987">
        <v>31698</v>
      </c>
    </row>
    <row r="34" spans="1:11">
      <c r="A34" s="1687" t="s">
        <v>1416</v>
      </c>
      <c r="B34" s="1021"/>
      <c r="C34" s="1021"/>
      <c r="D34" s="1014"/>
      <c r="E34" s="1014"/>
      <c r="F34" s="1014"/>
      <c r="G34" s="1014"/>
      <c r="H34" s="1014"/>
      <c r="I34" s="1014"/>
      <c r="J34" s="1014"/>
    </row>
    <row r="35" spans="1:11">
      <c r="A35" s="915"/>
      <c r="B35" s="1021"/>
      <c r="C35" s="1021"/>
      <c r="D35" s="1014"/>
      <c r="E35" s="1014"/>
      <c r="F35" s="1014"/>
      <c r="G35" s="1014"/>
      <c r="H35" s="1014"/>
      <c r="I35" s="1014"/>
      <c r="J35" s="1014"/>
    </row>
    <row r="36" spans="1:11" ht="16.2" thickBot="1">
      <c r="A36" s="1046" t="s">
        <v>1429</v>
      </c>
    </row>
    <row r="37" spans="1:11" ht="15" thickBot="1">
      <c r="A37" s="137"/>
      <c r="B37" s="144" t="s">
        <v>1288</v>
      </c>
      <c r="C37" s="144" t="s">
        <v>1175</v>
      </c>
      <c r="D37" s="144" t="s">
        <v>1106</v>
      </c>
      <c r="E37" s="144" t="s">
        <v>1000</v>
      </c>
      <c r="F37" s="143" t="s">
        <v>916</v>
      </c>
      <c r="G37" s="143" t="s">
        <v>861</v>
      </c>
      <c r="H37" s="143" t="s">
        <v>813</v>
      </c>
      <c r="I37" s="143" t="s">
        <v>649</v>
      </c>
      <c r="J37" s="143" t="s">
        <v>623</v>
      </c>
    </row>
    <row r="38" spans="1:11" ht="36.75" customHeight="1">
      <c r="A38" s="139" t="s">
        <v>1095</v>
      </c>
      <c r="B38" s="1121" t="s">
        <v>1415</v>
      </c>
      <c r="C38" s="1121" t="s">
        <v>1096</v>
      </c>
      <c r="D38" s="986" t="s">
        <v>1096</v>
      </c>
      <c r="E38" s="986" t="s">
        <v>1096</v>
      </c>
      <c r="F38" s="986" t="s">
        <v>1096</v>
      </c>
      <c r="G38" s="986" t="s">
        <v>1096</v>
      </c>
      <c r="H38" s="986" t="s">
        <v>1097</v>
      </c>
      <c r="I38" s="986" t="s">
        <v>1097</v>
      </c>
      <c r="J38" s="986" t="s">
        <v>1097</v>
      </c>
    </row>
    <row r="39" spans="1:11">
      <c r="A39" s="1737" t="s">
        <v>1431</v>
      </c>
      <c r="B39" s="139"/>
      <c r="C39" s="139"/>
      <c r="D39" s="139"/>
      <c r="E39" s="1049"/>
      <c r="F39" s="1049"/>
      <c r="G39" s="1049"/>
      <c r="H39" s="1049"/>
      <c r="I39" s="1049"/>
      <c r="J39" s="1049"/>
    </row>
    <row r="40" spans="1:11">
      <c r="A40" s="77" t="s">
        <v>868</v>
      </c>
      <c r="B40" s="985"/>
      <c r="C40" s="74"/>
      <c r="D40" s="74"/>
      <c r="E40" s="642"/>
      <c r="F40" s="642"/>
      <c r="G40" s="74"/>
      <c r="H40" s="74"/>
      <c r="I40" s="1012"/>
      <c r="J40" s="639"/>
    </row>
    <row r="41" spans="1:11" ht="12" customHeight="1">
      <c r="A41" s="77"/>
      <c r="B41" s="985"/>
      <c r="C41" s="74"/>
      <c r="D41" s="74"/>
      <c r="E41" s="642"/>
      <c r="F41" s="642"/>
      <c r="G41" s="74"/>
      <c r="H41" s="74"/>
      <c r="I41" s="1012"/>
      <c r="J41" s="639"/>
    </row>
    <row r="42" spans="1:11" ht="14.4" customHeight="1">
      <c r="A42" s="74"/>
      <c r="B42" s="2234" t="s">
        <v>336</v>
      </c>
      <c r="C42" s="1049"/>
      <c r="D42" s="2236" t="s">
        <v>348</v>
      </c>
      <c r="E42" s="2236"/>
      <c r="F42" s="2236"/>
      <c r="G42" s="2236"/>
      <c r="H42" s="1020"/>
      <c r="I42" s="1012"/>
      <c r="J42" s="639"/>
    </row>
    <row r="43" spans="1:11" ht="22.2" thickBot="1">
      <c r="A43" s="145" t="s">
        <v>245</v>
      </c>
      <c r="B43" s="2235"/>
      <c r="C43" s="1318" t="s">
        <v>1074</v>
      </c>
      <c r="D43" s="1018" t="s">
        <v>347</v>
      </c>
      <c r="E43" s="1019" t="s">
        <v>346</v>
      </c>
      <c r="F43" s="1019" t="s">
        <v>639</v>
      </c>
      <c r="G43" s="1018" t="s">
        <v>344</v>
      </c>
      <c r="H43" s="1017" t="s">
        <v>829</v>
      </c>
      <c r="I43" s="984" t="s">
        <v>237</v>
      </c>
      <c r="J43" s="1012"/>
      <c r="K43" s="639"/>
    </row>
    <row r="44" spans="1:11">
      <c r="A44" s="73" t="s">
        <v>340</v>
      </c>
      <c r="B44" s="983">
        <v>4.5</v>
      </c>
      <c r="C44" s="983">
        <v>1</v>
      </c>
      <c r="D44" s="983">
        <v>2.5</v>
      </c>
      <c r="E44" s="983">
        <v>0.2</v>
      </c>
      <c r="F44" s="983">
        <v>2</v>
      </c>
      <c r="G44" s="983">
        <v>0</v>
      </c>
      <c r="H44" s="983">
        <v>4.7</v>
      </c>
      <c r="I44" s="983">
        <v>10.199999999999999</v>
      </c>
      <c r="J44" s="1012"/>
      <c r="K44" s="639"/>
    </row>
    <row r="45" spans="1:11">
      <c r="A45" s="73" t="s">
        <v>289</v>
      </c>
      <c r="B45" s="983">
        <v>6</v>
      </c>
      <c r="C45" s="983">
        <v>1.3</v>
      </c>
      <c r="D45" s="983">
        <v>2.5</v>
      </c>
      <c r="E45" s="983">
        <v>0.2</v>
      </c>
      <c r="F45" s="983">
        <v>2</v>
      </c>
      <c r="G45" s="983">
        <v>0</v>
      </c>
      <c r="H45" s="983">
        <v>4.7</v>
      </c>
      <c r="I45" s="983">
        <v>12</v>
      </c>
      <c r="J45" s="1012"/>
      <c r="K45" s="639"/>
    </row>
    <row r="46" spans="1:11">
      <c r="A46" s="73" t="s">
        <v>343</v>
      </c>
      <c r="B46" s="983">
        <v>8</v>
      </c>
      <c r="C46" s="983">
        <v>1.8</v>
      </c>
      <c r="D46" s="983">
        <v>2.5</v>
      </c>
      <c r="E46" s="983">
        <v>0.2</v>
      </c>
      <c r="F46" s="983">
        <v>2</v>
      </c>
      <c r="G46" s="983">
        <v>0</v>
      </c>
      <c r="H46" s="983">
        <v>4.7</v>
      </c>
      <c r="I46" s="983">
        <v>14.5</v>
      </c>
      <c r="J46" s="1012"/>
      <c r="K46" s="639"/>
    </row>
    <row r="47" spans="1:11">
      <c r="A47" s="896" t="s">
        <v>112</v>
      </c>
      <c r="B47" s="982"/>
      <c r="C47" s="982"/>
      <c r="D47" s="896"/>
      <c r="E47" s="896"/>
      <c r="F47" s="896"/>
      <c r="G47" s="896"/>
      <c r="H47" s="896"/>
      <c r="I47" s="896"/>
      <c r="J47" s="1012"/>
      <c r="K47" s="639"/>
    </row>
    <row r="48" spans="1:11">
      <c r="A48" s="73" t="s">
        <v>340</v>
      </c>
      <c r="B48" s="644">
        <v>6932</v>
      </c>
      <c r="C48" s="644">
        <v>1516</v>
      </c>
      <c r="D48" s="644">
        <v>3851</v>
      </c>
      <c r="E48" s="644">
        <v>342</v>
      </c>
      <c r="F48" s="644">
        <v>3081</v>
      </c>
      <c r="G48" s="644">
        <v>0</v>
      </c>
      <c r="H48" s="644">
        <v>7274</v>
      </c>
      <c r="I48" s="644">
        <v>15722</v>
      </c>
      <c r="J48" s="1012"/>
      <c r="K48" s="639"/>
    </row>
    <row r="49" spans="1:11">
      <c r="A49" s="73" t="s">
        <v>289</v>
      </c>
      <c r="B49" s="644">
        <v>9242</v>
      </c>
      <c r="C49" s="644">
        <v>2022</v>
      </c>
      <c r="D49" s="644">
        <v>3851</v>
      </c>
      <c r="E49" s="644">
        <v>342</v>
      </c>
      <c r="F49" s="644">
        <v>3081</v>
      </c>
      <c r="G49" s="644">
        <v>0</v>
      </c>
      <c r="H49" s="644">
        <v>7274</v>
      </c>
      <c r="I49" s="644">
        <v>18538</v>
      </c>
      <c r="J49" s="1012"/>
      <c r="K49" s="639"/>
    </row>
    <row r="50" spans="1:11">
      <c r="A50" s="188" t="s">
        <v>343</v>
      </c>
      <c r="B50" s="135">
        <v>12323</v>
      </c>
      <c r="C50" s="135">
        <v>2696</v>
      </c>
      <c r="D50" s="135">
        <v>3851</v>
      </c>
      <c r="E50" s="135">
        <v>342</v>
      </c>
      <c r="F50" s="135">
        <v>3081</v>
      </c>
      <c r="G50" s="135">
        <v>0</v>
      </c>
      <c r="H50" s="135">
        <v>7274</v>
      </c>
      <c r="I50" s="135">
        <v>22292</v>
      </c>
      <c r="J50" s="1012"/>
      <c r="K50" s="639"/>
    </row>
    <row r="51" spans="1:11">
      <c r="A51" s="78" t="s">
        <v>705</v>
      </c>
      <c r="B51" s="1016"/>
      <c r="C51" s="1013"/>
      <c r="D51" s="1013"/>
      <c r="E51" s="1013"/>
      <c r="F51" s="1013"/>
      <c r="G51" s="1013"/>
      <c r="H51" s="1013"/>
      <c r="I51" s="1012"/>
      <c r="J51" s="639"/>
    </row>
    <row r="52" spans="1:11">
      <c r="A52" s="78"/>
      <c r="B52" s="1016"/>
      <c r="C52" s="1013"/>
      <c r="D52" s="1013"/>
      <c r="E52" s="1013"/>
      <c r="F52" s="1013"/>
      <c r="G52" s="1013"/>
      <c r="H52" s="1013"/>
      <c r="I52" s="1012"/>
      <c r="J52" s="639"/>
    </row>
    <row r="53" spans="1:11">
      <c r="A53" s="911" t="s">
        <v>342</v>
      </c>
      <c r="B53" s="979"/>
      <c r="C53" s="978"/>
      <c r="D53" s="978"/>
      <c r="E53" s="977"/>
      <c r="F53" s="977"/>
      <c r="G53" s="123"/>
      <c r="H53" s="123"/>
      <c r="I53" s="123"/>
      <c r="J53" s="107"/>
    </row>
    <row r="54" spans="1:11">
      <c r="A54" s="643"/>
      <c r="B54" s="976"/>
      <c r="C54" s="74"/>
      <c r="D54" s="74"/>
      <c r="E54" s="642"/>
      <c r="F54" s="642"/>
      <c r="G54" s="107"/>
      <c r="H54" s="107"/>
      <c r="I54" s="975"/>
      <c r="J54" s="107"/>
    </row>
    <row r="55" spans="1:11" ht="15" thickBot="1">
      <c r="A55" s="145" t="s">
        <v>341</v>
      </c>
      <c r="B55" s="974" t="str">
        <f>B3</f>
        <v>Q1/21</v>
      </c>
      <c r="C55" s="974" t="s">
        <v>1175</v>
      </c>
      <c r="D55" s="974" t="s">
        <v>1106</v>
      </c>
      <c r="E55" s="974" t="s">
        <v>1000</v>
      </c>
      <c r="F55" s="974" t="s">
        <v>916</v>
      </c>
      <c r="G55" s="974" t="s">
        <v>861</v>
      </c>
      <c r="H55" s="974" t="s">
        <v>813</v>
      </c>
      <c r="I55" s="974" t="s">
        <v>649</v>
      </c>
      <c r="J55" s="974" t="s">
        <v>623</v>
      </c>
    </row>
    <row r="56" spans="1:11">
      <c r="A56" s="73" t="s">
        <v>510</v>
      </c>
      <c r="B56" s="1015">
        <v>11.1</v>
      </c>
      <c r="C56" s="1015">
        <v>10.7</v>
      </c>
      <c r="D56" s="1015">
        <v>10.1</v>
      </c>
      <c r="E56" s="1015">
        <v>10.3</v>
      </c>
      <c r="F56" s="1015">
        <v>10.5</v>
      </c>
      <c r="G56" s="1015">
        <v>11.8</v>
      </c>
      <c r="H56" s="1015">
        <v>10.9</v>
      </c>
      <c r="I56" s="1015">
        <v>10.3</v>
      </c>
      <c r="J56" s="1015">
        <v>10.1</v>
      </c>
    </row>
    <row r="57" spans="1:11">
      <c r="A57" s="188" t="s">
        <v>1073</v>
      </c>
      <c r="B57" s="973">
        <v>11</v>
      </c>
      <c r="C57" s="973">
        <v>10.6</v>
      </c>
      <c r="D57" s="973">
        <v>10</v>
      </c>
      <c r="E57" s="973">
        <v>10.3</v>
      </c>
      <c r="F57" s="973">
        <v>10.3</v>
      </c>
      <c r="G57" s="973">
        <v>11.7</v>
      </c>
      <c r="H57" s="973">
        <v>11</v>
      </c>
      <c r="I57" s="973">
        <v>10.3</v>
      </c>
      <c r="J57" s="973">
        <v>10.1</v>
      </c>
    </row>
    <row r="58" spans="1:11">
      <c r="A58" s="78"/>
      <c r="B58" s="1013"/>
      <c r="C58" s="1013"/>
      <c r="D58" s="1013"/>
      <c r="E58" s="1013"/>
      <c r="F58" s="1013"/>
      <c r="G58" s="1013"/>
      <c r="H58" s="1013"/>
      <c r="I58" s="1012"/>
      <c r="J58" s="639"/>
    </row>
    <row r="59" spans="1:11">
      <c r="A59" s="641"/>
      <c r="B59" s="1013"/>
      <c r="C59" s="1013"/>
      <c r="D59" s="1013"/>
      <c r="E59" s="1013"/>
      <c r="F59" s="1013"/>
      <c r="G59" s="1013"/>
      <c r="H59" s="1013"/>
      <c r="I59" s="1012"/>
      <c r="J59" s="639"/>
    </row>
    <row r="60" spans="1:11">
      <c r="A60" s="632"/>
      <c r="B60" s="1014"/>
      <c r="C60" s="1014"/>
      <c r="D60" s="1014"/>
      <c r="E60" s="1014"/>
      <c r="F60" s="1014"/>
      <c r="G60" s="1014"/>
      <c r="H60" s="1014"/>
      <c r="I60" s="1012"/>
      <c r="J60" s="639"/>
    </row>
    <row r="61" spans="1:11">
      <c r="A61" s="640"/>
      <c r="B61" s="1014"/>
      <c r="C61" s="1014"/>
      <c r="D61" s="1014"/>
      <c r="E61" s="1014"/>
      <c r="F61" s="1014"/>
      <c r="G61" s="1014"/>
      <c r="H61" s="1014"/>
      <c r="I61" s="1012"/>
      <c r="J61" s="639"/>
    </row>
    <row r="62" spans="1:11">
      <c r="A62" s="157"/>
      <c r="B62" s="1013"/>
      <c r="C62" s="1013"/>
      <c r="D62" s="1013"/>
      <c r="E62" s="1013"/>
      <c r="F62" s="1013"/>
      <c r="G62" s="1013"/>
      <c r="H62" s="1013"/>
      <c r="I62" s="1012"/>
      <c r="J62" s="639"/>
    </row>
    <row r="63" spans="1:11">
      <c r="A63" s="157"/>
      <c r="B63" s="1013"/>
      <c r="C63" s="1013"/>
      <c r="D63" s="1013"/>
      <c r="E63" s="1013"/>
      <c r="F63" s="1013"/>
      <c r="G63" s="1013"/>
      <c r="H63" s="1013"/>
      <c r="I63" s="1012"/>
      <c r="J63" s="639"/>
    </row>
    <row r="64" spans="1:11">
      <c r="A64" s="157"/>
      <c r="B64" s="1013"/>
      <c r="C64" s="1013"/>
      <c r="D64" s="1013"/>
      <c r="E64" s="1013"/>
      <c r="F64" s="1013"/>
      <c r="G64" s="1013"/>
      <c r="H64" s="1013"/>
      <c r="I64" s="1012"/>
      <c r="J64" s="639"/>
    </row>
    <row r="65" spans="1:10">
      <c r="A65" s="157"/>
      <c r="B65" s="1013"/>
      <c r="C65" s="1013"/>
      <c r="D65" s="1013"/>
      <c r="E65" s="1013"/>
      <c r="F65" s="1013"/>
      <c r="G65" s="1013"/>
      <c r="H65" s="1013"/>
      <c r="I65" s="1012"/>
      <c r="J65" s="639"/>
    </row>
    <row r="66" spans="1:10">
      <c r="A66" s="638"/>
      <c r="B66" s="1011"/>
      <c r="C66" s="1011"/>
      <c r="D66" s="1011"/>
      <c r="E66" s="1011"/>
      <c r="F66" s="1011"/>
      <c r="G66" s="1011"/>
      <c r="H66" s="1011"/>
      <c r="I66" s="1009"/>
      <c r="J66" s="971"/>
    </row>
    <row r="67" spans="1:10">
      <c r="A67" s="637"/>
      <c r="B67" s="1010"/>
      <c r="C67" s="1010"/>
      <c r="D67" s="1010"/>
      <c r="E67" s="1010"/>
      <c r="F67" s="1010"/>
      <c r="G67" s="1010"/>
      <c r="H67" s="1010"/>
      <c r="I67" s="1009"/>
      <c r="J67" s="971"/>
    </row>
    <row r="68" spans="1:10">
      <c r="A68" s="637"/>
      <c r="B68" s="1010"/>
      <c r="C68" s="1010"/>
      <c r="D68" s="1010"/>
      <c r="E68" s="1010"/>
      <c r="F68" s="1010"/>
      <c r="G68" s="1010"/>
      <c r="H68" s="1010"/>
      <c r="I68" s="1009"/>
      <c r="J68" s="971"/>
    </row>
    <row r="69" spans="1:10">
      <c r="A69" s="637"/>
      <c r="B69" s="1010"/>
      <c r="C69" s="1010"/>
      <c r="D69" s="1010"/>
      <c r="E69" s="1010"/>
      <c r="F69" s="1010"/>
      <c r="G69" s="1010"/>
      <c r="H69" s="1010"/>
      <c r="I69" s="1009"/>
      <c r="J69" s="971"/>
    </row>
    <row r="70" spans="1:10">
      <c r="A70" s="636"/>
      <c r="B70" s="331"/>
      <c r="C70" s="331"/>
      <c r="D70" s="331"/>
      <c r="E70" s="331"/>
      <c r="F70" s="331"/>
      <c r="G70" s="331"/>
      <c r="H70" s="331"/>
      <c r="I70" s="331"/>
      <c r="J70" s="331"/>
    </row>
    <row r="71" spans="1:10">
      <c r="A71" s="636"/>
      <c r="B71" s="636"/>
      <c r="C71" s="636"/>
      <c r="D71" s="636"/>
      <c r="E71" s="636"/>
      <c r="F71" s="636"/>
      <c r="G71" s="331"/>
      <c r="H71" s="331"/>
      <c r="I71" s="331"/>
      <c r="J71" s="331"/>
    </row>
    <row r="72" spans="1:10">
      <c r="A72" s="636"/>
      <c r="B72" s="331"/>
      <c r="C72" s="331"/>
      <c r="D72" s="331"/>
      <c r="E72" s="331"/>
      <c r="F72" s="331"/>
      <c r="G72" s="331"/>
      <c r="H72" s="331"/>
      <c r="I72" s="331"/>
      <c r="J72" s="331"/>
    </row>
    <row r="73" spans="1:10">
      <c r="A73" s="106"/>
      <c r="B73" s="106"/>
      <c r="C73" s="106"/>
      <c r="D73" s="106"/>
      <c r="E73" s="106"/>
      <c r="F73" s="106"/>
      <c r="G73" s="106"/>
      <c r="H73" s="106"/>
      <c r="I73" s="106"/>
      <c r="J73" s="106"/>
    </row>
  </sheetData>
  <mergeCells count="3">
    <mergeCell ref="B42:B43"/>
    <mergeCell ref="D42:G42"/>
    <mergeCell ref="A1:E1"/>
  </mergeCells>
  <pageMargins left="0.7" right="0.7" top="0.75" bottom="0.75" header="0.3" footer="0.3"/>
  <pageSetup paperSize="9" scale="70"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1E2E-5982-49D7-864A-78472D14F45A}">
  <dimension ref="A1:F53"/>
  <sheetViews>
    <sheetView showGridLines="0" showZeros="0" view="pageLayout" topLeftCell="A56" zoomScaleNormal="100" zoomScaleSheetLayoutView="100" workbookViewId="0">
      <selection activeCell="C61" sqref="C61"/>
    </sheetView>
  </sheetViews>
  <sheetFormatPr defaultRowHeight="14.4"/>
  <cols>
    <col min="1" max="1" width="36.109375" style="1048" customWidth="1"/>
    <col min="2" max="6" width="15.33203125" style="1048" customWidth="1"/>
    <col min="7" max="9" width="11.6640625" style="1048" customWidth="1"/>
    <col min="10" max="16384" width="8.88671875" style="1048"/>
  </cols>
  <sheetData>
    <row r="1" spans="1:6" ht="36" customHeight="1">
      <c r="A1" s="2239" t="s">
        <v>869</v>
      </c>
      <c r="B1" s="2239"/>
      <c r="C1" s="2239"/>
      <c r="D1" s="2239"/>
      <c r="E1" s="2239"/>
      <c r="F1" s="147"/>
    </row>
    <row r="2" spans="1:6" ht="25.2" customHeight="1" thickBot="1">
      <c r="A2" s="1317"/>
      <c r="B2" s="1317" t="s">
        <v>393</v>
      </c>
      <c r="C2" s="1317" t="s">
        <v>392</v>
      </c>
      <c r="D2" s="1317" t="s">
        <v>830</v>
      </c>
      <c r="E2" s="1321" t="s">
        <v>391</v>
      </c>
      <c r="F2" s="150" t="s">
        <v>390</v>
      </c>
    </row>
    <row r="3" spans="1:6">
      <c r="A3" s="651" t="s">
        <v>389</v>
      </c>
      <c r="B3" s="630">
        <v>9042</v>
      </c>
      <c r="C3" s="630">
        <v>4545</v>
      </c>
      <c r="D3" s="630">
        <v>16931</v>
      </c>
      <c r="E3" s="630">
        <v>608</v>
      </c>
      <c r="F3" s="648">
        <v>58.5</v>
      </c>
    </row>
    <row r="4" spans="1:6">
      <c r="A4" s="650" t="s">
        <v>377</v>
      </c>
      <c r="B4" s="630"/>
      <c r="C4" s="630"/>
      <c r="D4" s="630"/>
      <c r="E4" s="630"/>
      <c r="F4" s="648"/>
    </row>
    <row r="5" spans="1:6">
      <c r="A5" s="649" t="s">
        <v>386</v>
      </c>
      <c r="B5" s="630">
        <v>1045</v>
      </c>
      <c r="C5" s="630">
        <v>246</v>
      </c>
      <c r="D5" s="630">
        <v>3762</v>
      </c>
      <c r="E5" s="630">
        <v>31</v>
      </c>
      <c r="F5" s="648">
        <v>29.3</v>
      </c>
    </row>
    <row r="6" spans="1:6">
      <c r="A6" s="649" t="s">
        <v>385</v>
      </c>
      <c r="B6" s="630">
        <v>2193</v>
      </c>
      <c r="C6" s="630">
        <v>1129</v>
      </c>
      <c r="D6" s="630">
        <v>5800</v>
      </c>
      <c r="E6" s="630">
        <v>136</v>
      </c>
      <c r="F6" s="648">
        <v>45.8</v>
      </c>
    </row>
    <row r="7" spans="1:6">
      <c r="A7" s="649" t="s">
        <v>384</v>
      </c>
      <c r="B7" s="630">
        <v>3003</v>
      </c>
      <c r="C7" s="630">
        <v>1447</v>
      </c>
      <c r="D7" s="630">
        <v>4916</v>
      </c>
      <c r="E7" s="630">
        <v>304</v>
      </c>
      <c r="F7" s="648">
        <v>72.099999999999994</v>
      </c>
    </row>
    <row r="8" spans="1:6">
      <c r="A8" s="649" t="s">
        <v>383</v>
      </c>
      <c r="B8" s="630">
        <v>1268</v>
      </c>
      <c r="C8" s="630">
        <v>937</v>
      </c>
      <c r="D8" s="630">
        <v>1735</v>
      </c>
      <c r="E8" s="630">
        <v>112</v>
      </c>
      <c r="F8" s="648">
        <v>93.7</v>
      </c>
    </row>
    <row r="9" spans="1:6">
      <c r="A9" s="649" t="s">
        <v>382</v>
      </c>
      <c r="B9" s="630">
        <v>290</v>
      </c>
      <c r="C9" s="630">
        <v>150</v>
      </c>
      <c r="D9" s="630">
        <v>279</v>
      </c>
      <c r="E9" s="630">
        <v>11</v>
      </c>
      <c r="F9" s="648">
        <v>154.19999999999999</v>
      </c>
    </row>
    <row r="10" spans="1:6">
      <c r="A10" s="649" t="s">
        <v>381</v>
      </c>
      <c r="B10" s="630">
        <v>663</v>
      </c>
      <c r="C10" s="630">
        <v>374</v>
      </c>
      <c r="D10" s="630">
        <v>153</v>
      </c>
      <c r="E10" s="630">
        <v>6</v>
      </c>
      <c r="F10" s="648">
        <v>178.4</v>
      </c>
    </row>
    <row r="11" spans="1:6">
      <c r="A11" s="649" t="s">
        <v>380</v>
      </c>
      <c r="B11" s="630">
        <v>448</v>
      </c>
      <c r="C11" s="630">
        <v>213</v>
      </c>
      <c r="D11" s="630">
        <v>121</v>
      </c>
      <c r="E11" s="630">
        <v>2</v>
      </c>
      <c r="F11" s="648">
        <v>219.9</v>
      </c>
    </row>
    <row r="12" spans="1:6">
      <c r="A12" s="649" t="s">
        <v>369</v>
      </c>
      <c r="B12" s="630">
        <v>132</v>
      </c>
      <c r="C12" s="630">
        <v>49</v>
      </c>
      <c r="D12" s="630">
        <v>165</v>
      </c>
      <c r="E12" s="630">
        <v>6</v>
      </c>
      <c r="F12" s="648">
        <v>2</v>
      </c>
    </row>
    <row r="13" spans="1:6">
      <c r="A13" s="651"/>
      <c r="B13" s="630"/>
      <c r="C13" s="630"/>
      <c r="D13" s="630"/>
      <c r="E13" s="630"/>
      <c r="F13" s="648"/>
    </row>
    <row r="14" spans="1:6">
      <c r="A14" s="651" t="s">
        <v>388</v>
      </c>
      <c r="B14" s="630">
        <v>110779</v>
      </c>
      <c r="C14" s="630">
        <v>61438</v>
      </c>
      <c r="D14" s="630">
        <v>137425</v>
      </c>
      <c r="E14" s="630">
        <v>29480</v>
      </c>
      <c r="F14" s="648">
        <v>42.5</v>
      </c>
    </row>
    <row r="15" spans="1:6">
      <c r="A15" s="650" t="s">
        <v>377</v>
      </c>
      <c r="F15" s="149"/>
    </row>
    <row r="16" spans="1:6">
      <c r="A16" s="649" t="s">
        <v>386</v>
      </c>
      <c r="B16" s="630">
        <v>17458</v>
      </c>
      <c r="C16" s="630">
        <v>7153</v>
      </c>
      <c r="D16" s="630">
        <v>20584</v>
      </c>
      <c r="E16" s="630">
        <v>3560</v>
      </c>
      <c r="F16" s="648">
        <v>12.2</v>
      </c>
    </row>
    <row r="17" spans="1:6">
      <c r="A17" s="649" t="s">
        <v>385</v>
      </c>
      <c r="B17" s="630">
        <v>28179</v>
      </c>
      <c r="C17" s="630">
        <v>25707</v>
      </c>
      <c r="D17" s="630">
        <v>40735</v>
      </c>
      <c r="E17" s="630">
        <v>12732</v>
      </c>
      <c r="F17" s="648">
        <v>33.4</v>
      </c>
    </row>
    <row r="18" spans="1:6">
      <c r="A18" s="649" t="s">
        <v>384</v>
      </c>
      <c r="B18" s="630">
        <v>48105</v>
      </c>
      <c r="C18" s="630">
        <v>22457</v>
      </c>
      <c r="D18" s="630">
        <v>57719</v>
      </c>
      <c r="E18" s="630">
        <v>10575</v>
      </c>
      <c r="F18" s="648">
        <v>48.9</v>
      </c>
    </row>
    <row r="19" spans="1:6">
      <c r="A19" s="649" t="s">
        <v>383</v>
      </c>
      <c r="B19" s="630">
        <v>9508</v>
      </c>
      <c r="C19" s="630">
        <v>4254</v>
      </c>
      <c r="D19" s="630">
        <v>10846</v>
      </c>
      <c r="E19" s="630">
        <v>2036</v>
      </c>
      <c r="F19" s="648">
        <v>64.5</v>
      </c>
    </row>
    <row r="20" spans="1:6">
      <c r="A20" s="649" t="s">
        <v>382</v>
      </c>
      <c r="B20" s="630">
        <v>2985</v>
      </c>
      <c r="C20" s="630">
        <v>663</v>
      </c>
      <c r="D20" s="630">
        <v>3086</v>
      </c>
      <c r="E20" s="630">
        <v>279</v>
      </c>
      <c r="F20" s="648">
        <v>82.2</v>
      </c>
    </row>
    <row r="21" spans="1:6">
      <c r="A21" s="649" t="s">
        <v>381</v>
      </c>
      <c r="B21" s="630">
        <v>1059</v>
      </c>
      <c r="C21" s="630">
        <v>434</v>
      </c>
      <c r="D21" s="630">
        <v>1159</v>
      </c>
      <c r="E21" s="630">
        <v>150</v>
      </c>
      <c r="F21" s="648">
        <v>93.5</v>
      </c>
    </row>
    <row r="22" spans="1:6">
      <c r="A22" s="649" t="s">
        <v>380</v>
      </c>
      <c r="B22" s="630">
        <v>528</v>
      </c>
      <c r="C22" s="630">
        <v>328</v>
      </c>
      <c r="D22" s="630">
        <v>565</v>
      </c>
      <c r="E22" s="630">
        <v>148</v>
      </c>
      <c r="F22" s="648">
        <v>140.5</v>
      </c>
    </row>
    <row r="23" spans="1:6">
      <c r="A23" s="649" t="s">
        <v>369</v>
      </c>
      <c r="B23" s="630">
        <v>2957</v>
      </c>
      <c r="C23" s="630">
        <v>442</v>
      </c>
      <c r="D23" s="630">
        <v>2731</v>
      </c>
      <c r="E23" s="630">
        <v>0</v>
      </c>
      <c r="F23" s="648">
        <v>99.7</v>
      </c>
    </row>
    <row r="24" spans="1:6">
      <c r="A24" s="651"/>
      <c r="B24" s="630"/>
      <c r="C24" s="630"/>
      <c r="D24" s="630"/>
      <c r="E24" s="630"/>
      <c r="F24" s="648"/>
    </row>
    <row r="25" spans="1:6">
      <c r="A25" s="651" t="s">
        <v>387</v>
      </c>
      <c r="B25" s="630">
        <v>26793</v>
      </c>
      <c r="C25" s="630">
        <v>2938</v>
      </c>
      <c r="D25" s="630">
        <v>30604</v>
      </c>
      <c r="E25" s="630">
        <v>1400</v>
      </c>
      <c r="F25" s="648">
        <v>13</v>
      </c>
    </row>
    <row r="26" spans="1:6">
      <c r="A26" s="650" t="s">
        <v>377</v>
      </c>
      <c r="F26" s="149"/>
    </row>
    <row r="27" spans="1:6">
      <c r="A27" s="649" t="s">
        <v>386</v>
      </c>
      <c r="B27" s="630">
        <v>12513</v>
      </c>
      <c r="C27" s="630">
        <v>613</v>
      </c>
      <c r="D27" s="630">
        <v>13652</v>
      </c>
      <c r="E27" s="630">
        <v>251</v>
      </c>
      <c r="F27" s="648">
        <v>8.5</v>
      </c>
    </row>
    <row r="28" spans="1:6">
      <c r="A28" s="649" t="s">
        <v>385</v>
      </c>
      <c r="B28" s="630">
        <v>13977</v>
      </c>
      <c r="C28" s="630">
        <v>1743</v>
      </c>
      <c r="D28" s="630">
        <v>16257</v>
      </c>
      <c r="E28" s="630">
        <v>997</v>
      </c>
      <c r="F28" s="648">
        <v>14</v>
      </c>
    </row>
    <row r="29" spans="1:6">
      <c r="A29" s="649" t="s">
        <v>384</v>
      </c>
      <c r="B29" s="630">
        <v>232</v>
      </c>
      <c r="C29" s="630">
        <v>384</v>
      </c>
      <c r="D29" s="630">
        <v>595</v>
      </c>
      <c r="E29" s="630">
        <v>129</v>
      </c>
      <c r="F29" s="648">
        <v>67.5</v>
      </c>
    </row>
    <row r="30" spans="1:6">
      <c r="A30" s="649" t="s">
        <v>383</v>
      </c>
      <c r="B30" s="630">
        <v>39</v>
      </c>
      <c r="C30" s="630">
        <v>46</v>
      </c>
      <c r="D30" s="630">
        <v>55</v>
      </c>
      <c r="E30" s="630">
        <v>9</v>
      </c>
      <c r="F30" s="648">
        <v>67.3</v>
      </c>
    </row>
    <row r="31" spans="1:6">
      <c r="A31" s="649" t="s">
        <v>382</v>
      </c>
      <c r="B31" s="630">
        <v>1</v>
      </c>
      <c r="C31" s="630">
        <v>152</v>
      </c>
      <c r="D31" s="630">
        <v>14</v>
      </c>
      <c r="E31" s="630">
        <v>14</v>
      </c>
      <c r="F31" s="648">
        <v>170</v>
      </c>
    </row>
    <row r="32" spans="1:6">
      <c r="A32" s="649" t="s">
        <v>381</v>
      </c>
      <c r="B32" s="630">
        <v>0</v>
      </c>
      <c r="C32" s="630">
        <v>0</v>
      </c>
      <c r="D32" s="630">
        <v>0</v>
      </c>
      <c r="E32" s="630">
        <v>0</v>
      </c>
      <c r="F32" s="648">
        <v>267.2</v>
      </c>
    </row>
    <row r="33" spans="1:6">
      <c r="A33" s="649" t="s">
        <v>380</v>
      </c>
      <c r="B33" s="630">
        <v>31</v>
      </c>
      <c r="C33" s="630">
        <v>0</v>
      </c>
      <c r="D33" s="630">
        <v>31</v>
      </c>
      <c r="E33" s="630">
        <v>0</v>
      </c>
      <c r="F33" s="648">
        <v>293.10000000000002</v>
      </c>
    </row>
    <row r="34" spans="1:6">
      <c r="A34" s="649" t="s">
        <v>369</v>
      </c>
      <c r="B34" s="630">
        <v>0</v>
      </c>
      <c r="C34" s="630">
        <v>0</v>
      </c>
      <c r="D34" s="630">
        <v>0</v>
      </c>
      <c r="E34" s="630">
        <v>0</v>
      </c>
      <c r="F34" s="648">
        <v>0</v>
      </c>
    </row>
    <row r="35" spans="1:6">
      <c r="A35" s="651"/>
      <c r="B35" s="630"/>
      <c r="C35" s="630"/>
      <c r="D35" s="630"/>
      <c r="E35" s="630"/>
      <c r="F35" s="648"/>
    </row>
    <row r="36" spans="1:6">
      <c r="A36" s="651" t="s">
        <v>379</v>
      </c>
      <c r="B36" s="630">
        <v>152157</v>
      </c>
      <c r="C36" s="630">
        <v>13121</v>
      </c>
      <c r="D36" s="630">
        <v>161935</v>
      </c>
      <c r="E36" s="630">
        <v>9778</v>
      </c>
      <c r="F36" s="648">
        <v>11.7</v>
      </c>
    </row>
    <row r="37" spans="1:6">
      <c r="A37" s="650" t="s">
        <v>377</v>
      </c>
      <c r="F37" s="149"/>
    </row>
    <row r="38" spans="1:6">
      <c r="A38" s="649" t="s">
        <v>376</v>
      </c>
      <c r="B38" s="630">
        <v>108219</v>
      </c>
      <c r="C38" s="630">
        <v>10902</v>
      </c>
      <c r="D38" s="630">
        <v>116462</v>
      </c>
      <c r="E38" s="630">
        <v>8243</v>
      </c>
      <c r="F38" s="648">
        <v>8.6999999999999993</v>
      </c>
    </row>
    <row r="39" spans="1:6">
      <c r="A39" s="649" t="s">
        <v>375</v>
      </c>
      <c r="B39" s="630">
        <v>28488</v>
      </c>
      <c r="C39" s="630">
        <v>1372</v>
      </c>
      <c r="D39" s="630">
        <v>29424</v>
      </c>
      <c r="E39" s="630">
        <v>936</v>
      </c>
      <c r="F39" s="648">
        <v>10.9</v>
      </c>
    </row>
    <row r="40" spans="1:6">
      <c r="A40" s="649" t="s">
        <v>374</v>
      </c>
      <c r="B40" s="630">
        <v>10244</v>
      </c>
      <c r="C40" s="630">
        <v>591</v>
      </c>
      <c r="D40" s="630">
        <v>10665</v>
      </c>
      <c r="E40" s="630">
        <v>421</v>
      </c>
      <c r="F40" s="648">
        <v>17.3</v>
      </c>
    </row>
    <row r="41" spans="1:6">
      <c r="A41" s="649" t="s">
        <v>373</v>
      </c>
      <c r="B41" s="630">
        <v>2829</v>
      </c>
      <c r="C41" s="630">
        <v>207</v>
      </c>
      <c r="D41" s="630">
        <v>2962</v>
      </c>
      <c r="E41" s="630">
        <v>133</v>
      </c>
      <c r="F41" s="648">
        <v>31.6</v>
      </c>
    </row>
    <row r="42" spans="1:6">
      <c r="A42" s="649" t="s">
        <v>372</v>
      </c>
      <c r="B42" s="630">
        <v>682</v>
      </c>
      <c r="C42" s="630">
        <v>20</v>
      </c>
      <c r="D42" s="630">
        <v>701</v>
      </c>
      <c r="E42" s="630">
        <v>19</v>
      </c>
      <c r="F42" s="648">
        <v>59.8</v>
      </c>
    </row>
    <row r="43" spans="1:6">
      <c r="A43" s="649" t="s">
        <v>371</v>
      </c>
      <c r="B43" s="630">
        <v>685</v>
      </c>
      <c r="C43" s="630">
        <v>23</v>
      </c>
      <c r="D43" s="630">
        <v>707</v>
      </c>
      <c r="E43" s="630">
        <v>22</v>
      </c>
      <c r="F43" s="648">
        <v>91.2</v>
      </c>
    </row>
    <row r="44" spans="1:6">
      <c r="A44" s="649" t="s">
        <v>370</v>
      </c>
      <c r="B44" s="630">
        <v>41</v>
      </c>
      <c r="C44" s="630">
        <v>2</v>
      </c>
      <c r="D44" s="630">
        <v>42</v>
      </c>
      <c r="E44" s="630">
        <v>1</v>
      </c>
      <c r="F44" s="648">
        <v>68.599999999999994</v>
      </c>
    </row>
    <row r="45" spans="1:6">
      <c r="A45" s="649" t="s">
        <v>369</v>
      </c>
      <c r="B45" s="630">
        <v>969</v>
      </c>
      <c r="C45" s="630">
        <v>4</v>
      </c>
      <c r="D45" s="630">
        <v>972</v>
      </c>
      <c r="E45" s="630">
        <v>3</v>
      </c>
      <c r="F45" s="648">
        <v>174.5</v>
      </c>
    </row>
    <row r="46" spans="1:6">
      <c r="A46" s="80"/>
      <c r="B46" s="630"/>
      <c r="C46" s="630"/>
      <c r="D46" s="630"/>
      <c r="E46" s="630"/>
      <c r="F46" s="630"/>
    </row>
    <row r="47" spans="1:6" ht="15" customHeight="1">
      <c r="A47" s="647" t="s">
        <v>640</v>
      </c>
      <c r="B47" s="189"/>
      <c r="C47" s="189"/>
      <c r="D47" s="189"/>
      <c r="E47" s="189"/>
      <c r="F47" s="189"/>
    </row>
    <row r="48" spans="1:6">
      <c r="A48" s="646" t="s">
        <v>367</v>
      </c>
      <c r="B48" s="645"/>
      <c r="C48" s="645"/>
      <c r="D48" s="645"/>
      <c r="E48" s="645"/>
      <c r="F48" s="645"/>
    </row>
    <row r="49" spans="1:6">
      <c r="A49" s="148"/>
      <c r="B49" s="232"/>
      <c r="C49" s="232"/>
      <c r="D49" s="232"/>
      <c r="E49" s="232"/>
      <c r="F49" s="231"/>
    </row>
    <row r="50" spans="1:6">
      <c r="A50" s="107"/>
      <c r="B50" s="107"/>
      <c r="C50" s="107"/>
      <c r="D50" s="107"/>
      <c r="E50" s="107"/>
      <c r="F50" s="147"/>
    </row>
    <row r="51" spans="1:6">
      <c r="A51" s="107"/>
      <c r="B51" s="107"/>
      <c r="C51" s="107"/>
      <c r="D51" s="107"/>
      <c r="E51" s="107"/>
      <c r="F51" s="147"/>
    </row>
    <row r="52" spans="1:6">
      <c r="A52" s="106"/>
      <c r="B52" s="106"/>
      <c r="C52" s="106"/>
      <c r="D52" s="106"/>
      <c r="E52" s="106"/>
      <c r="F52" s="146"/>
    </row>
    <row r="53" spans="1:6">
      <c r="A53" s="106"/>
      <c r="B53" s="106"/>
      <c r="C53" s="106"/>
      <c r="D53" s="106"/>
      <c r="E53" s="106"/>
      <c r="F53" s="146"/>
    </row>
  </sheetData>
  <mergeCells count="1">
    <mergeCell ref="A1:E1"/>
  </mergeCells>
  <pageMargins left="0.7" right="0.7" top="0.75" bottom="0.75" header="0.3" footer="0.3"/>
  <pageSetup paperSize="9" scale="75"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CC6FE-EA0B-48F1-A2AE-4FAD5993B54E}">
  <dimension ref="A1:P66"/>
  <sheetViews>
    <sheetView showGridLines="0" view="pageLayout" topLeftCell="A63" zoomScaleNormal="100" zoomScaleSheetLayoutView="100" workbookViewId="0">
      <selection activeCell="C67" sqref="C67"/>
    </sheetView>
  </sheetViews>
  <sheetFormatPr defaultRowHeight="14.25" customHeight="1"/>
  <cols>
    <col min="1" max="1" width="43.88671875" style="1048" bestFit="1" customWidth="1"/>
    <col min="2" max="2" width="9.88671875" style="1048" customWidth="1"/>
    <col min="3" max="10" width="8.33203125" style="1048" customWidth="1"/>
    <col min="11" max="16384" width="8.88671875" style="1048"/>
  </cols>
  <sheetData>
    <row r="1" spans="1:12" ht="50.25" customHeight="1" thickBot="1">
      <c r="A1" s="1317"/>
      <c r="B1" s="1317" t="s">
        <v>393</v>
      </c>
      <c r="C1" s="2227" t="s">
        <v>392</v>
      </c>
      <c r="D1" s="2227"/>
      <c r="E1" s="2227" t="s">
        <v>830</v>
      </c>
      <c r="F1" s="2227"/>
      <c r="G1" s="2227" t="s">
        <v>391</v>
      </c>
      <c r="H1" s="2227"/>
      <c r="I1" s="2227" t="s">
        <v>390</v>
      </c>
      <c r="J1" s="2227"/>
    </row>
    <row r="2" spans="1:12" ht="14.25" customHeight="1">
      <c r="A2" s="651" t="s">
        <v>378</v>
      </c>
      <c r="B2" s="630">
        <v>23361</v>
      </c>
      <c r="D2" s="630">
        <v>20291</v>
      </c>
      <c r="F2" s="630">
        <v>32138</v>
      </c>
      <c r="G2" s="630"/>
      <c r="H2" s="630">
        <v>10707</v>
      </c>
      <c r="I2" s="630"/>
      <c r="J2" s="648">
        <v>27.2</v>
      </c>
    </row>
    <row r="3" spans="1:12" ht="14.25" customHeight="1">
      <c r="A3" s="650" t="s">
        <v>377</v>
      </c>
      <c r="B3" s="630"/>
      <c r="F3" s="630"/>
      <c r="J3" s="648"/>
    </row>
    <row r="4" spans="1:12" ht="14.25" customHeight="1">
      <c r="A4" s="649" t="s">
        <v>376</v>
      </c>
      <c r="B4" s="630">
        <v>7276</v>
      </c>
      <c r="D4" s="630">
        <v>11614</v>
      </c>
      <c r="F4" s="630">
        <v>13310</v>
      </c>
      <c r="G4" s="630"/>
      <c r="H4" s="630">
        <v>6224</v>
      </c>
      <c r="I4" s="630"/>
      <c r="J4" s="648">
        <v>8.1</v>
      </c>
    </row>
    <row r="5" spans="1:12" ht="14.25" customHeight="1">
      <c r="A5" s="649" t="s">
        <v>375</v>
      </c>
      <c r="B5" s="630">
        <v>5521</v>
      </c>
      <c r="D5" s="630">
        <v>4564</v>
      </c>
      <c r="F5" s="630">
        <v>7317</v>
      </c>
      <c r="G5" s="630"/>
      <c r="H5" s="630">
        <v>2343</v>
      </c>
      <c r="I5" s="630"/>
      <c r="J5" s="648">
        <v>16.5</v>
      </c>
      <c r="L5" s="165"/>
    </row>
    <row r="6" spans="1:12" ht="14.25" customHeight="1">
      <c r="A6" s="649" t="s">
        <v>374</v>
      </c>
      <c r="B6" s="630">
        <v>3768</v>
      </c>
      <c r="D6" s="630">
        <v>1878</v>
      </c>
      <c r="F6" s="630">
        <v>4176</v>
      </c>
      <c r="G6" s="630"/>
      <c r="H6" s="630">
        <v>1042</v>
      </c>
      <c r="I6" s="630"/>
      <c r="J6" s="648">
        <v>28.5</v>
      </c>
    </row>
    <row r="7" spans="1:12" ht="14.25" customHeight="1">
      <c r="A7" s="649" t="s">
        <v>373</v>
      </c>
      <c r="B7" s="630">
        <v>3112</v>
      </c>
      <c r="D7" s="630">
        <v>1362</v>
      </c>
      <c r="F7" s="630">
        <v>3585</v>
      </c>
      <c r="G7" s="630"/>
      <c r="H7" s="630">
        <v>825</v>
      </c>
      <c r="I7" s="630"/>
      <c r="J7" s="648">
        <v>38.799999999999997</v>
      </c>
    </row>
    <row r="8" spans="1:12" ht="14.25" customHeight="1">
      <c r="A8" s="649" t="s">
        <v>372</v>
      </c>
      <c r="B8" s="630">
        <v>1732</v>
      </c>
      <c r="D8" s="630">
        <v>210</v>
      </c>
      <c r="F8" s="630">
        <v>1750</v>
      </c>
      <c r="G8" s="630"/>
      <c r="H8" s="630">
        <v>114</v>
      </c>
      <c r="I8" s="630"/>
      <c r="J8" s="648">
        <v>41.6</v>
      </c>
    </row>
    <row r="9" spans="1:12" ht="14.25" customHeight="1">
      <c r="A9" s="649" t="s">
        <v>371</v>
      </c>
      <c r="B9" s="630">
        <v>1086</v>
      </c>
      <c r="D9" s="630">
        <v>99</v>
      </c>
      <c r="F9" s="630">
        <v>1051</v>
      </c>
      <c r="G9" s="630"/>
      <c r="H9" s="630">
        <v>53</v>
      </c>
      <c r="I9" s="630"/>
      <c r="J9" s="648">
        <v>61.7</v>
      </c>
    </row>
    <row r="10" spans="1:12" ht="14.25" customHeight="1">
      <c r="A10" s="649" t="s">
        <v>370</v>
      </c>
      <c r="B10" s="630">
        <v>184</v>
      </c>
      <c r="D10" s="630">
        <v>478</v>
      </c>
      <c r="F10" s="630">
        <v>246</v>
      </c>
      <c r="G10" s="630"/>
      <c r="H10" s="630">
        <v>62</v>
      </c>
      <c r="I10" s="630"/>
      <c r="J10" s="648">
        <v>73.8</v>
      </c>
    </row>
    <row r="11" spans="1:12" ht="14.25" customHeight="1">
      <c r="A11" s="649" t="s">
        <v>369</v>
      </c>
      <c r="B11" s="630">
        <v>682</v>
      </c>
      <c r="D11" s="630">
        <v>86</v>
      </c>
      <c r="F11" s="630">
        <v>703</v>
      </c>
      <c r="G11" s="630"/>
      <c r="H11" s="630">
        <v>44</v>
      </c>
      <c r="I11" s="630"/>
      <c r="J11" s="648">
        <v>327.9</v>
      </c>
    </row>
    <row r="12" spans="1:12" ht="14.25" customHeight="1">
      <c r="A12" s="649"/>
      <c r="B12" s="630"/>
      <c r="D12" s="630"/>
      <c r="F12" s="630"/>
      <c r="H12" s="630"/>
      <c r="J12" s="648"/>
    </row>
    <row r="13" spans="1:12" ht="14.25" customHeight="1">
      <c r="A13" s="80" t="s">
        <v>368</v>
      </c>
      <c r="B13" s="630">
        <v>5981</v>
      </c>
      <c r="D13" s="630" t="s">
        <v>53</v>
      </c>
      <c r="F13" s="630">
        <v>5966</v>
      </c>
      <c r="G13" s="630"/>
      <c r="H13" s="630" t="s">
        <v>53</v>
      </c>
      <c r="I13" s="630"/>
      <c r="J13" s="648">
        <v>87.7</v>
      </c>
    </row>
    <row r="14" spans="1:12" ht="14.25" customHeight="1">
      <c r="A14" s="2240" t="s">
        <v>640</v>
      </c>
      <c r="B14" s="2240"/>
      <c r="C14" s="2240"/>
      <c r="D14" s="2240"/>
      <c r="E14" s="2240"/>
      <c r="F14" s="2240"/>
      <c r="G14" s="190"/>
      <c r="H14" s="190"/>
      <c r="I14" s="190"/>
      <c r="J14" s="190"/>
    </row>
    <row r="15" spans="1:12" ht="14.25" customHeight="1">
      <c r="A15" s="646" t="s">
        <v>367</v>
      </c>
      <c r="B15" s="645"/>
      <c r="C15" s="645"/>
      <c r="D15" s="645"/>
      <c r="E15" s="645"/>
      <c r="F15" s="645"/>
    </row>
    <row r="16" spans="1:12" ht="14.25" customHeight="1">
      <c r="A16" s="646"/>
      <c r="B16" s="645"/>
      <c r="C16" s="645"/>
      <c r="D16" s="645"/>
      <c r="E16" s="645"/>
      <c r="F16" s="645"/>
    </row>
    <row r="18" spans="1:16" ht="14.25" customHeight="1">
      <c r="A18" s="2239" t="s">
        <v>870</v>
      </c>
      <c r="B18" s="2239"/>
      <c r="C18" s="2239"/>
      <c r="D18" s="2239"/>
      <c r="E18" s="107"/>
      <c r="F18" s="107"/>
      <c r="G18" s="107"/>
      <c r="H18" s="107"/>
      <c r="I18" s="107"/>
      <c r="J18" s="1049"/>
    </row>
    <row r="19" spans="1:16" ht="14.25" customHeight="1" thickBot="1">
      <c r="A19" s="1050"/>
      <c r="B19" s="1050"/>
      <c r="C19" s="1050"/>
      <c r="D19" s="1050"/>
      <c r="E19" s="107"/>
      <c r="F19" s="107"/>
      <c r="G19" s="107"/>
      <c r="H19" s="107"/>
      <c r="I19" s="107"/>
      <c r="J19" s="1049"/>
    </row>
    <row r="20" spans="1:16" ht="14.25" customHeight="1" thickBot="1">
      <c r="A20" s="152" t="s">
        <v>112</v>
      </c>
      <c r="B20" s="117" t="s">
        <v>1288</v>
      </c>
      <c r="C20" s="117" t="s">
        <v>1175</v>
      </c>
      <c r="D20" s="117" t="s">
        <v>1106</v>
      </c>
      <c r="E20" s="117" t="s">
        <v>1000</v>
      </c>
      <c r="F20" s="117" t="s">
        <v>916</v>
      </c>
      <c r="G20" s="117" t="s">
        <v>861</v>
      </c>
      <c r="H20" s="117" t="s">
        <v>813</v>
      </c>
      <c r="I20" s="116" t="s">
        <v>649</v>
      </c>
      <c r="J20" s="116" t="s">
        <v>623</v>
      </c>
    </row>
    <row r="21" spans="1:16" ht="14.25" customHeight="1">
      <c r="A21" s="652" t="s">
        <v>311</v>
      </c>
      <c r="B21" s="625">
        <v>122321</v>
      </c>
      <c r="C21" s="625">
        <v>120479</v>
      </c>
      <c r="D21" s="625">
        <v>115586</v>
      </c>
      <c r="E21" s="625">
        <v>117764</v>
      </c>
      <c r="F21" s="625">
        <v>117242</v>
      </c>
      <c r="G21" s="625">
        <v>117367</v>
      </c>
      <c r="H21" s="625">
        <v>124469</v>
      </c>
      <c r="I21" s="625">
        <v>127145</v>
      </c>
      <c r="J21" s="622">
        <v>128172</v>
      </c>
      <c r="K21" s="164"/>
    </row>
    <row r="22" spans="1:16" ht="14.25" customHeight="1">
      <c r="A22" s="658" t="s">
        <v>241</v>
      </c>
      <c r="B22" s="361">
        <v>23242</v>
      </c>
      <c r="C22" s="361">
        <v>23529</v>
      </c>
      <c r="D22" s="361">
        <v>22889</v>
      </c>
      <c r="E22" s="361">
        <v>23250</v>
      </c>
      <c r="F22" s="361">
        <v>22540</v>
      </c>
      <c r="G22" s="361">
        <v>22043</v>
      </c>
      <c r="H22" s="361">
        <v>24439</v>
      </c>
      <c r="I22" s="361">
        <v>24620</v>
      </c>
      <c r="J22" s="346">
        <v>24620</v>
      </c>
      <c r="K22" s="164"/>
    </row>
    <row r="23" spans="1:16" ht="14.25" customHeight="1">
      <c r="A23" s="659" t="s">
        <v>397</v>
      </c>
      <c r="B23" s="361">
        <v>3697</v>
      </c>
      <c r="C23" s="361">
        <v>3589</v>
      </c>
      <c r="D23" s="361">
        <v>3397</v>
      </c>
      <c r="E23" s="361">
        <v>3561</v>
      </c>
      <c r="F23" s="361">
        <v>3251</v>
      </c>
      <c r="G23" s="361">
        <v>3379</v>
      </c>
      <c r="H23" s="361">
        <v>3717</v>
      </c>
      <c r="I23" s="361">
        <v>3761</v>
      </c>
      <c r="J23" s="361">
        <v>3862</v>
      </c>
      <c r="K23" s="164"/>
    </row>
    <row r="24" spans="1:16" ht="14.25" customHeight="1">
      <c r="A24" s="658" t="s">
        <v>243</v>
      </c>
      <c r="B24" s="361">
        <v>32800</v>
      </c>
      <c r="C24" s="361">
        <v>32678</v>
      </c>
      <c r="D24" s="361">
        <v>32370</v>
      </c>
      <c r="E24" s="361">
        <v>32797</v>
      </c>
      <c r="F24" s="361">
        <v>32566</v>
      </c>
      <c r="G24" s="361">
        <v>30598</v>
      </c>
      <c r="H24" s="361">
        <v>32856</v>
      </c>
      <c r="I24" s="361">
        <v>34841</v>
      </c>
      <c r="J24" s="361">
        <v>32013</v>
      </c>
      <c r="K24" s="164"/>
    </row>
    <row r="25" spans="1:16" ht="14.25" customHeight="1">
      <c r="A25" s="659" t="s">
        <v>396</v>
      </c>
      <c r="B25" s="346">
        <v>3921</v>
      </c>
      <c r="C25" s="346">
        <v>3915</v>
      </c>
      <c r="D25" s="346">
        <v>3917</v>
      </c>
      <c r="E25" s="346">
        <v>3945</v>
      </c>
      <c r="F25" s="346">
        <v>3574</v>
      </c>
      <c r="G25" s="346">
        <v>3486</v>
      </c>
      <c r="H25" s="346">
        <v>3434</v>
      </c>
      <c r="I25" s="346">
        <v>3425</v>
      </c>
      <c r="J25" s="346">
        <v>3113</v>
      </c>
      <c r="K25" s="164"/>
    </row>
    <row r="26" spans="1:16" ht="14.25" customHeight="1">
      <c r="A26" s="658" t="s">
        <v>244</v>
      </c>
      <c r="B26" s="346">
        <v>28811</v>
      </c>
      <c r="C26" s="346">
        <v>28743</v>
      </c>
      <c r="D26" s="346">
        <v>27925</v>
      </c>
      <c r="E26" s="346">
        <v>28395</v>
      </c>
      <c r="F26" s="346">
        <v>28725</v>
      </c>
      <c r="G26" s="346">
        <v>28522</v>
      </c>
      <c r="H26" s="346">
        <v>29435</v>
      </c>
      <c r="I26" s="346">
        <v>29066</v>
      </c>
      <c r="J26" s="346">
        <v>28765</v>
      </c>
      <c r="K26" s="164"/>
    </row>
    <row r="27" spans="1:16" ht="14.25" customHeight="1">
      <c r="A27" s="659" t="s">
        <v>20</v>
      </c>
      <c r="B27" s="346">
        <v>11677</v>
      </c>
      <c r="C27" s="346">
        <v>11586</v>
      </c>
      <c r="D27" s="346">
        <v>11682</v>
      </c>
      <c r="E27" s="346">
        <v>11846</v>
      </c>
      <c r="F27" s="346">
        <v>12012</v>
      </c>
      <c r="G27" s="346">
        <v>12070</v>
      </c>
      <c r="H27" s="346">
        <v>12195</v>
      </c>
      <c r="I27" s="346">
        <v>12152</v>
      </c>
      <c r="J27" s="346">
        <v>12236</v>
      </c>
      <c r="K27" s="164"/>
    </row>
    <row r="28" spans="1:16" ht="14.25" customHeight="1">
      <c r="A28" s="658" t="s">
        <v>242</v>
      </c>
      <c r="B28" s="346">
        <v>34194</v>
      </c>
      <c r="C28" s="346">
        <v>31965</v>
      </c>
      <c r="D28" s="346">
        <v>28128</v>
      </c>
      <c r="E28" s="346">
        <v>28601</v>
      </c>
      <c r="F28" s="346">
        <v>28171</v>
      </c>
      <c r="G28" s="346">
        <v>30707</v>
      </c>
      <c r="H28" s="346">
        <v>32758</v>
      </c>
      <c r="I28" s="346">
        <v>33300</v>
      </c>
      <c r="J28" s="346">
        <v>30163</v>
      </c>
      <c r="K28" s="164"/>
      <c r="L28" s="165"/>
      <c r="O28" s="994"/>
      <c r="P28" s="994"/>
    </row>
    <row r="29" spans="1:16" ht="14.25" customHeight="1">
      <c r="A29" s="659" t="s">
        <v>395</v>
      </c>
      <c r="B29" s="346">
        <v>6018</v>
      </c>
      <c r="C29" s="346">
        <v>5698</v>
      </c>
      <c r="D29" s="346">
        <v>5378</v>
      </c>
      <c r="E29" s="346">
        <v>5453</v>
      </c>
      <c r="F29" s="346">
        <v>4951</v>
      </c>
      <c r="G29" s="346">
        <v>5650</v>
      </c>
      <c r="H29" s="346">
        <v>5563</v>
      </c>
      <c r="I29" s="346">
        <v>5510</v>
      </c>
      <c r="J29" s="346">
        <v>2870</v>
      </c>
      <c r="K29" s="164"/>
    </row>
    <row r="30" spans="1:16" ht="14.25" customHeight="1">
      <c r="A30" s="658" t="s">
        <v>240</v>
      </c>
      <c r="B30" s="346">
        <v>70</v>
      </c>
      <c r="C30" s="346">
        <v>105</v>
      </c>
      <c r="D30" s="346">
        <v>238</v>
      </c>
      <c r="E30" s="346">
        <v>301</v>
      </c>
      <c r="F30" s="346">
        <v>311</v>
      </c>
      <c r="G30" s="346">
        <v>403</v>
      </c>
      <c r="H30" s="346">
        <v>491</v>
      </c>
      <c r="I30" s="346">
        <v>520</v>
      </c>
      <c r="J30" s="346">
        <v>581</v>
      </c>
      <c r="K30" s="164"/>
    </row>
    <row r="31" spans="1:16" ht="14.25" customHeight="1">
      <c r="A31" s="658" t="s">
        <v>394</v>
      </c>
      <c r="B31" s="346">
        <v>843</v>
      </c>
      <c r="C31" s="346">
        <v>840</v>
      </c>
      <c r="D31" s="346">
        <v>818</v>
      </c>
      <c r="E31" s="346">
        <v>803</v>
      </c>
      <c r="F31" s="346">
        <v>814</v>
      </c>
      <c r="G31" s="346">
        <v>817</v>
      </c>
      <c r="H31" s="346">
        <v>0</v>
      </c>
      <c r="I31" s="346">
        <v>0</v>
      </c>
      <c r="J31" s="346">
        <v>4675</v>
      </c>
      <c r="K31" s="164"/>
    </row>
    <row r="32" spans="1:16" ht="14.25" customHeight="1">
      <c r="A32" s="658" t="s">
        <v>268</v>
      </c>
      <c r="B32" s="346">
        <v>2360</v>
      </c>
      <c r="C32" s="346">
        <v>2618</v>
      </c>
      <c r="D32" s="346">
        <v>3219</v>
      </c>
      <c r="E32" s="346">
        <v>3618</v>
      </c>
      <c r="F32" s="346">
        <v>4115</v>
      </c>
      <c r="G32" s="346">
        <v>4276</v>
      </c>
      <c r="H32" s="346">
        <v>4490</v>
      </c>
      <c r="I32" s="346">
        <v>4798</v>
      </c>
      <c r="J32" s="346">
        <v>4583</v>
      </c>
      <c r="K32" s="164"/>
    </row>
    <row r="33" spans="1:10" ht="14.25" customHeight="1">
      <c r="A33" s="657"/>
      <c r="B33" s="346"/>
      <c r="C33" s="346"/>
      <c r="D33" s="346"/>
      <c r="E33" s="346"/>
      <c r="F33" s="346"/>
      <c r="G33" s="346"/>
      <c r="H33" s="346"/>
      <c r="I33" s="346"/>
      <c r="J33" s="656"/>
    </row>
    <row r="34" spans="1:10" ht="14.25" customHeight="1">
      <c r="A34" s="652" t="s">
        <v>300</v>
      </c>
      <c r="B34" s="622">
        <f>'REA &amp; Risk weights '!B19</f>
        <v>696</v>
      </c>
      <c r="C34" s="622">
        <v>648</v>
      </c>
      <c r="D34" s="622">
        <v>633</v>
      </c>
      <c r="E34" s="622">
        <v>934</v>
      </c>
      <c r="F34" s="622">
        <v>674</v>
      </c>
      <c r="G34" s="622">
        <v>795</v>
      </c>
      <c r="H34" s="622">
        <v>844</v>
      </c>
      <c r="I34" s="622">
        <v>728</v>
      </c>
      <c r="J34" s="622">
        <v>1099</v>
      </c>
    </row>
    <row r="35" spans="1:10" ht="14.25" customHeight="1">
      <c r="A35" s="354"/>
      <c r="B35" s="346"/>
      <c r="C35" s="346"/>
      <c r="D35" s="346"/>
      <c r="E35" s="346"/>
      <c r="F35" s="346"/>
      <c r="G35" s="346"/>
      <c r="H35" s="346"/>
      <c r="I35" s="346"/>
      <c r="J35" s="346"/>
    </row>
    <row r="36" spans="1:10" ht="14.25" customHeight="1">
      <c r="A36" s="652" t="s">
        <v>299</v>
      </c>
      <c r="B36" s="622">
        <f>'REA &amp; Risk weights '!B21</f>
        <v>4720</v>
      </c>
      <c r="C36" s="622">
        <v>6616</v>
      </c>
      <c r="D36" s="622">
        <v>7537</v>
      </c>
      <c r="E36" s="622">
        <v>9597</v>
      </c>
      <c r="F36" s="622">
        <v>8594</v>
      </c>
      <c r="G36" s="622">
        <v>4934</v>
      </c>
      <c r="H36" s="622">
        <v>4257</v>
      </c>
      <c r="I36" s="622">
        <v>5165</v>
      </c>
      <c r="J36" s="622">
        <v>7253</v>
      </c>
    </row>
    <row r="37" spans="1:10" ht="14.25" customHeight="1">
      <c r="A37" s="151"/>
      <c r="B37" s="132"/>
      <c r="C37" s="132"/>
      <c r="D37" s="132"/>
      <c r="E37" s="132"/>
      <c r="F37" s="132"/>
      <c r="G37" s="132"/>
      <c r="H37" s="132"/>
      <c r="I37" s="132"/>
      <c r="J37" s="132"/>
    </row>
    <row r="38" spans="1:10" ht="14.25" customHeight="1">
      <c r="A38" s="652" t="s">
        <v>626</v>
      </c>
      <c r="B38" s="622">
        <f>'REA &amp; Risk weights '!B26</f>
        <v>1</v>
      </c>
      <c r="C38" s="622">
        <v>265</v>
      </c>
      <c r="D38" s="622">
        <v>106</v>
      </c>
      <c r="E38" s="622">
        <v>1</v>
      </c>
      <c r="F38" s="622">
        <v>0</v>
      </c>
      <c r="G38" s="622">
        <v>4</v>
      </c>
      <c r="H38" s="622">
        <v>2</v>
      </c>
      <c r="I38" s="622">
        <v>0</v>
      </c>
      <c r="J38" s="622">
        <v>1</v>
      </c>
    </row>
    <row r="39" spans="1:10" ht="14.25" customHeight="1">
      <c r="A39" s="151"/>
      <c r="B39" s="132"/>
      <c r="C39" s="132"/>
      <c r="D39" s="132"/>
      <c r="E39" s="132"/>
      <c r="F39" s="132"/>
      <c r="G39" s="132"/>
      <c r="H39" s="132"/>
      <c r="I39" s="132"/>
      <c r="J39" s="132"/>
    </row>
    <row r="40" spans="1:10" ht="14.25" customHeight="1">
      <c r="A40" s="652" t="s">
        <v>295</v>
      </c>
      <c r="B40" s="622">
        <f>'REA &amp; Risk weights '!B28</f>
        <v>14306</v>
      </c>
      <c r="C40" s="622">
        <v>14701</v>
      </c>
      <c r="D40" s="622">
        <v>14701</v>
      </c>
      <c r="E40" s="622">
        <v>14701</v>
      </c>
      <c r="F40" s="622">
        <v>14701</v>
      </c>
      <c r="G40" s="622">
        <v>15698</v>
      </c>
      <c r="H40" s="622">
        <v>15698</v>
      </c>
      <c r="I40" s="622">
        <v>15698</v>
      </c>
      <c r="J40" s="622">
        <v>15698</v>
      </c>
    </row>
    <row r="41" spans="1:10" ht="14.25" customHeight="1">
      <c r="A41" s="654"/>
      <c r="B41" s="653"/>
      <c r="C41" s="653"/>
      <c r="D41" s="653"/>
      <c r="E41" s="653"/>
      <c r="F41" s="653"/>
      <c r="G41" s="653"/>
      <c r="H41" s="653"/>
      <c r="I41" s="653"/>
      <c r="J41" s="653"/>
    </row>
    <row r="42" spans="1:10" ht="20.399999999999999">
      <c r="A42" s="655" t="s">
        <v>508</v>
      </c>
      <c r="B42" s="622">
        <f>'REA &amp; Risk weights '!B30</f>
        <v>0</v>
      </c>
      <c r="C42" s="622">
        <v>630</v>
      </c>
      <c r="D42" s="622">
        <v>546</v>
      </c>
      <c r="E42" s="622">
        <v>452</v>
      </c>
      <c r="F42" s="622">
        <v>735</v>
      </c>
      <c r="G42" s="622">
        <v>750</v>
      </c>
      <c r="H42" s="622">
        <v>711</v>
      </c>
      <c r="I42" s="622">
        <v>663</v>
      </c>
      <c r="J42" s="622">
        <v>673</v>
      </c>
    </row>
    <row r="43" spans="1:10" ht="20.399999999999999">
      <c r="A43" s="655" t="s">
        <v>590</v>
      </c>
      <c r="B43" s="622">
        <f>'REA &amp; Risk weights '!B31</f>
        <v>11993</v>
      </c>
      <c r="C43" s="622">
        <v>12101</v>
      </c>
      <c r="D43" s="622">
        <v>11450</v>
      </c>
      <c r="E43" s="622">
        <v>11151</v>
      </c>
      <c r="F43" s="622">
        <v>10162</v>
      </c>
      <c r="G43" s="622">
        <v>10667</v>
      </c>
      <c r="H43" s="622">
        <v>10367</v>
      </c>
      <c r="I43" s="622">
        <v>10330</v>
      </c>
      <c r="J43" s="622">
        <v>10112</v>
      </c>
    </row>
    <row r="44" spans="1:10" ht="14.25" customHeight="1">
      <c r="A44" s="654"/>
      <c r="B44" s="653"/>
      <c r="C44" s="653"/>
      <c r="D44" s="653"/>
      <c r="E44" s="653"/>
      <c r="F44" s="653"/>
      <c r="G44" s="653"/>
      <c r="H44" s="653"/>
      <c r="I44" s="653"/>
      <c r="J44" s="653"/>
    </row>
    <row r="45" spans="1:10" ht="14.25" customHeight="1">
      <c r="A45" s="652" t="s">
        <v>294</v>
      </c>
      <c r="B45" s="622"/>
      <c r="C45" s="622"/>
      <c r="D45" s="622"/>
      <c r="E45" s="622"/>
      <c r="F45" s="622"/>
      <c r="G45" s="622"/>
      <c r="H45" s="622"/>
      <c r="I45" s="622"/>
      <c r="J45" s="622"/>
    </row>
    <row r="46" spans="1:10" ht="14.25" customHeight="1">
      <c r="A46" s="151"/>
      <c r="B46" s="132"/>
      <c r="C46" s="132"/>
      <c r="D46" s="132"/>
      <c r="E46" s="132"/>
      <c r="F46" s="132"/>
      <c r="G46" s="132"/>
      <c r="H46" s="132"/>
      <c r="I46" s="132"/>
      <c r="J46" s="132"/>
    </row>
    <row r="47" spans="1:10" ht="14.25" customHeight="1">
      <c r="A47" s="652" t="s">
        <v>237</v>
      </c>
      <c r="B47" s="622">
        <f>'REA &amp; Risk weights '!B34</f>
        <v>154037</v>
      </c>
      <c r="C47" s="622">
        <v>155440</v>
      </c>
      <c r="D47" s="622">
        <v>150559</v>
      </c>
      <c r="E47" s="622">
        <v>154600</v>
      </c>
      <c r="F47" s="622">
        <v>152108</v>
      </c>
      <c r="G47" s="622">
        <v>150215</v>
      </c>
      <c r="H47" s="622">
        <v>156349</v>
      </c>
      <c r="I47" s="622">
        <v>159729</v>
      </c>
      <c r="J47" s="622">
        <v>163007</v>
      </c>
    </row>
    <row r="48" spans="1:10" ht="14.25" customHeight="1">
      <c r="A48" s="107"/>
      <c r="B48" s="107"/>
      <c r="C48" s="107"/>
      <c r="D48" s="107"/>
      <c r="E48" s="107"/>
      <c r="F48" s="107"/>
      <c r="G48" s="107"/>
      <c r="H48" s="107"/>
      <c r="I48" s="107"/>
      <c r="J48" s="1049"/>
    </row>
    <row r="49" spans="1:10" ht="14.25" customHeight="1">
      <c r="A49" s="107"/>
      <c r="B49" s="107"/>
      <c r="C49" s="107"/>
      <c r="D49" s="107"/>
      <c r="E49" s="107"/>
      <c r="F49" s="107"/>
      <c r="G49" s="107"/>
      <c r="H49" s="107"/>
      <c r="I49" s="107"/>
      <c r="J49" s="1049"/>
    </row>
    <row r="50" spans="1:10" ht="14.25" customHeight="1">
      <c r="A50" s="107"/>
      <c r="B50" s="107"/>
      <c r="C50" s="107"/>
      <c r="D50" s="107"/>
      <c r="E50" s="107"/>
      <c r="F50" s="107"/>
      <c r="G50" s="107"/>
      <c r="H50" s="107"/>
      <c r="I50" s="107"/>
      <c r="J50" s="1049"/>
    </row>
    <row r="51" spans="1:10" ht="14.25" customHeight="1">
      <c r="A51" s="107"/>
      <c r="B51" s="107"/>
      <c r="C51" s="107"/>
      <c r="D51" s="107"/>
      <c r="E51" s="107"/>
      <c r="F51" s="107"/>
      <c r="G51" s="107"/>
      <c r="H51" s="107"/>
      <c r="I51" s="107"/>
      <c r="J51" s="1049"/>
    </row>
    <row r="52" spans="1:10" ht="14.25" customHeight="1">
      <c r="A52" s="107"/>
      <c r="B52" s="107"/>
      <c r="C52" s="107"/>
      <c r="D52" s="107"/>
      <c r="E52" s="107"/>
      <c r="F52" s="107"/>
      <c r="G52" s="107"/>
      <c r="H52" s="107"/>
      <c r="I52" s="107"/>
      <c r="J52" s="1049"/>
    </row>
    <row r="53" spans="1:10" ht="14.25" customHeight="1">
      <c r="A53" s="107"/>
      <c r="B53" s="107"/>
      <c r="C53" s="107"/>
      <c r="D53" s="107"/>
      <c r="E53" s="107"/>
      <c r="F53" s="107"/>
      <c r="G53" s="107"/>
      <c r="H53" s="107"/>
      <c r="I53" s="107"/>
      <c r="J53" s="1049"/>
    </row>
    <row r="54" spans="1:10" ht="14.25" customHeight="1">
      <c r="A54" s="107"/>
      <c r="B54" s="107"/>
      <c r="C54" s="107"/>
      <c r="D54" s="107"/>
      <c r="E54" s="107"/>
      <c r="F54" s="107"/>
      <c r="G54" s="107"/>
      <c r="H54" s="107"/>
      <c r="I54" s="107"/>
      <c r="J54" s="1049"/>
    </row>
    <row r="55" spans="1:10" ht="14.25" customHeight="1">
      <c r="A55" s="1049"/>
      <c r="B55" s="1049"/>
      <c r="C55" s="1049"/>
      <c r="D55" s="1049"/>
      <c r="E55" s="1049"/>
      <c r="F55" s="1049"/>
      <c r="G55" s="1049"/>
      <c r="H55" s="1049"/>
      <c r="I55" s="1049"/>
      <c r="J55" s="1049"/>
    </row>
    <row r="56" spans="1:10" ht="14.25" customHeight="1">
      <c r="A56" s="1049"/>
      <c r="B56" s="1049"/>
      <c r="C56" s="1049"/>
      <c r="D56" s="1049"/>
      <c r="E56" s="1049"/>
      <c r="F56" s="1049"/>
      <c r="G56" s="1049"/>
      <c r="H56" s="1049"/>
      <c r="I56" s="1049"/>
      <c r="J56" s="1049"/>
    </row>
    <row r="57" spans="1:10" ht="14.25" customHeight="1">
      <c r="A57" s="1049"/>
      <c r="B57" s="1049"/>
      <c r="C57" s="1049"/>
      <c r="D57" s="1049"/>
      <c r="E57" s="1049"/>
      <c r="F57" s="1049"/>
      <c r="G57" s="1049"/>
      <c r="H57" s="1049"/>
      <c r="I57" s="1049"/>
      <c r="J57" s="1049"/>
    </row>
    <row r="58" spans="1:10" ht="14.25" customHeight="1">
      <c r="A58" s="1049"/>
      <c r="B58" s="1049"/>
      <c r="C58" s="1049"/>
      <c r="D58" s="1049"/>
      <c r="E58" s="1049"/>
      <c r="F58" s="1049"/>
      <c r="G58" s="1049"/>
      <c r="H58" s="1049"/>
      <c r="I58" s="1049"/>
      <c r="J58" s="1049"/>
    </row>
    <row r="59" spans="1:10" ht="14.25" customHeight="1">
      <c r="A59" s="1049"/>
      <c r="B59" s="1049"/>
      <c r="C59" s="1049"/>
      <c r="D59" s="1049"/>
      <c r="E59" s="1049"/>
      <c r="F59" s="1049"/>
      <c r="G59" s="1049"/>
      <c r="H59" s="1049"/>
      <c r="I59" s="1049"/>
      <c r="J59" s="1049"/>
    </row>
    <row r="60" spans="1:10" ht="14.25" customHeight="1">
      <c r="A60" s="1049"/>
      <c r="B60" s="1049"/>
      <c r="C60" s="1049"/>
      <c r="D60" s="1049"/>
      <c r="E60" s="1049"/>
      <c r="F60" s="1049"/>
      <c r="G60" s="1049"/>
      <c r="H60" s="1049"/>
      <c r="I60" s="1049"/>
      <c r="J60" s="1049"/>
    </row>
    <row r="61" spans="1:10" ht="14.25" customHeight="1">
      <c r="A61" s="1049"/>
      <c r="B61" s="1049"/>
      <c r="C61" s="1049"/>
      <c r="D61" s="1049"/>
      <c r="E61" s="1049"/>
      <c r="F61" s="1049"/>
      <c r="G61" s="1049"/>
      <c r="H61" s="1049"/>
      <c r="I61" s="1049"/>
      <c r="J61" s="1049"/>
    </row>
    <row r="62" spans="1:10" ht="14.25" customHeight="1">
      <c r="A62" s="1049"/>
      <c r="B62" s="1049"/>
      <c r="C62" s="1049"/>
      <c r="D62" s="1049"/>
      <c r="E62" s="1049"/>
      <c r="F62" s="1049"/>
      <c r="G62" s="1049"/>
      <c r="H62" s="1049"/>
      <c r="I62" s="1049"/>
      <c r="J62" s="1049"/>
    </row>
    <row r="63" spans="1:10" ht="14.25" customHeight="1">
      <c r="A63" s="1049"/>
      <c r="B63" s="1049"/>
      <c r="C63" s="1049"/>
      <c r="D63" s="1049"/>
      <c r="E63" s="1049"/>
      <c r="F63" s="1049"/>
      <c r="G63" s="1049"/>
      <c r="H63" s="1049"/>
      <c r="I63" s="1049"/>
      <c r="J63" s="1049"/>
    </row>
    <row r="64" spans="1:10" ht="14.25" customHeight="1">
      <c r="A64" s="1049"/>
      <c r="B64" s="1049"/>
      <c r="C64" s="1049"/>
      <c r="D64" s="1049"/>
      <c r="E64" s="1049"/>
      <c r="F64" s="1049"/>
      <c r="G64" s="1049"/>
      <c r="H64" s="1049"/>
      <c r="I64" s="1049"/>
      <c r="J64" s="1049"/>
    </row>
    <row r="65" spans="1:10" ht="14.25" customHeight="1">
      <c r="A65" s="1049"/>
      <c r="B65" s="1049"/>
      <c r="C65" s="1049"/>
      <c r="D65" s="1049"/>
      <c r="E65" s="1049"/>
      <c r="F65" s="1049"/>
      <c r="G65" s="1049"/>
      <c r="H65" s="1049"/>
      <c r="I65" s="1049"/>
      <c r="J65" s="1049"/>
    </row>
    <row r="66" spans="1:10" ht="14.25" customHeight="1">
      <c r="A66" s="1049"/>
      <c r="B66" s="1049"/>
      <c r="C66" s="1049"/>
      <c r="D66" s="1049"/>
      <c r="E66" s="1049"/>
      <c r="F66" s="1049"/>
      <c r="G66" s="1049"/>
      <c r="H66" s="1049"/>
      <c r="I66" s="1049"/>
      <c r="J66" s="1049"/>
    </row>
  </sheetData>
  <mergeCells count="6">
    <mergeCell ref="A18:D18"/>
    <mergeCell ref="C1:D1"/>
    <mergeCell ref="E1:F1"/>
    <mergeCell ref="G1:H1"/>
    <mergeCell ref="I1:J1"/>
    <mergeCell ref="A14:F14"/>
  </mergeCells>
  <pageMargins left="0.7" right="0.7" top="0.75" bottom="0.75" header="0.3" footer="0.3"/>
  <pageSetup paperSize="9" scale="70"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38C84-6BD3-4F83-B1F8-11B3AC33B778}">
  <dimension ref="A1:M53"/>
  <sheetViews>
    <sheetView showZeros="0" view="pageLayout" topLeftCell="A65" zoomScaleNormal="100" zoomScaleSheetLayoutView="100" workbookViewId="0">
      <selection activeCell="B67" sqref="A67:B67"/>
    </sheetView>
  </sheetViews>
  <sheetFormatPr defaultColWidth="9.109375" defaultRowHeight="14.4"/>
  <cols>
    <col min="1" max="1" width="53.109375" style="1049" customWidth="1"/>
    <col min="2" max="10" width="8.109375" style="1049" customWidth="1"/>
    <col min="11" max="16384" width="9.109375" style="1049"/>
  </cols>
  <sheetData>
    <row r="1" spans="1:12">
      <c r="A1" s="1046" t="s">
        <v>594</v>
      </c>
      <c r="B1" s="125"/>
      <c r="C1" s="107"/>
      <c r="D1" s="123"/>
      <c r="E1" s="123"/>
      <c r="F1" s="107"/>
      <c r="G1" s="123"/>
    </row>
    <row r="2" spans="1:12">
      <c r="A2" s="79" t="s">
        <v>593</v>
      </c>
      <c r="B2" s="125"/>
      <c r="C2" s="107"/>
      <c r="D2" s="123"/>
      <c r="E2" s="123"/>
      <c r="F2" s="107"/>
      <c r="G2" s="123"/>
      <c r="H2" s="154"/>
    </row>
    <row r="3" spans="1:12" ht="15" thickBot="1">
      <c r="A3" s="347"/>
      <c r="B3" s="600"/>
      <c r="C3" s="671"/>
      <c r="D3" s="671"/>
      <c r="E3" s="671"/>
      <c r="F3" s="671"/>
      <c r="G3" s="123"/>
    </row>
    <row r="4" spans="1:12" ht="15" thickBot="1">
      <c r="A4" s="158" t="s">
        <v>112</v>
      </c>
      <c r="B4" s="144" t="s">
        <v>1417</v>
      </c>
      <c r="C4" s="144" t="s">
        <v>1183</v>
      </c>
      <c r="D4" s="144" t="s">
        <v>1123</v>
      </c>
      <c r="E4" s="143" t="s">
        <v>1080</v>
      </c>
      <c r="F4" s="143" t="s">
        <v>925</v>
      </c>
      <c r="G4" s="143" t="s">
        <v>867</v>
      </c>
      <c r="H4" s="143" t="s">
        <v>832</v>
      </c>
      <c r="I4" s="143" t="s">
        <v>872</v>
      </c>
      <c r="J4" s="143" t="s">
        <v>871</v>
      </c>
    </row>
    <row r="5" spans="1:12">
      <c r="A5" s="157" t="s">
        <v>366</v>
      </c>
      <c r="B5" s="141"/>
      <c r="C5" s="140"/>
      <c r="D5" s="140"/>
      <c r="E5" s="140"/>
      <c r="F5" s="140"/>
      <c r="G5" s="140"/>
      <c r="H5" s="140"/>
      <c r="I5" s="140"/>
      <c r="J5" s="1131"/>
    </row>
    <row r="6" spans="1:12">
      <c r="A6" s="157" t="s">
        <v>365</v>
      </c>
      <c r="B6" s="906">
        <v>26127</v>
      </c>
      <c r="C6" s="361">
        <v>25657</v>
      </c>
      <c r="D6" s="361">
        <v>25436</v>
      </c>
      <c r="E6" s="361">
        <v>25417</v>
      </c>
      <c r="F6" s="361">
        <v>25513</v>
      </c>
      <c r="G6" s="361">
        <v>25841</v>
      </c>
      <c r="H6" s="361">
        <v>25664</v>
      </c>
      <c r="I6" s="361">
        <v>25765</v>
      </c>
      <c r="J6" s="1128">
        <v>25860</v>
      </c>
    </row>
    <row r="7" spans="1:12">
      <c r="A7" s="108" t="s">
        <v>364</v>
      </c>
      <c r="B7" s="360">
        <v>0</v>
      </c>
      <c r="C7" s="359">
        <v>0</v>
      </c>
      <c r="D7" s="359">
        <v>0</v>
      </c>
      <c r="E7" s="359">
        <v>0</v>
      </c>
      <c r="F7" s="359">
        <v>0</v>
      </c>
      <c r="G7" s="359">
        <v>0</v>
      </c>
      <c r="H7" s="359">
        <v>0</v>
      </c>
      <c r="I7" s="359">
        <v>0</v>
      </c>
      <c r="J7" s="1129">
        <v>0</v>
      </c>
    </row>
    <row r="8" spans="1:12">
      <c r="A8" s="157" t="s">
        <v>363</v>
      </c>
      <c r="B8" s="356">
        <v>26127</v>
      </c>
      <c r="C8" s="355">
        <v>25657</v>
      </c>
      <c r="D8" s="355">
        <v>25436</v>
      </c>
      <c r="E8" s="355">
        <v>25417</v>
      </c>
      <c r="F8" s="355">
        <v>25513</v>
      </c>
      <c r="G8" s="355">
        <v>25841</v>
      </c>
      <c r="H8" s="355">
        <v>25664</v>
      </c>
      <c r="I8" s="355">
        <v>25765</v>
      </c>
      <c r="J8" s="1128">
        <v>25860</v>
      </c>
      <c r="L8" s="238"/>
    </row>
    <row r="9" spans="1:12">
      <c r="A9" s="157" t="s">
        <v>362</v>
      </c>
      <c r="B9" s="356">
        <v>-170</v>
      </c>
      <c r="C9" s="355">
        <v>-249</v>
      </c>
      <c r="D9" s="355">
        <v>-170</v>
      </c>
      <c r="E9" s="355">
        <v>-237</v>
      </c>
      <c r="F9" s="355">
        <v>-143</v>
      </c>
      <c r="G9" s="355">
        <v>-136</v>
      </c>
      <c r="H9" s="355">
        <v>0</v>
      </c>
      <c r="I9" s="355">
        <v>0</v>
      </c>
      <c r="J9" s="1128">
        <v>0</v>
      </c>
    </row>
    <row r="10" spans="1:12">
      <c r="A10" s="157" t="s">
        <v>361</v>
      </c>
      <c r="B10" s="356">
        <v>-909</v>
      </c>
      <c r="C10" s="355">
        <v>-916</v>
      </c>
      <c r="D10" s="355">
        <v>-1756</v>
      </c>
      <c r="E10" s="355">
        <v>-1779</v>
      </c>
      <c r="F10" s="355">
        <v>-1725</v>
      </c>
      <c r="G10" s="355">
        <v>-1749</v>
      </c>
      <c r="H10" s="355">
        <v>-1676</v>
      </c>
      <c r="I10" s="355">
        <v>-2382</v>
      </c>
      <c r="J10" s="1128">
        <v>-2385</v>
      </c>
    </row>
    <row r="11" spans="1:12">
      <c r="A11" s="157" t="s">
        <v>360</v>
      </c>
      <c r="B11" s="356">
        <v>0</v>
      </c>
      <c r="C11" s="355">
        <v>0</v>
      </c>
      <c r="D11" s="355">
        <v>0</v>
      </c>
      <c r="E11" s="355">
        <v>0</v>
      </c>
      <c r="F11" s="355">
        <v>0</v>
      </c>
      <c r="G11" s="355">
        <v>0</v>
      </c>
      <c r="H11" s="355">
        <v>0</v>
      </c>
      <c r="I11" s="355">
        <v>0</v>
      </c>
      <c r="J11" s="1128">
        <v>-18</v>
      </c>
    </row>
    <row r="12" spans="1:12">
      <c r="A12" s="157" t="s">
        <v>351</v>
      </c>
      <c r="B12" s="356">
        <v>-162</v>
      </c>
      <c r="C12" s="355">
        <v>-113</v>
      </c>
      <c r="D12" s="355">
        <v>-59</v>
      </c>
      <c r="E12" s="355">
        <v>-73</v>
      </c>
      <c r="F12" s="355">
        <v>-131</v>
      </c>
      <c r="G12" s="355">
        <v>-134</v>
      </c>
      <c r="H12" s="355">
        <v>-122</v>
      </c>
      <c r="I12" s="355">
        <v>-140</v>
      </c>
      <c r="J12" s="1128">
        <v>-148</v>
      </c>
    </row>
    <row r="13" spans="1:12">
      <c r="A13" s="157" t="s">
        <v>350</v>
      </c>
      <c r="B13" s="356">
        <v>-259</v>
      </c>
      <c r="C13" s="355">
        <v>-223</v>
      </c>
      <c r="D13" s="355">
        <v>-236</v>
      </c>
      <c r="E13" s="355">
        <v>-250</v>
      </c>
      <c r="F13" s="355">
        <v>-363</v>
      </c>
      <c r="G13" s="355">
        <v>-266</v>
      </c>
      <c r="H13" s="355">
        <v>-324</v>
      </c>
      <c r="I13" s="355">
        <v>-256</v>
      </c>
      <c r="J13" s="1128">
        <v>-233</v>
      </c>
    </row>
    <row r="14" spans="1:12">
      <c r="A14" s="108" t="s">
        <v>359</v>
      </c>
      <c r="B14" s="358">
        <v>-1500</v>
      </c>
      <c r="C14" s="357">
        <v>-1501</v>
      </c>
      <c r="D14" s="357">
        <v>-2221</v>
      </c>
      <c r="E14" s="357">
        <v>-2339</v>
      </c>
      <c r="F14" s="357">
        <v>-2362</v>
      </c>
      <c r="G14" s="357">
        <v>-2285</v>
      </c>
      <c r="H14" s="357">
        <v>-2121</v>
      </c>
      <c r="I14" s="357">
        <v>-2778</v>
      </c>
      <c r="J14" s="1129">
        <v>-2783</v>
      </c>
    </row>
    <row r="15" spans="1:12">
      <c r="A15" s="900" t="s">
        <v>358</v>
      </c>
      <c r="B15" s="902">
        <v>24627</v>
      </c>
      <c r="C15" s="901">
        <v>24156</v>
      </c>
      <c r="D15" s="901">
        <v>23215</v>
      </c>
      <c r="E15" s="901">
        <v>23078</v>
      </c>
      <c r="F15" s="901">
        <v>23151</v>
      </c>
      <c r="G15" s="901">
        <v>23556</v>
      </c>
      <c r="H15" s="901">
        <v>23542</v>
      </c>
      <c r="I15" s="901">
        <v>22987</v>
      </c>
      <c r="J15" s="1127">
        <v>23077</v>
      </c>
    </row>
    <row r="16" spans="1:12">
      <c r="A16" s="905" t="s">
        <v>357</v>
      </c>
      <c r="B16" s="904">
        <v>2699</v>
      </c>
      <c r="C16" s="904">
        <v>2609</v>
      </c>
      <c r="D16" s="904">
        <v>2704</v>
      </c>
      <c r="E16" s="904">
        <v>2787</v>
      </c>
      <c r="F16" s="904">
        <v>2833</v>
      </c>
      <c r="G16" s="904">
        <v>3118</v>
      </c>
      <c r="H16" s="904">
        <v>3182</v>
      </c>
      <c r="I16" s="904">
        <v>3957</v>
      </c>
      <c r="J16" s="1130">
        <v>4002</v>
      </c>
    </row>
    <row r="17" spans="1:13">
      <c r="A17" s="641" t="s">
        <v>356</v>
      </c>
      <c r="B17" s="356">
        <v>-27</v>
      </c>
      <c r="C17" s="355">
        <v>-22</v>
      </c>
      <c r="D17" s="355">
        <v>-26</v>
      </c>
      <c r="E17" s="355">
        <v>-25</v>
      </c>
      <c r="F17" s="355">
        <v>-23</v>
      </c>
      <c r="G17" s="355">
        <v>-20</v>
      </c>
      <c r="H17" s="355">
        <v>-27</v>
      </c>
      <c r="I17" s="355">
        <v>-8</v>
      </c>
      <c r="J17" s="1128">
        <v>-12</v>
      </c>
    </row>
    <row r="18" spans="1:13">
      <c r="A18" s="156" t="s">
        <v>355</v>
      </c>
      <c r="B18" s="358">
        <v>2672</v>
      </c>
      <c r="C18" s="357">
        <v>2587</v>
      </c>
      <c r="D18" s="357">
        <v>2678</v>
      </c>
      <c r="E18" s="357">
        <v>2762</v>
      </c>
      <c r="F18" s="357">
        <v>2810</v>
      </c>
      <c r="G18" s="357">
        <v>3098</v>
      </c>
      <c r="H18" s="357">
        <v>3155</v>
      </c>
      <c r="I18" s="357">
        <v>3949</v>
      </c>
      <c r="J18" s="1129">
        <v>3991</v>
      </c>
    </row>
    <row r="19" spans="1:13">
      <c r="A19" s="900" t="s">
        <v>354</v>
      </c>
      <c r="B19" s="902">
        <v>27299</v>
      </c>
      <c r="C19" s="901">
        <v>26743</v>
      </c>
      <c r="D19" s="901">
        <v>25893</v>
      </c>
      <c r="E19" s="901">
        <v>25840</v>
      </c>
      <c r="F19" s="901">
        <v>25961</v>
      </c>
      <c r="G19" s="901">
        <v>26654</v>
      </c>
      <c r="H19" s="901">
        <v>26697</v>
      </c>
      <c r="I19" s="901">
        <v>26936</v>
      </c>
      <c r="J19" s="1127">
        <v>27068</v>
      </c>
    </row>
    <row r="20" spans="1:13">
      <c r="A20" s="903" t="s">
        <v>353</v>
      </c>
      <c r="B20" s="902">
        <v>2631</v>
      </c>
      <c r="C20" s="901">
        <v>2746</v>
      </c>
      <c r="D20" s="901">
        <v>3669</v>
      </c>
      <c r="E20" s="901">
        <v>4241</v>
      </c>
      <c r="F20" s="901">
        <v>4383</v>
      </c>
      <c r="G20" s="901">
        <v>4559</v>
      </c>
      <c r="H20" s="901">
        <v>4789</v>
      </c>
      <c r="I20" s="901">
        <v>4906</v>
      </c>
      <c r="J20" s="1127">
        <v>4801</v>
      </c>
      <c r="M20" s="995" t="s">
        <v>0</v>
      </c>
    </row>
    <row r="21" spans="1:13">
      <c r="A21" s="157" t="s">
        <v>352</v>
      </c>
      <c r="B21" s="356">
        <v>477</v>
      </c>
      <c r="C21" s="355">
        <v>474</v>
      </c>
      <c r="D21" s="355">
        <v>472</v>
      </c>
      <c r="E21" s="355">
        <v>481</v>
      </c>
      <c r="F21" s="355">
        <v>282</v>
      </c>
      <c r="G21" s="355">
        <v>275</v>
      </c>
      <c r="H21" s="355">
        <v>288</v>
      </c>
      <c r="I21" s="355">
        <v>122</v>
      </c>
      <c r="J21" s="1128">
        <v>135</v>
      </c>
    </row>
    <row r="22" spans="1:13">
      <c r="A22" s="157" t="s">
        <v>287</v>
      </c>
      <c r="B22" s="356">
        <v>-650</v>
      </c>
      <c r="C22" s="355">
        <v>-650</v>
      </c>
      <c r="D22" s="355">
        <v>-1000</v>
      </c>
      <c r="E22" s="355">
        <v>-1000</v>
      </c>
      <c r="F22" s="355">
        <v>-1000</v>
      </c>
      <c r="G22" s="355">
        <v>-1000</v>
      </c>
      <c r="H22" s="355">
        <v>-1000</v>
      </c>
      <c r="I22" s="355">
        <v>-1000</v>
      </c>
      <c r="J22" s="1128">
        <v>-1000</v>
      </c>
    </row>
    <row r="23" spans="1:13">
      <c r="A23" s="157" t="s">
        <v>350</v>
      </c>
      <c r="B23" s="356">
        <v>-63</v>
      </c>
      <c r="C23" s="355">
        <v>-63</v>
      </c>
      <c r="D23" s="355">
        <v>-812</v>
      </c>
      <c r="E23" s="355">
        <v>-63</v>
      </c>
      <c r="F23" s="355">
        <v>-63</v>
      </c>
      <c r="G23" s="355">
        <v>-62</v>
      </c>
      <c r="H23" s="355">
        <v>-62</v>
      </c>
      <c r="I23" s="355">
        <v>-63</v>
      </c>
      <c r="J23" s="1128">
        <v>-49</v>
      </c>
    </row>
    <row r="24" spans="1:13">
      <c r="A24" s="900" t="s">
        <v>349</v>
      </c>
      <c r="B24" s="902">
        <v>-236</v>
      </c>
      <c r="C24" s="901">
        <v>-239</v>
      </c>
      <c r="D24" s="901">
        <v>-1340</v>
      </c>
      <c r="E24" s="901">
        <v>-582</v>
      </c>
      <c r="F24" s="901">
        <v>-781</v>
      </c>
      <c r="G24" s="901">
        <v>-787</v>
      </c>
      <c r="H24" s="901">
        <v>-774</v>
      </c>
      <c r="I24" s="901">
        <v>-941</v>
      </c>
      <c r="J24" s="1127">
        <v>-914</v>
      </c>
    </row>
    <row r="25" spans="1:13">
      <c r="A25" s="900" t="s">
        <v>288</v>
      </c>
      <c r="B25" s="902">
        <v>2395</v>
      </c>
      <c r="C25" s="901">
        <v>2507</v>
      </c>
      <c r="D25" s="901">
        <v>2329</v>
      </c>
      <c r="E25" s="901">
        <v>3659</v>
      </c>
      <c r="F25" s="901">
        <v>3602</v>
      </c>
      <c r="G25" s="901">
        <v>3772</v>
      </c>
      <c r="H25" s="901">
        <v>4015</v>
      </c>
      <c r="I25" s="901">
        <v>3965</v>
      </c>
      <c r="J25" s="1127">
        <v>3887</v>
      </c>
    </row>
    <row r="26" spans="1:13">
      <c r="A26" s="900" t="s">
        <v>641</v>
      </c>
      <c r="B26" s="899">
        <v>29694</v>
      </c>
      <c r="C26" s="898">
        <v>29250</v>
      </c>
      <c r="D26" s="898">
        <v>28222</v>
      </c>
      <c r="E26" s="898">
        <v>29499</v>
      </c>
      <c r="F26" s="898">
        <v>29563</v>
      </c>
      <c r="G26" s="898">
        <v>30426</v>
      </c>
      <c r="H26" s="898">
        <v>30712</v>
      </c>
      <c r="I26" s="898">
        <v>30901</v>
      </c>
      <c r="J26" s="1126">
        <v>30955</v>
      </c>
    </row>
    <row r="27" spans="1:13">
      <c r="A27" s="419" t="s">
        <v>831</v>
      </c>
      <c r="B27" s="315"/>
      <c r="C27" s="314"/>
      <c r="D27" s="314"/>
      <c r="E27" s="314"/>
      <c r="F27" s="314"/>
      <c r="G27" s="107"/>
    </row>
    <row r="28" spans="1:13">
      <c r="A28" s="419"/>
      <c r="B28" s="315"/>
      <c r="C28" s="314"/>
      <c r="D28" s="314"/>
      <c r="E28" s="314"/>
      <c r="F28" s="314"/>
      <c r="G28" s="107"/>
    </row>
    <row r="29" spans="1:13">
      <c r="B29" s="315"/>
      <c r="C29" s="314"/>
      <c r="D29" s="314"/>
      <c r="E29" s="314"/>
      <c r="F29" s="314"/>
      <c r="G29" s="107"/>
    </row>
    <row r="30" spans="1:13" ht="15" thickBot="1">
      <c r="A30" s="911" t="s">
        <v>592</v>
      </c>
      <c r="B30" s="600"/>
      <c r="C30" s="671"/>
      <c r="D30" s="671"/>
      <c r="E30" s="671"/>
      <c r="F30" s="671"/>
      <c r="G30" s="107"/>
    </row>
    <row r="31" spans="1:13" ht="15" thickBot="1">
      <c r="A31" s="112" t="s">
        <v>112</v>
      </c>
      <c r="B31" s="144" t="s">
        <v>1288</v>
      </c>
      <c r="C31" s="110" t="s">
        <v>1175</v>
      </c>
      <c r="D31" s="110" t="s">
        <v>1106</v>
      </c>
      <c r="E31" s="116" t="s">
        <v>1000</v>
      </c>
      <c r="F31" s="116" t="s">
        <v>916</v>
      </c>
      <c r="G31" s="116" t="s">
        <v>861</v>
      </c>
      <c r="H31" s="418" t="s">
        <v>813</v>
      </c>
      <c r="I31" s="116" t="s">
        <v>649</v>
      </c>
      <c r="J31" s="116" t="s">
        <v>623</v>
      </c>
    </row>
    <row r="32" spans="1:13">
      <c r="A32" s="601" t="s">
        <v>510</v>
      </c>
      <c r="B32" s="1040">
        <v>24856</v>
      </c>
      <c r="C32" s="686">
        <v>24528</v>
      </c>
      <c r="D32" s="686">
        <v>23093</v>
      </c>
      <c r="E32" s="686">
        <v>23201</v>
      </c>
      <c r="F32" s="686">
        <v>23104</v>
      </c>
      <c r="G32" s="686">
        <v>23368</v>
      </c>
      <c r="H32" s="686">
        <v>23529</v>
      </c>
      <c r="I32" s="686">
        <v>22977</v>
      </c>
      <c r="J32" s="686">
        <v>23066</v>
      </c>
    </row>
    <row r="33" spans="1:10">
      <c r="A33" s="155" t="s">
        <v>509</v>
      </c>
      <c r="B33" s="1039">
        <v>29924</v>
      </c>
      <c r="C33" s="685">
        <v>29622</v>
      </c>
      <c r="D33" s="685">
        <v>28101</v>
      </c>
      <c r="E33" s="685">
        <v>29622</v>
      </c>
      <c r="F33" s="685">
        <v>29515</v>
      </c>
      <c r="G33" s="685">
        <v>30238</v>
      </c>
      <c r="H33" s="685">
        <v>30699</v>
      </c>
      <c r="I33" s="685">
        <v>30891</v>
      </c>
      <c r="J33" s="685">
        <v>30944</v>
      </c>
    </row>
    <row r="34" spans="1:10">
      <c r="B34" s="138"/>
    </row>
    <row r="35" spans="1:10">
      <c r="A35" s="594" t="s">
        <v>706</v>
      </c>
      <c r="B35" s="121"/>
      <c r="C35" s="603"/>
      <c r="D35" s="603"/>
    </row>
    <row r="36" spans="1:10" ht="15" thickBot="1">
      <c r="A36" s="601"/>
      <c r="B36" s="600"/>
      <c r="C36" s="599"/>
      <c r="D36" s="599"/>
    </row>
    <row r="37" spans="1:10" ht="15" thickBot="1">
      <c r="A37" s="112" t="s">
        <v>245</v>
      </c>
      <c r="B37" s="118" t="s">
        <v>1288</v>
      </c>
      <c r="C37" s="110" t="s">
        <v>1175</v>
      </c>
      <c r="D37" s="110" t="s">
        <v>1106</v>
      </c>
      <c r="E37" s="109" t="s">
        <v>1000</v>
      </c>
      <c r="F37" s="109" t="s">
        <v>916</v>
      </c>
      <c r="G37" s="109" t="s">
        <v>861</v>
      </c>
      <c r="H37" s="109" t="s">
        <v>813</v>
      </c>
      <c r="I37" s="109" t="s">
        <v>649</v>
      </c>
      <c r="J37" s="109" t="s">
        <v>623</v>
      </c>
    </row>
    <row r="38" spans="1:10">
      <c r="A38" s="157" t="s">
        <v>604</v>
      </c>
      <c r="B38" s="597">
        <v>18.8</v>
      </c>
      <c r="C38" s="596">
        <v>18.399999999999999</v>
      </c>
      <c r="D38" s="596">
        <v>17.5</v>
      </c>
      <c r="E38" s="596">
        <v>17</v>
      </c>
      <c r="F38" s="596">
        <v>17.2</v>
      </c>
      <c r="G38" s="596">
        <v>17.100000000000001</v>
      </c>
      <c r="H38" s="596">
        <v>15.8</v>
      </c>
      <c r="I38" s="596">
        <v>15.3</v>
      </c>
      <c r="J38" s="596">
        <v>15.4</v>
      </c>
    </row>
    <row r="39" spans="1:10">
      <c r="A39" s="157" t="s">
        <v>603</v>
      </c>
      <c r="B39" s="597">
        <v>20.8</v>
      </c>
      <c r="C39" s="596">
        <v>20.399999999999999</v>
      </c>
      <c r="D39" s="596">
        <v>19.5</v>
      </c>
      <c r="E39" s="596">
        <v>19</v>
      </c>
      <c r="F39" s="596">
        <v>19.2</v>
      </c>
      <c r="G39" s="596">
        <v>19.3</v>
      </c>
      <c r="H39" s="596">
        <v>18</v>
      </c>
      <c r="I39" s="596">
        <v>17.899999999999999</v>
      </c>
      <c r="J39" s="596">
        <v>18.100000000000001</v>
      </c>
    </row>
    <row r="40" spans="1:10">
      <c r="A40" s="157" t="s">
        <v>602</v>
      </c>
      <c r="B40" s="597">
        <v>22.6</v>
      </c>
      <c r="C40" s="596">
        <v>22.3</v>
      </c>
      <c r="D40" s="596">
        <v>21.3</v>
      </c>
      <c r="E40" s="596">
        <v>21.7</v>
      </c>
      <c r="F40" s="596">
        <v>21.9</v>
      </c>
      <c r="G40" s="596">
        <v>22.1</v>
      </c>
      <c r="H40" s="596">
        <v>20.7</v>
      </c>
      <c r="I40" s="596">
        <v>20.6</v>
      </c>
      <c r="J40" s="596">
        <v>20.7</v>
      </c>
    </row>
    <row r="41" spans="1:10">
      <c r="A41" s="157" t="s">
        <v>601</v>
      </c>
      <c r="B41" s="597">
        <v>18.600000000000001</v>
      </c>
      <c r="C41" s="596">
        <v>18.2</v>
      </c>
      <c r="D41" s="596">
        <v>17.600000000000001</v>
      </c>
      <c r="E41" s="596">
        <v>16.899999999999999</v>
      </c>
      <c r="F41" s="596">
        <v>17.2</v>
      </c>
      <c r="G41" s="596">
        <v>17.2</v>
      </c>
      <c r="H41" s="596">
        <v>15.9</v>
      </c>
      <c r="I41" s="596">
        <v>15.3</v>
      </c>
      <c r="J41" s="596">
        <v>15.4</v>
      </c>
    </row>
    <row r="42" spans="1:10">
      <c r="A42" s="157" t="s">
        <v>600</v>
      </c>
      <c r="B42" s="597">
        <v>20.6</v>
      </c>
      <c r="C42" s="596">
        <v>20.100000000000001</v>
      </c>
      <c r="D42" s="596">
        <v>19.600000000000001</v>
      </c>
      <c r="E42" s="596">
        <v>18.899999999999999</v>
      </c>
      <c r="F42" s="596">
        <v>19.3</v>
      </c>
      <c r="G42" s="596">
        <v>19.5</v>
      </c>
      <c r="H42" s="596">
        <v>18</v>
      </c>
      <c r="I42" s="596">
        <v>18</v>
      </c>
      <c r="J42" s="596">
        <v>18.100000000000001</v>
      </c>
    </row>
    <row r="43" spans="1:10">
      <c r="A43" s="157" t="s">
        <v>599</v>
      </c>
      <c r="B43" s="597">
        <v>22.5</v>
      </c>
      <c r="C43" s="596">
        <v>22</v>
      </c>
      <c r="D43" s="596">
        <v>21.4</v>
      </c>
      <c r="E43" s="596">
        <v>21.6</v>
      </c>
      <c r="F43" s="596">
        <v>21.9</v>
      </c>
      <c r="G43" s="596">
        <v>22.2</v>
      </c>
      <c r="H43" s="596">
        <v>20.7</v>
      </c>
      <c r="I43" s="596">
        <v>20.6</v>
      </c>
      <c r="J43" s="596">
        <v>20.7</v>
      </c>
    </row>
    <row r="44" spans="1:10">
      <c r="A44" s="78"/>
      <c r="B44" s="138"/>
    </row>
    <row r="45" spans="1:10" ht="15" thickBot="1">
      <c r="A45" s="684" t="s">
        <v>286</v>
      </c>
      <c r="B45" s="600"/>
      <c r="C45" s="671"/>
      <c r="D45" s="671"/>
      <c r="E45" s="671"/>
      <c r="F45" s="671"/>
    </row>
    <row r="46" spans="1:10" ht="15" thickBot="1">
      <c r="A46" s="111"/>
      <c r="B46" s="144" t="s">
        <v>1417</v>
      </c>
      <c r="C46" s="110" t="s">
        <v>1183</v>
      </c>
      <c r="D46" s="110" t="s">
        <v>1123</v>
      </c>
      <c r="E46" s="109" t="s">
        <v>1080</v>
      </c>
      <c r="F46" s="109" t="s">
        <v>925</v>
      </c>
      <c r="G46" s="109" t="s">
        <v>867</v>
      </c>
      <c r="H46" s="109" t="s">
        <v>832</v>
      </c>
      <c r="I46" s="109" t="s">
        <v>872</v>
      </c>
      <c r="J46" s="109" t="s">
        <v>871</v>
      </c>
    </row>
    <row r="47" spans="1:10">
      <c r="A47" s="638" t="s">
        <v>1124</v>
      </c>
      <c r="B47" s="593">
        <v>27299</v>
      </c>
      <c r="C47" s="683">
        <v>26743</v>
      </c>
      <c r="D47" s="683">
        <v>25893</v>
      </c>
      <c r="E47" s="683">
        <v>25840</v>
      </c>
      <c r="F47" s="683">
        <v>25961</v>
      </c>
      <c r="G47" s="683">
        <v>26654</v>
      </c>
      <c r="H47" s="683">
        <v>26697</v>
      </c>
      <c r="I47" s="683">
        <v>26936</v>
      </c>
      <c r="J47" s="1125">
        <v>27068</v>
      </c>
    </row>
    <row r="48" spans="1:10">
      <c r="A48" s="157" t="s">
        <v>285</v>
      </c>
      <c r="B48" s="683">
        <v>485430</v>
      </c>
      <c r="C48" s="683">
        <v>438868</v>
      </c>
      <c r="D48" s="683">
        <v>466892</v>
      </c>
      <c r="E48" s="683">
        <v>477943</v>
      </c>
      <c r="F48" s="683">
        <v>474867</v>
      </c>
      <c r="G48" s="683">
        <v>444959</v>
      </c>
      <c r="H48" s="683">
        <v>464831</v>
      </c>
      <c r="I48" s="683">
        <v>472183</v>
      </c>
      <c r="J48" s="1125">
        <v>481518</v>
      </c>
    </row>
    <row r="49" spans="1:10">
      <c r="A49" s="157" t="s">
        <v>284</v>
      </c>
      <c r="B49" s="953">
        <v>5.6</v>
      </c>
      <c r="C49" s="953">
        <v>6.1</v>
      </c>
      <c r="D49" s="953">
        <v>5.5</v>
      </c>
      <c r="E49" s="953">
        <v>5.4</v>
      </c>
      <c r="F49" s="953">
        <v>5.5</v>
      </c>
      <c r="G49" s="953">
        <v>6</v>
      </c>
      <c r="H49" s="953">
        <v>5.7</v>
      </c>
      <c r="I49" s="953">
        <v>5.7</v>
      </c>
      <c r="J49" s="1122">
        <v>5.6</v>
      </c>
    </row>
    <row r="50" spans="1:10">
      <c r="A50" s="1038" t="s">
        <v>1119</v>
      </c>
      <c r="B50" s="1124">
        <v>6</v>
      </c>
      <c r="C50" s="134">
        <v>6.5</v>
      </c>
      <c r="D50" s="134">
        <v>5.9</v>
      </c>
      <c r="E50" s="134"/>
      <c r="F50" s="134"/>
      <c r="G50" s="134"/>
      <c r="H50" s="134"/>
      <c r="I50" s="134"/>
      <c r="J50" s="1123"/>
    </row>
    <row r="51" spans="1:10">
      <c r="A51" s="78" t="s">
        <v>831</v>
      </c>
      <c r="B51" s="138"/>
      <c r="C51" s="953"/>
      <c r="D51" s="953"/>
      <c r="E51" s="953"/>
      <c r="F51" s="953"/>
      <c r="G51" s="953"/>
      <c r="H51" s="953"/>
      <c r="I51" s="953"/>
      <c r="J51" s="1122"/>
    </row>
    <row r="52" spans="1:10" ht="22.2" customHeight="1">
      <c r="A52" s="2241" t="s">
        <v>1115</v>
      </c>
      <c r="B52" s="2052"/>
      <c r="C52" s="2052"/>
      <c r="D52" s="2052"/>
      <c r="E52" s="2052"/>
      <c r="F52" s="2052"/>
      <c r="G52" s="2052"/>
      <c r="H52" s="2052"/>
      <c r="I52" s="2052"/>
      <c r="J52" s="2052"/>
    </row>
    <row r="53" spans="1:10">
      <c r="A53" s="78"/>
      <c r="B53" s="138"/>
    </row>
  </sheetData>
  <mergeCells count="1">
    <mergeCell ref="A52:J52"/>
  </mergeCells>
  <pageMargins left="0.7" right="0.7" top="0.75" bottom="0.75" header="0.3" footer="0.3"/>
  <pageSetup paperSize="9" scale="70"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9F9C-B99C-400C-9EF8-F0002A0BF2B3}">
  <sheetPr>
    <tabColor theme="8" tint="0.59999389629810485"/>
  </sheetPr>
  <dimension ref="A1:AZ331"/>
  <sheetViews>
    <sheetView showWhiteSpace="0" view="pageBreakPreview" topLeftCell="A40" zoomScaleNormal="100" zoomScaleSheetLayoutView="100" zoomScalePageLayoutView="110" workbookViewId="0">
      <selection activeCell="H60" sqref="H60"/>
    </sheetView>
  </sheetViews>
  <sheetFormatPr defaultColWidth="4.44140625" defaultRowHeight="10.199999999999999"/>
  <cols>
    <col min="1" max="1" width="40.88671875" style="477" customWidth="1"/>
    <col min="2" max="13" width="6" style="477" customWidth="1"/>
    <col min="14" max="14" width="30.44140625" style="477" customWidth="1"/>
    <col min="15" max="15" width="8.109375" style="477" customWidth="1"/>
    <col min="16" max="18" width="8.109375" style="786" customWidth="1"/>
    <col min="19" max="25" width="8.109375" style="477" customWidth="1"/>
    <col min="26" max="26" width="8.109375" style="384" customWidth="1"/>
    <col min="27" max="27" width="38.5546875" style="384" customWidth="1"/>
    <col min="28" max="29" width="6.44140625" style="384" customWidth="1"/>
    <col min="30" max="34" width="6.33203125" style="384" customWidth="1"/>
    <col min="35" max="37" width="6.33203125" style="766" customWidth="1"/>
    <col min="38" max="39" width="6.33203125" style="384" customWidth="1"/>
    <col min="40" max="40" width="36.6640625" style="384" customWidth="1"/>
    <col min="41" max="41" width="7.33203125" style="384" customWidth="1"/>
    <col min="42" max="52" width="7.44140625" style="384" customWidth="1"/>
    <col min="53" max="16384" width="4.44140625" style="384"/>
  </cols>
  <sheetData>
    <row r="1" spans="1:52" ht="13.5" customHeight="1">
      <c r="A1" s="1303" t="s">
        <v>589</v>
      </c>
      <c r="B1" s="795"/>
      <c r="C1" s="795"/>
      <c r="D1" s="795"/>
      <c r="E1" s="795"/>
      <c r="F1" s="795"/>
      <c r="G1" s="795"/>
      <c r="N1" s="2053" t="s">
        <v>589</v>
      </c>
      <c r="O1" s="2053"/>
      <c r="P1" s="2053"/>
      <c r="Q1" s="2053"/>
      <c r="R1" s="2053"/>
      <c r="S1" s="2053"/>
      <c r="T1" s="2053"/>
      <c r="U1" s="2053"/>
      <c r="V1" s="2053"/>
      <c r="W1" s="2053"/>
      <c r="X1" s="2053"/>
      <c r="Y1" s="2053"/>
      <c r="Z1" s="2053"/>
      <c r="AA1" s="1303" t="s">
        <v>588</v>
      </c>
      <c r="AB1" s="1303"/>
      <c r="AC1" s="796"/>
      <c r="AD1" s="796"/>
      <c r="AE1" s="796"/>
      <c r="AF1" s="796"/>
      <c r="AG1" s="796"/>
      <c r="AH1" s="1303"/>
      <c r="AI1" s="793"/>
      <c r="AJ1" s="793"/>
      <c r="AK1" s="793"/>
      <c r="AL1" s="1303"/>
      <c r="AM1" s="1303"/>
      <c r="AN1" s="1316" t="s">
        <v>588</v>
      </c>
      <c r="AO1" s="1303"/>
      <c r="AP1" s="1303"/>
      <c r="AQ1" s="1303"/>
      <c r="AR1" s="1303"/>
      <c r="AS1" s="1303"/>
      <c r="AT1" s="1303"/>
      <c r="AU1" s="1303"/>
      <c r="AV1" s="1303"/>
      <c r="AW1" s="1303"/>
      <c r="AX1" s="1303"/>
      <c r="AY1" s="1303"/>
      <c r="AZ1" s="1303"/>
    </row>
    <row r="2" spans="1:52" ht="13.5" customHeight="1">
      <c r="A2" s="477" t="s">
        <v>202</v>
      </c>
      <c r="P2" s="477"/>
      <c r="S2" s="786"/>
      <c r="AI2" s="384"/>
      <c r="AL2" s="766"/>
    </row>
    <row r="3" spans="1:52" ht="13.5" customHeight="1">
      <c r="A3" s="1316" t="s">
        <v>201</v>
      </c>
      <c r="B3" s="795"/>
      <c r="C3" s="795"/>
      <c r="D3" s="795"/>
      <c r="E3" s="795"/>
      <c r="F3" s="795"/>
      <c r="G3" s="795"/>
      <c r="N3" s="1688" t="s">
        <v>200</v>
      </c>
      <c r="O3" s="795"/>
      <c r="P3" s="795"/>
      <c r="Q3" s="1156"/>
      <c r="R3" s="1156"/>
      <c r="S3" s="1156"/>
      <c r="T3" s="795"/>
      <c r="U3" s="795"/>
      <c r="AA3" s="1303" t="s">
        <v>201</v>
      </c>
      <c r="AB3" s="1303"/>
      <c r="AC3" s="1303"/>
      <c r="AD3" s="1303"/>
      <c r="AE3" s="1303"/>
      <c r="AF3" s="1303"/>
      <c r="AG3" s="1303"/>
      <c r="AH3" s="1303"/>
      <c r="AI3" s="1303"/>
      <c r="AJ3" s="793"/>
      <c r="AK3" s="793"/>
      <c r="AL3" s="793"/>
      <c r="AM3" s="1303"/>
      <c r="AN3" s="1303" t="s">
        <v>200</v>
      </c>
      <c r="AO3" s="1303"/>
      <c r="AP3" s="1303"/>
      <c r="AQ3" s="1303"/>
      <c r="AR3" s="1303"/>
      <c r="AS3" s="40"/>
      <c r="AT3" s="1303"/>
      <c r="AU3" s="1303"/>
      <c r="AV3" s="795"/>
      <c r="AW3" s="795"/>
      <c r="AX3" s="795"/>
      <c r="AY3" s="795"/>
      <c r="AZ3" s="795"/>
    </row>
    <row r="4" spans="1:52" ht="20.25" customHeight="1">
      <c r="P4" s="477"/>
      <c r="S4" s="786"/>
      <c r="AA4" s="477"/>
      <c r="AB4" s="477"/>
      <c r="AC4" s="477"/>
      <c r="AD4" s="477"/>
      <c r="AE4" s="477"/>
      <c r="AF4" s="477"/>
      <c r="AG4" s="477"/>
      <c r="AH4" s="477"/>
      <c r="AI4" s="477"/>
      <c r="AJ4" s="477"/>
      <c r="AK4" s="477"/>
      <c r="AL4" s="477"/>
      <c r="AM4" s="477"/>
      <c r="AV4" s="477"/>
      <c r="AW4" s="477"/>
      <c r="AX4" s="477"/>
      <c r="AY4" s="477"/>
      <c r="AZ4" s="477"/>
    </row>
    <row r="5" spans="1:52" ht="35.25" customHeight="1" thickBot="1">
      <c r="A5" s="1154" t="s">
        <v>112</v>
      </c>
      <c r="B5" s="1353">
        <v>2020</v>
      </c>
      <c r="C5" s="1362" t="s">
        <v>644</v>
      </c>
      <c r="D5" s="1353">
        <v>2018</v>
      </c>
      <c r="E5" s="1353">
        <v>2017</v>
      </c>
      <c r="F5" s="1352">
        <v>2016</v>
      </c>
      <c r="G5" s="1352">
        <v>2015</v>
      </c>
      <c r="H5" s="1352">
        <v>2014</v>
      </c>
      <c r="I5" s="1352">
        <v>2013</v>
      </c>
      <c r="J5" s="1352">
        <v>2012</v>
      </c>
      <c r="K5" s="1352">
        <v>2011</v>
      </c>
      <c r="L5" s="1352">
        <v>2010</v>
      </c>
      <c r="M5" s="1352">
        <v>2009</v>
      </c>
      <c r="N5" s="1154" t="s">
        <v>112</v>
      </c>
      <c r="O5" s="1154">
        <v>2020</v>
      </c>
      <c r="P5" s="1154">
        <v>2019</v>
      </c>
      <c r="Q5" s="1352">
        <v>2018</v>
      </c>
      <c r="R5" s="1352">
        <v>2017</v>
      </c>
      <c r="S5" s="1352">
        <v>2016</v>
      </c>
      <c r="T5" s="1352">
        <v>2015</v>
      </c>
      <c r="U5" s="1352">
        <v>2014</v>
      </c>
      <c r="V5" s="1352">
        <v>2013</v>
      </c>
      <c r="W5" s="1352">
        <v>2012</v>
      </c>
      <c r="X5" s="1352">
        <v>2011</v>
      </c>
      <c r="Y5" s="1352">
        <v>2010</v>
      </c>
      <c r="Z5" s="1355">
        <v>2009</v>
      </c>
      <c r="AA5" s="1154" t="s">
        <v>112</v>
      </c>
      <c r="AB5" s="1352" t="s">
        <v>1288</v>
      </c>
      <c r="AC5" s="1352" t="s">
        <v>1175</v>
      </c>
      <c r="AD5" s="1352" t="s">
        <v>1106</v>
      </c>
      <c r="AE5" s="1352" t="s">
        <v>1000</v>
      </c>
      <c r="AF5" s="1352" t="s">
        <v>916</v>
      </c>
      <c r="AG5" s="1352" t="s">
        <v>861</v>
      </c>
      <c r="AH5" s="1352" t="s">
        <v>813</v>
      </c>
      <c r="AI5" s="1352" t="s">
        <v>649</v>
      </c>
      <c r="AJ5" s="1352" t="s">
        <v>623</v>
      </c>
      <c r="AK5" s="1352" t="s">
        <v>565</v>
      </c>
      <c r="AL5" s="1352" t="s">
        <v>542</v>
      </c>
      <c r="AM5" s="1352" t="s">
        <v>527</v>
      </c>
      <c r="AN5" s="1361" t="s">
        <v>112</v>
      </c>
      <c r="AO5" s="1355" t="s">
        <v>1288</v>
      </c>
      <c r="AP5" s="1355" t="s">
        <v>1175</v>
      </c>
      <c r="AQ5" s="1355" t="s">
        <v>1106</v>
      </c>
      <c r="AR5" s="1355" t="s">
        <v>1000</v>
      </c>
      <c r="AS5" s="1355" t="s">
        <v>916</v>
      </c>
      <c r="AT5" s="1352" t="s">
        <v>861</v>
      </c>
      <c r="AU5" s="1352" t="s">
        <v>813</v>
      </c>
      <c r="AV5" s="1352" t="s">
        <v>649</v>
      </c>
      <c r="AW5" s="1352" t="s">
        <v>623</v>
      </c>
      <c r="AX5" s="1352" t="s">
        <v>565</v>
      </c>
      <c r="AY5" s="1352" t="s">
        <v>542</v>
      </c>
      <c r="AZ5" s="1352" t="s">
        <v>527</v>
      </c>
    </row>
    <row r="6" spans="1:52" ht="13.5" customHeight="1">
      <c r="A6" s="36" t="s">
        <v>197</v>
      </c>
      <c r="B6" s="1338">
        <v>4515</v>
      </c>
      <c r="C6" s="1338">
        <v>4318</v>
      </c>
      <c r="D6" s="1338">
        <v>4491</v>
      </c>
      <c r="E6" s="1338">
        <v>4888</v>
      </c>
      <c r="F6" s="1338">
        <v>4855</v>
      </c>
      <c r="G6" s="1338">
        <v>5110</v>
      </c>
      <c r="H6" s="1338">
        <v>5482</v>
      </c>
      <c r="I6" s="1338">
        <v>5525</v>
      </c>
      <c r="J6" s="1338">
        <v>5563</v>
      </c>
      <c r="K6" s="1338">
        <v>5456</v>
      </c>
      <c r="L6" s="1338">
        <v>5159</v>
      </c>
      <c r="M6" s="1338">
        <v>5281</v>
      </c>
      <c r="N6" s="789"/>
      <c r="O6" s="789"/>
      <c r="P6" s="789"/>
      <c r="Q6" s="782"/>
      <c r="R6" s="782"/>
      <c r="S6" s="782"/>
      <c r="T6" s="782"/>
      <c r="U6" s="782"/>
      <c r="V6" s="782"/>
      <c r="W6" s="778"/>
      <c r="X6" s="778"/>
      <c r="Y6" s="778"/>
      <c r="Z6" s="387"/>
      <c r="AA6" s="786" t="s">
        <v>197</v>
      </c>
      <c r="AB6" s="778">
        <v>1212</v>
      </c>
      <c r="AC6" s="778">
        <v>1169</v>
      </c>
      <c r="AD6" s="778">
        <v>1146</v>
      </c>
      <c r="AE6" s="778">
        <v>1091</v>
      </c>
      <c r="AF6" s="778">
        <v>1109</v>
      </c>
      <c r="AG6" s="778">
        <v>1108</v>
      </c>
      <c r="AH6" s="778">
        <v>1083</v>
      </c>
      <c r="AI6" s="778">
        <v>1071</v>
      </c>
      <c r="AJ6" s="778">
        <v>1056</v>
      </c>
      <c r="AK6" s="778">
        <v>1142</v>
      </c>
      <c r="AL6" s="778">
        <v>1123</v>
      </c>
      <c r="AM6" s="778">
        <v>1110</v>
      </c>
      <c r="AN6" s="388"/>
      <c r="AO6" s="388"/>
      <c r="AP6" s="388"/>
      <c r="AQ6" s="388"/>
      <c r="AR6" s="388"/>
      <c r="AS6" s="388"/>
      <c r="AT6" s="388"/>
      <c r="AU6" s="388"/>
      <c r="AV6" s="388"/>
      <c r="AW6" s="789"/>
      <c r="AX6" s="789"/>
      <c r="AY6" s="789"/>
      <c r="AZ6" s="789"/>
    </row>
    <row r="7" spans="1:52" ht="13.5" customHeight="1">
      <c r="A7" s="36" t="s">
        <v>102</v>
      </c>
      <c r="B7" s="1338">
        <v>2959</v>
      </c>
      <c r="C7" s="1338">
        <v>3011</v>
      </c>
      <c r="D7" s="1338">
        <v>2993</v>
      </c>
      <c r="E7" s="1338">
        <v>3369</v>
      </c>
      <c r="F7" s="1338">
        <v>3238</v>
      </c>
      <c r="G7" s="1338">
        <v>3230</v>
      </c>
      <c r="H7" s="1338">
        <v>2842</v>
      </c>
      <c r="I7" s="1338">
        <v>2642</v>
      </c>
      <c r="J7" s="1338">
        <v>2468</v>
      </c>
      <c r="K7" s="1338">
        <v>2395</v>
      </c>
      <c r="L7" s="1338">
        <v>2156</v>
      </c>
      <c r="M7" s="1338">
        <v>1693</v>
      </c>
      <c r="N7" s="794" t="s">
        <v>195</v>
      </c>
      <c r="O7" s="794"/>
      <c r="P7" s="794"/>
      <c r="Q7" s="791"/>
      <c r="R7" s="791"/>
      <c r="S7" s="791"/>
      <c r="T7" s="791"/>
      <c r="U7" s="791"/>
      <c r="V7" s="791"/>
      <c r="W7" s="778"/>
      <c r="X7" s="778"/>
      <c r="Y7" s="778"/>
      <c r="Z7" s="387"/>
      <c r="AA7" s="786" t="s">
        <v>196</v>
      </c>
      <c r="AB7" s="782">
        <v>827</v>
      </c>
      <c r="AC7" s="782">
        <v>792</v>
      </c>
      <c r="AD7" s="782">
        <v>729</v>
      </c>
      <c r="AE7" s="782">
        <v>673</v>
      </c>
      <c r="AF7" s="782">
        <v>765</v>
      </c>
      <c r="AG7" s="782">
        <v>775</v>
      </c>
      <c r="AH7" s="782">
        <v>756</v>
      </c>
      <c r="AI7" s="782">
        <v>743</v>
      </c>
      <c r="AJ7" s="782">
        <v>737</v>
      </c>
      <c r="AK7" s="782">
        <v>720</v>
      </c>
      <c r="AL7" s="782">
        <v>703</v>
      </c>
      <c r="AM7" s="782">
        <v>800</v>
      </c>
      <c r="AN7" s="39" t="s">
        <v>195</v>
      </c>
      <c r="AO7" s="39"/>
      <c r="AP7" s="39"/>
      <c r="AQ7" s="39"/>
      <c r="AR7" s="39"/>
      <c r="AS7" s="39"/>
      <c r="AT7" s="39"/>
      <c r="AU7" s="39"/>
      <c r="AV7" s="39"/>
      <c r="AW7" s="794"/>
      <c r="AX7" s="794"/>
      <c r="AY7" s="794"/>
      <c r="AZ7" s="794"/>
    </row>
    <row r="8" spans="1:52" ht="13.5" customHeight="1">
      <c r="A8" s="36" t="s">
        <v>194</v>
      </c>
      <c r="B8" s="1338">
        <v>900</v>
      </c>
      <c r="C8" s="1338">
        <v>1012</v>
      </c>
      <c r="D8" s="1338">
        <v>1088</v>
      </c>
      <c r="E8" s="1338">
        <v>1328</v>
      </c>
      <c r="F8" s="1338">
        <v>1715</v>
      </c>
      <c r="G8" s="1338">
        <v>1645</v>
      </c>
      <c r="H8" s="1338">
        <v>1425</v>
      </c>
      <c r="I8" s="1338">
        <v>1539</v>
      </c>
      <c r="J8" s="1338">
        <v>1774</v>
      </c>
      <c r="K8" s="1338">
        <v>1517</v>
      </c>
      <c r="L8" s="1338">
        <v>1837</v>
      </c>
      <c r="M8" s="1338">
        <v>1946</v>
      </c>
      <c r="P8" s="477"/>
      <c r="Q8" s="765"/>
      <c r="R8" s="765"/>
      <c r="S8" s="765"/>
      <c r="T8" s="765"/>
      <c r="U8" s="765"/>
      <c r="V8" s="1053"/>
      <c r="W8" s="765"/>
      <c r="X8" s="765"/>
      <c r="Y8" s="765"/>
      <c r="Z8" s="385"/>
      <c r="AA8" s="786" t="s">
        <v>194</v>
      </c>
      <c r="AB8" s="782">
        <v>370</v>
      </c>
      <c r="AC8" s="782">
        <v>217</v>
      </c>
      <c r="AD8" s="782">
        <v>257</v>
      </c>
      <c r="AE8" s="782">
        <v>316</v>
      </c>
      <c r="AF8" s="782">
        <v>110</v>
      </c>
      <c r="AG8" s="782">
        <v>250</v>
      </c>
      <c r="AH8" s="782">
        <v>212</v>
      </c>
      <c r="AI8" s="782">
        <v>285</v>
      </c>
      <c r="AJ8" s="782">
        <v>265</v>
      </c>
      <c r="AK8" s="782">
        <v>182</v>
      </c>
      <c r="AL8" s="782">
        <v>205</v>
      </c>
      <c r="AM8" s="782">
        <v>260</v>
      </c>
      <c r="AW8" s="477"/>
      <c r="AX8" s="477"/>
      <c r="AY8" s="477"/>
      <c r="AZ8" s="477"/>
    </row>
    <row r="9" spans="1:52" ht="13.5" customHeight="1">
      <c r="A9" s="36" t="s">
        <v>94</v>
      </c>
      <c r="B9" s="1338">
        <v>-1</v>
      </c>
      <c r="C9" s="1338">
        <v>50</v>
      </c>
      <c r="D9" s="1338">
        <v>124</v>
      </c>
      <c r="E9" s="1338">
        <v>23</v>
      </c>
      <c r="F9" s="1338">
        <v>112</v>
      </c>
      <c r="G9" s="1338">
        <v>39</v>
      </c>
      <c r="H9" s="1338">
        <v>18</v>
      </c>
      <c r="I9" s="1338">
        <v>79</v>
      </c>
      <c r="J9" s="1338">
        <v>93</v>
      </c>
      <c r="K9" s="1338">
        <v>42</v>
      </c>
      <c r="L9" s="1338">
        <v>66</v>
      </c>
      <c r="M9" s="1338">
        <v>48</v>
      </c>
      <c r="N9" s="36" t="s">
        <v>193</v>
      </c>
      <c r="O9" s="778">
        <v>32955</v>
      </c>
      <c r="P9" s="778">
        <v>35509</v>
      </c>
      <c r="Q9" s="778">
        <v>41578</v>
      </c>
      <c r="R9" s="778">
        <v>43081</v>
      </c>
      <c r="S9" s="778">
        <v>32099</v>
      </c>
      <c r="T9" s="778">
        <v>35500</v>
      </c>
      <c r="U9" s="778">
        <v>31067</v>
      </c>
      <c r="V9" s="778">
        <v>33529</v>
      </c>
      <c r="W9" s="778">
        <v>36060</v>
      </c>
      <c r="X9" s="778">
        <v>3765</v>
      </c>
      <c r="Y9" s="778">
        <v>10023</v>
      </c>
      <c r="Z9" s="387">
        <v>11500</v>
      </c>
      <c r="AA9" s="786" t="s">
        <v>94</v>
      </c>
      <c r="AB9" s="782">
        <v>-14</v>
      </c>
      <c r="AC9" s="782">
        <v>5</v>
      </c>
      <c r="AD9" s="782">
        <v>6</v>
      </c>
      <c r="AE9" s="782">
        <v>-10</v>
      </c>
      <c r="AF9" s="782">
        <v>-2</v>
      </c>
      <c r="AG9" s="782">
        <v>-1</v>
      </c>
      <c r="AH9" s="782">
        <v>13</v>
      </c>
      <c r="AI9" s="782">
        <v>24</v>
      </c>
      <c r="AJ9" s="782">
        <v>14</v>
      </c>
      <c r="AK9" s="782">
        <v>15</v>
      </c>
      <c r="AL9" s="782">
        <v>48</v>
      </c>
      <c r="AM9" s="782">
        <v>33</v>
      </c>
      <c r="AN9" s="1333" t="s">
        <v>193</v>
      </c>
      <c r="AO9" s="387">
        <v>56843</v>
      </c>
      <c r="AP9" s="387">
        <v>32955</v>
      </c>
      <c r="AQ9" s="387">
        <v>48928</v>
      </c>
      <c r="AR9" s="387">
        <f>48388+254</f>
        <v>48642</v>
      </c>
      <c r="AS9" s="387">
        <v>41420</v>
      </c>
      <c r="AT9" s="387">
        <v>35509</v>
      </c>
      <c r="AU9" s="778">
        <v>31337</v>
      </c>
      <c r="AV9" s="778">
        <v>41739</v>
      </c>
      <c r="AW9" s="778">
        <v>45764</v>
      </c>
      <c r="AX9" s="778">
        <v>41578</v>
      </c>
      <c r="AY9" s="778">
        <v>43173</v>
      </c>
      <c r="AZ9" s="778">
        <v>33690</v>
      </c>
    </row>
    <row r="10" spans="1:52" ht="13.5" customHeight="1">
      <c r="A10" s="36" t="s">
        <v>85</v>
      </c>
      <c r="B10" s="1338">
        <v>93</v>
      </c>
      <c r="C10" s="1338">
        <v>232</v>
      </c>
      <c r="D10" s="1338">
        <v>476</v>
      </c>
      <c r="E10" s="1338">
        <v>83</v>
      </c>
      <c r="F10" s="1338">
        <v>135</v>
      </c>
      <c r="G10" s="1338">
        <v>263</v>
      </c>
      <c r="H10" s="1338">
        <v>474</v>
      </c>
      <c r="I10" s="1338">
        <v>106</v>
      </c>
      <c r="J10" s="1338">
        <v>100</v>
      </c>
      <c r="K10" s="1338">
        <v>91</v>
      </c>
      <c r="L10" s="1338">
        <v>116</v>
      </c>
      <c r="M10" s="1338">
        <v>105</v>
      </c>
      <c r="N10" s="36" t="s">
        <v>192</v>
      </c>
      <c r="O10" s="778">
        <v>3123</v>
      </c>
      <c r="P10" s="778">
        <v>9207</v>
      </c>
      <c r="Q10" s="778">
        <v>7642</v>
      </c>
      <c r="R10" s="778">
        <v>4796</v>
      </c>
      <c r="S10" s="778">
        <v>11235</v>
      </c>
      <c r="T10" s="778">
        <v>13224</v>
      </c>
      <c r="U10" s="778">
        <v>6958</v>
      </c>
      <c r="V10" s="1053">
        <v>11769</v>
      </c>
      <c r="W10" s="1053">
        <v>8005</v>
      </c>
      <c r="X10" s="1053">
        <v>40615</v>
      </c>
      <c r="Y10" s="1053"/>
      <c r="Z10" s="392"/>
      <c r="AA10" s="786" t="s">
        <v>85</v>
      </c>
      <c r="AB10" s="782">
        <v>25</v>
      </c>
      <c r="AC10" s="782">
        <v>36</v>
      </c>
      <c r="AD10" s="782">
        <v>17</v>
      </c>
      <c r="AE10" s="782">
        <v>20</v>
      </c>
      <c r="AF10" s="782">
        <v>20</v>
      </c>
      <c r="AG10" s="782">
        <v>146</v>
      </c>
      <c r="AH10" s="782">
        <v>22</v>
      </c>
      <c r="AI10" s="782">
        <v>20</v>
      </c>
      <c r="AJ10" s="782">
        <v>44</v>
      </c>
      <c r="AK10" s="782">
        <v>60</v>
      </c>
      <c r="AL10" s="782">
        <v>18</v>
      </c>
      <c r="AM10" s="782">
        <v>375</v>
      </c>
      <c r="AN10" s="1333" t="s">
        <v>192</v>
      </c>
      <c r="AO10" s="387">
        <v>27</v>
      </c>
      <c r="AP10" s="387">
        <v>3123</v>
      </c>
      <c r="AQ10" s="387">
        <v>4430</v>
      </c>
      <c r="AR10" s="387">
        <v>5661</v>
      </c>
      <c r="AS10" s="387">
        <v>12633</v>
      </c>
      <c r="AT10" s="387">
        <v>9207</v>
      </c>
      <c r="AU10" s="778">
        <v>8153</v>
      </c>
      <c r="AV10" s="778">
        <v>8123</v>
      </c>
      <c r="AW10" s="778">
        <v>8473</v>
      </c>
      <c r="AX10" s="778">
        <v>7642</v>
      </c>
      <c r="AY10" s="778">
        <v>6441</v>
      </c>
      <c r="AZ10" s="778">
        <v>6732</v>
      </c>
    </row>
    <row r="11" spans="1:52" ht="13.5" customHeight="1">
      <c r="A11" s="1357" t="s">
        <v>191</v>
      </c>
      <c r="B11" s="1356">
        <f t="shared" ref="B11:M11" si="0">SUM(B6:B10)</f>
        <v>8466</v>
      </c>
      <c r="C11" s="1356">
        <f t="shared" si="0"/>
        <v>8623</v>
      </c>
      <c r="D11" s="1356">
        <f t="shared" si="0"/>
        <v>9172</v>
      </c>
      <c r="E11" s="1356">
        <f t="shared" si="0"/>
        <v>9691</v>
      </c>
      <c r="F11" s="1356">
        <f t="shared" si="0"/>
        <v>10055</v>
      </c>
      <c r="G11" s="1356">
        <f t="shared" si="0"/>
        <v>10287</v>
      </c>
      <c r="H11" s="1356">
        <f t="shared" si="0"/>
        <v>10241</v>
      </c>
      <c r="I11" s="1356">
        <f t="shared" si="0"/>
        <v>9891</v>
      </c>
      <c r="J11" s="1356">
        <f t="shared" si="0"/>
        <v>9998</v>
      </c>
      <c r="K11" s="1356">
        <f t="shared" si="0"/>
        <v>9501</v>
      </c>
      <c r="L11" s="1356">
        <f t="shared" si="0"/>
        <v>9334</v>
      </c>
      <c r="M11" s="1356">
        <f t="shared" si="0"/>
        <v>9073</v>
      </c>
      <c r="N11" s="36" t="s">
        <v>1245</v>
      </c>
      <c r="O11" s="778">
        <v>3123</v>
      </c>
      <c r="P11" s="778">
        <v>8519</v>
      </c>
      <c r="Q11" s="778">
        <v>11320</v>
      </c>
      <c r="R11" s="778">
        <v>8592</v>
      </c>
      <c r="S11" s="778">
        <v>9026</v>
      </c>
      <c r="T11" s="778">
        <v>10762</v>
      </c>
      <c r="U11" s="778">
        <v>12217</v>
      </c>
      <c r="V11" s="778">
        <v>10743</v>
      </c>
      <c r="W11" s="778">
        <v>10569</v>
      </c>
      <c r="X11" s="778">
        <v>11250</v>
      </c>
      <c r="Y11" s="778">
        <v>15788</v>
      </c>
      <c r="Z11" s="387">
        <v>18555</v>
      </c>
      <c r="AA11" s="1156" t="s">
        <v>191</v>
      </c>
      <c r="AB11" s="768">
        <f t="shared" ref="AB11:AM11" si="1">SUM(AB6:AB10)</f>
        <v>2420</v>
      </c>
      <c r="AC11" s="768">
        <f t="shared" si="1"/>
        <v>2219</v>
      </c>
      <c r="AD11" s="768">
        <f t="shared" si="1"/>
        <v>2155</v>
      </c>
      <c r="AE11" s="768">
        <f t="shared" si="1"/>
        <v>2090</v>
      </c>
      <c r="AF11" s="768">
        <f t="shared" si="1"/>
        <v>2002</v>
      </c>
      <c r="AG11" s="768">
        <f t="shared" si="1"/>
        <v>2278</v>
      </c>
      <c r="AH11" s="768">
        <f t="shared" si="1"/>
        <v>2086</v>
      </c>
      <c r="AI11" s="768">
        <f t="shared" si="1"/>
        <v>2143</v>
      </c>
      <c r="AJ11" s="768">
        <f t="shared" si="1"/>
        <v>2116</v>
      </c>
      <c r="AK11" s="768">
        <f t="shared" si="1"/>
        <v>2119</v>
      </c>
      <c r="AL11" s="768">
        <f t="shared" si="1"/>
        <v>2097</v>
      </c>
      <c r="AM11" s="768">
        <f t="shared" si="1"/>
        <v>2578</v>
      </c>
      <c r="AN11" s="1333" t="s">
        <v>190</v>
      </c>
      <c r="AO11" s="387">
        <v>10478</v>
      </c>
      <c r="AP11" s="387">
        <v>3123</v>
      </c>
      <c r="AQ11" s="387">
        <f>10361-3</f>
        <v>10358</v>
      </c>
      <c r="AR11" s="387">
        <f>8654-4</f>
        <v>8650</v>
      </c>
      <c r="AS11" s="387">
        <v>16074</v>
      </c>
      <c r="AT11" s="387">
        <f>8516+2</f>
        <v>8518</v>
      </c>
      <c r="AU11" s="778">
        <v>20067</v>
      </c>
      <c r="AV11" s="778">
        <f>17796-6</f>
        <v>17790</v>
      </c>
      <c r="AW11" s="778">
        <f>14389-17</f>
        <v>14372</v>
      </c>
      <c r="AX11" s="778">
        <v>11320</v>
      </c>
      <c r="AY11" s="778">
        <v>16384</v>
      </c>
      <c r="AZ11" s="778">
        <v>13351</v>
      </c>
    </row>
    <row r="12" spans="1:52" ht="13.5" customHeight="1">
      <c r="A12" s="36" t="s">
        <v>78</v>
      </c>
      <c r="B12" s="1338">
        <v>-2752</v>
      </c>
      <c r="C12" s="1338">
        <v>-3017</v>
      </c>
      <c r="D12" s="1338">
        <v>-2998</v>
      </c>
      <c r="E12" s="1338">
        <v>-3212</v>
      </c>
      <c r="F12" s="1338">
        <v>-2926</v>
      </c>
      <c r="G12" s="1338">
        <v>-3263</v>
      </c>
      <c r="H12" s="1338">
        <v>-3159</v>
      </c>
      <c r="I12" s="1338">
        <v>-2978</v>
      </c>
      <c r="J12" s="1338">
        <v>-2989</v>
      </c>
      <c r="K12" s="1338">
        <v>-3113</v>
      </c>
      <c r="L12" s="1338">
        <v>-2784</v>
      </c>
      <c r="M12" s="1338">
        <v>-2724</v>
      </c>
      <c r="N12" s="36" t="s">
        <v>1244</v>
      </c>
      <c r="O12" s="778">
        <v>329765</v>
      </c>
      <c r="P12" s="778">
        <v>323091</v>
      </c>
      <c r="Q12" s="778">
        <v>308304</v>
      </c>
      <c r="R12" s="778">
        <v>310158</v>
      </c>
      <c r="S12" s="778">
        <v>317689</v>
      </c>
      <c r="T12" s="778">
        <v>340920</v>
      </c>
      <c r="U12" s="778">
        <v>348085</v>
      </c>
      <c r="V12" s="778">
        <v>342451</v>
      </c>
      <c r="W12" s="778">
        <v>346251</v>
      </c>
      <c r="X12" s="778">
        <v>337203</v>
      </c>
      <c r="Y12" s="778">
        <v>314211</v>
      </c>
      <c r="Z12" s="387">
        <v>282411</v>
      </c>
      <c r="AA12" s="1156" t="s">
        <v>1243</v>
      </c>
      <c r="AB12" s="768">
        <v>2420</v>
      </c>
      <c r="AC12" s="768">
        <v>2219</v>
      </c>
      <c r="AD12" s="768">
        <v>2155</v>
      </c>
      <c r="AE12" s="768">
        <v>2090</v>
      </c>
      <c r="AF12" s="768">
        <v>2002</v>
      </c>
      <c r="AG12" s="768">
        <v>2140</v>
      </c>
      <c r="AH12" s="768">
        <v>2086</v>
      </c>
      <c r="AI12" s="768">
        <v>2143</v>
      </c>
      <c r="AJ12" s="768">
        <v>2116</v>
      </c>
      <c r="AK12" s="768">
        <v>2033</v>
      </c>
      <c r="AL12" s="768">
        <v>2097</v>
      </c>
      <c r="AM12" s="768">
        <v>2229</v>
      </c>
      <c r="AN12" s="1333" t="s">
        <v>189</v>
      </c>
      <c r="AO12" s="387">
        <v>333622</v>
      </c>
      <c r="AP12" s="387">
        <v>329765</v>
      </c>
      <c r="AQ12" s="387">
        <f>320186+283</f>
        <v>320469</v>
      </c>
      <c r="AR12" s="387">
        <f>327732+290</f>
        <v>328022</v>
      </c>
      <c r="AS12" s="387">
        <f>324028+313</f>
        <v>324341</v>
      </c>
      <c r="AT12" s="387">
        <f>322740+351</f>
        <v>323091</v>
      </c>
      <c r="AU12" s="778">
        <f>328268+405</f>
        <v>328673</v>
      </c>
      <c r="AV12" s="778">
        <f>323783+342</f>
        <v>324125</v>
      </c>
      <c r="AW12" s="778">
        <f>325577+357</f>
        <v>325934</v>
      </c>
      <c r="AX12" s="778">
        <v>308304</v>
      </c>
      <c r="AY12" s="778">
        <v>316494</v>
      </c>
      <c r="AZ12" s="778">
        <v>314813</v>
      </c>
    </row>
    <row r="13" spans="1:52" ht="13.5" customHeight="1">
      <c r="A13" s="36" t="s">
        <v>76</v>
      </c>
      <c r="B13" s="1338">
        <v>-1286</v>
      </c>
      <c r="C13" s="1338">
        <v>-1639</v>
      </c>
      <c r="D13" s="1338">
        <v>-1566</v>
      </c>
      <c r="E13" s="1338">
        <v>-1844</v>
      </c>
      <c r="F13" s="1338">
        <v>-1774</v>
      </c>
      <c r="G13" s="1338">
        <v>-1632</v>
      </c>
      <c r="H13" s="1338">
        <v>-1656</v>
      </c>
      <c r="I13" s="1338">
        <v>-1835</v>
      </c>
      <c r="J13" s="1338">
        <v>-1808</v>
      </c>
      <c r="K13" s="1338">
        <v>-1914</v>
      </c>
      <c r="L13" s="1338">
        <v>-1862</v>
      </c>
      <c r="M13" s="1338">
        <v>-1639</v>
      </c>
      <c r="N13" s="36" t="s">
        <v>188</v>
      </c>
      <c r="O13" s="778">
        <v>62509</v>
      </c>
      <c r="P13" s="778">
        <v>64930</v>
      </c>
      <c r="Q13" s="778">
        <v>76222</v>
      </c>
      <c r="R13" s="778">
        <v>75294</v>
      </c>
      <c r="S13" s="778">
        <v>87701</v>
      </c>
      <c r="T13" s="778">
        <v>86535</v>
      </c>
      <c r="U13" s="778">
        <v>87110</v>
      </c>
      <c r="V13" s="778">
        <v>87314</v>
      </c>
      <c r="W13" s="778">
        <v>86626</v>
      </c>
      <c r="X13" s="778">
        <v>92373</v>
      </c>
      <c r="Y13" s="778">
        <v>69137</v>
      </c>
      <c r="Z13" s="387">
        <v>56155</v>
      </c>
      <c r="AA13" s="786" t="s">
        <v>78</v>
      </c>
      <c r="AB13" s="782">
        <v>-682</v>
      </c>
      <c r="AC13" s="782">
        <v>-722</v>
      </c>
      <c r="AD13" s="782">
        <v>-686</v>
      </c>
      <c r="AE13" s="782">
        <v>-645</v>
      </c>
      <c r="AF13" s="782">
        <v>-699</v>
      </c>
      <c r="AG13" s="782">
        <v>-648</v>
      </c>
      <c r="AH13" s="782">
        <v>-924</v>
      </c>
      <c r="AI13" s="782">
        <v>-727</v>
      </c>
      <c r="AJ13" s="782">
        <v>-718</v>
      </c>
      <c r="AK13" s="782">
        <v>-744</v>
      </c>
      <c r="AL13" s="782">
        <v>-726</v>
      </c>
      <c r="AM13" s="782">
        <v>-730</v>
      </c>
      <c r="AN13" s="1333" t="s">
        <v>188</v>
      </c>
      <c r="AO13" s="387">
        <v>66739</v>
      </c>
      <c r="AP13" s="387">
        <v>62509</v>
      </c>
      <c r="AQ13" s="387">
        <v>68185</v>
      </c>
      <c r="AR13" s="387">
        <v>72520</v>
      </c>
      <c r="AS13" s="387">
        <v>71690</v>
      </c>
      <c r="AT13" s="387">
        <v>64930</v>
      </c>
      <c r="AU13" s="778">
        <v>66202</v>
      </c>
      <c r="AV13" s="778">
        <v>69633</v>
      </c>
      <c r="AW13" s="778">
        <v>70559</v>
      </c>
      <c r="AX13" s="778">
        <v>76222</v>
      </c>
      <c r="AY13" s="778">
        <v>74900</v>
      </c>
      <c r="AZ13" s="778">
        <v>74987</v>
      </c>
    </row>
    <row r="14" spans="1:52" ht="13.5" customHeight="1">
      <c r="A14" s="1360" t="s">
        <v>185</v>
      </c>
      <c r="B14" s="1358">
        <v>-605</v>
      </c>
      <c r="C14" s="1358">
        <v>-1330</v>
      </c>
      <c r="D14" s="1358">
        <v>-482</v>
      </c>
      <c r="E14" s="1358">
        <v>-268</v>
      </c>
      <c r="F14" s="1358">
        <v>-228</v>
      </c>
      <c r="G14" s="1358">
        <v>-209</v>
      </c>
      <c r="H14" s="1338">
        <v>-585</v>
      </c>
      <c r="I14" s="1338">
        <v>-227</v>
      </c>
      <c r="J14" s="1338">
        <v>-267</v>
      </c>
      <c r="K14" s="1338">
        <v>-192</v>
      </c>
      <c r="L14" s="1338">
        <v>-170</v>
      </c>
      <c r="M14" s="1338">
        <v>-149</v>
      </c>
      <c r="N14" s="36" t="s">
        <v>186</v>
      </c>
      <c r="O14" s="778">
        <v>3795</v>
      </c>
      <c r="P14" s="778">
        <v>7151</v>
      </c>
      <c r="Q14" s="778">
        <v>7568</v>
      </c>
      <c r="R14" s="778">
        <v>6489</v>
      </c>
      <c r="S14" s="778">
        <v>5108</v>
      </c>
      <c r="T14" s="778">
        <v>8341</v>
      </c>
      <c r="U14" s="778">
        <v>12151</v>
      </c>
      <c r="V14" s="778">
        <v>9575</v>
      </c>
      <c r="W14" s="778">
        <v>7970</v>
      </c>
      <c r="X14" s="778">
        <v>8373</v>
      </c>
      <c r="Y14" s="778">
        <v>9494</v>
      </c>
      <c r="Z14" s="387" t="s">
        <v>187</v>
      </c>
      <c r="AA14" s="786" t="s">
        <v>76</v>
      </c>
      <c r="AB14" s="782">
        <v>-486</v>
      </c>
      <c r="AC14" s="782">
        <v>-319</v>
      </c>
      <c r="AD14" s="782">
        <v>-245</v>
      </c>
      <c r="AE14" s="782">
        <v>-303</v>
      </c>
      <c r="AF14" s="782">
        <v>-419</v>
      </c>
      <c r="AG14" s="782">
        <v>-375</v>
      </c>
      <c r="AH14" s="782">
        <v>-366</v>
      </c>
      <c r="AI14" s="782">
        <v>-304</v>
      </c>
      <c r="AJ14" s="782">
        <v>-594</v>
      </c>
      <c r="AK14" s="782">
        <v>-390</v>
      </c>
      <c r="AL14" s="782">
        <v>-323</v>
      </c>
      <c r="AM14" s="782">
        <v>-350</v>
      </c>
      <c r="AN14" s="1333" t="s">
        <v>186</v>
      </c>
      <c r="AO14" s="387">
        <v>3948</v>
      </c>
      <c r="AP14" s="387">
        <v>3795</v>
      </c>
      <c r="AQ14" s="387">
        <v>6510</v>
      </c>
      <c r="AR14" s="387">
        <v>6448</v>
      </c>
      <c r="AS14" s="387">
        <v>7742</v>
      </c>
      <c r="AT14" s="387">
        <v>7151</v>
      </c>
      <c r="AU14" s="778">
        <v>6092</v>
      </c>
      <c r="AV14" s="778">
        <v>6557</v>
      </c>
      <c r="AW14" s="778">
        <v>11582</v>
      </c>
      <c r="AX14" s="778">
        <v>7568</v>
      </c>
      <c r="AY14" s="778">
        <v>9807</v>
      </c>
      <c r="AZ14" s="778">
        <v>8898</v>
      </c>
    </row>
    <row r="15" spans="1:52" ht="13.5" customHeight="1">
      <c r="A15" s="1357" t="s">
        <v>183</v>
      </c>
      <c r="B15" s="1356">
        <f t="shared" ref="B15:H15" si="2">SUM(B12:B14)</f>
        <v>-4643</v>
      </c>
      <c r="C15" s="1356">
        <f t="shared" si="2"/>
        <v>-5986</v>
      </c>
      <c r="D15" s="1356">
        <f t="shared" si="2"/>
        <v>-5046</v>
      </c>
      <c r="E15" s="1356">
        <f t="shared" si="2"/>
        <v>-5324</v>
      </c>
      <c r="F15" s="1356">
        <f t="shared" si="2"/>
        <v>-4928</v>
      </c>
      <c r="G15" s="1356">
        <f t="shared" si="2"/>
        <v>-5104</v>
      </c>
      <c r="H15" s="1356">
        <f t="shared" si="2"/>
        <v>-5400</v>
      </c>
      <c r="I15" s="1356">
        <v>-5040</v>
      </c>
      <c r="J15" s="1356">
        <v>-5064</v>
      </c>
      <c r="K15" s="1356">
        <v>-5219</v>
      </c>
      <c r="L15" s="1356">
        <v>-4816</v>
      </c>
      <c r="M15" s="1356">
        <v>-4512</v>
      </c>
      <c r="N15" s="36" t="s">
        <v>184</v>
      </c>
      <c r="O15" s="778">
        <v>12649</v>
      </c>
      <c r="P15" s="778">
        <v>14184</v>
      </c>
      <c r="Q15" s="778">
        <v>12452</v>
      </c>
      <c r="R15" s="778">
        <v>17180</v>
      </c>
      <c r="S15" s="778">
        <v>21524</v>
      </c>
      <c r="T15" s="778">
        <v>22273</v>
      </c>
      <c r="U15" s="778">
        <v>39749</v>
      </c>
      <c r="V15" s="778">
        <v>33271</v>
      </c>
      <c r="W15" s="778">
        <v>28128</v>
      </c>
      <c r="X15" s="778">
        <v>20167</v>
      </c>
      <c r="Y15" s="778">
        <v>17293</v>
      </c>
      <c r="Z15" s="387">
        <v>13703</v>
      </c>
      <c r="AA15" s="786" t="s">
        <v>185</v>
      </c>
      <c r="AB15" s="782">
        <v>-151</v>
      </c>
      <c r="AC15" s="782">
        <v>-177</v>
      </c>
      <c r="AD15" s="782">
        <v>-158</v>
      </c>
      <c r="AE15" s="782">
        <v>-140</v>
      </c>
      <c r="AF15" s="782">
        <v>-130</v>
      </c>
      <c r="AG15" s="782">
        <v>-156</v>
      </c>
      <c r="AH15" s="782">
        <v>-885</v>
      </c>
      <c r="AI15" s="782">
        <v>-149</v>
      </c>
      <c r="AJ15" s="782">
        <v>-140</v>
      </c>
      <c r="AK15" s="782">
        <v>-250</v>
      </c>
      <c r="AL15" s="782">
        <v>-87</v>
      </c>
      <c r="AM15" s="782">
        <v>-74</v>
      </c>
      <c r="AN15" s="1333" t="s">
        <v>184</v>
      </c>
      <c r="AO15" s="387">
        <v>19324</v>
      </c>
      <c r="AP15" s="387">
        <v>12649</v>
      </c>
      <c r="AQ15" s="387">
        <v>12794</v>
      </c>
      <c r="AR15" s="387">
        <v>13368</v>
      </c>
      <c r="AS15" s="387">
        <v>12836</v>
      </c>
      <c r="AT15" s="387">
        <v>14184</v>
      </c>
      <c r="AU15" s="778">
        <v>14919</v>
      </c>
      <c r="AV15" s="778">
        <v>14969</v>
      </c>
      <c r="AW15" s="778">
        <v>16137</v>
      </c>
      <c r="AX15" s="778">
        <v>12452</v>
      </c>
      <c r="AY15" s="778">
        <v>15061</v>
      </c>
      <c r="AZ15" s="778">
        <v>15568</v>
      </c>
    </row>
    <row r="16" spans="1:52" ht="21" customHeight="1">
      <c r="A16" s="1357" t="s">
        <v>182</v>
      </c>
      <c r="B16" s="1356">
        <f>+B11+B15</f>
        <v>3823</v>
      </c>
      <c r="C16" s="1356">
        <f>+C11+C15</f>
        <v>2637</v>
      </c>
      <c r="D16" s="1356">
        <f>+D11+D15</f>
        <v>4126</v>
      </c>
      <c r="E16" s="1356">
        <v>4367</v>
      </c>
      <c r="F16" s="1356">
        <v>5127</v>
      </c>
      <c r="G16" s="1356">
        <v>5183</v>
      </c>
      <c r="H16" s="1356">
        <v>4841</v>
      </c>
      <c r="I16" s="1356">
        <v>4851</v>
      </c>
      <c r="J16" s="1356">
        <v>4934</v>
      </c>
      <c r="K16" s="1356">
        <v>4282</v>
      </c>
      <c r="L16" s="1356">
        <v>4518</v>
      </c>
      <c r="M16" s="1356">
        <v>4561</v>
      </c>
      <c r="N16" s="1337" t="s">
        <v>1285</v>
      </c>
      <c r="O16" s="778">
        <v>36484</v>
      </c>
      <c r="P16" s="778">
        <v>30799</v>
      </c>
      <c r="Q16" s="778">
        <v>24583</v>
      </c>
      <c r="R16" s="778">
        <v>25879</v>
      </c>
      <c r="S16" s="778">
        <v>23102</v>
      </c>
      <c r="T16" s="778">
        <v>20434</v>
      </c>
      <c r="U16" s="765"/>
      <c r="V16" s="765"/>
      <c r="W16" s="765"/>
      <c r="X16" s="765"/>
      <c r="Y16" s="765"/>
      <c r="Z16" s="385"/>
      <c r="AA16" s="1156" t="s">
        <v>183</v>
      </c>
      <c r="AB16" s="768">
        <f t="shared" ref="AB16:AM16" si="3">SUM(AB13:AB15)</f>
        <v>-1319</v>
      </c>
      <c r="AC16" s="768">
        <f t="shared" si="3"/>
        <v>-1218</v>
      </c>
      <c r="AD16" s="768">
        <f t="shared" si="3"/>
        <v>-1089</v>
      </c>
      <c r="AE16" s="768">
        <f t="shared" si="3"/>
        <v>-1088</v>
      </c>
      <c r="AF16" s="768">
        <f t="shared" si="3"/>
        <v>-1248</v>
      </c>
      <c r="AG16" s="768">
        <f t="shared" si="3"/>
        <v>-1179</v>
      </c>
      <c r="AH16" s="768">
        <f t="shared" si="3"/>
        <v>-2175</v>
      </c>
      <c r="AI16" s="768">
        <f t="shared" si="3"/>
        <v>-1180</v>
      </c>
      <c r="AJ16" s="768">
        <f t="shared" si="3"/>
        <v>-1452</v>
      </c>
      <c r="AK16" s="768">
        <f t="shared" si="3"/>
        <v>-1384</v>
      </c>
      <c r="AL16" s="768">
        <f t="shared" si="3"/>
        <v>-1136</v>
      </c>
      <c r="AM16" s="768">
        <f t="shared" si="3"/>
        <v>-1154</v>
      </c>
      <c r="AN16" s="1337" t="s">
        <v>1285</v>
      </c>
      <c r="AO16" s="387">
        <v>39783</v>
      </c>
      <c r="AP16" s="387">
        <v>36484</v>
      </c>
      <c r="AQ16" s="387">
        <v>32730</v>
      </c>
      <c r="AR16" s="387">
        <v>29854</v>
      </c>
      <c r="AS16" s="387">
        <v>25961</v>
      </c>
      <c r="AT16" s="387">
        <v>30799</v>
      </c>
      <c r="AU16" s="778">
        <v>29350</v>
      </c>
      <c r="AV16" s="778">
        <v>28111</v>
      </c>
      <c r="AW16" s="778">
        <v>27003</v>
      </c>
      <c r="AX16" s="778">
        <v>24583</v>
      </c>
      <c r="AY16" s="778">
        <v>26829</v>
      </c>
      <c r="AZ16" s="778">
        <v>26335</v>
      </c>
    </row>
    <row r="17" spans="1:52" ht="13.5" customHeight="1">
      <c r="A17" s="36" t="s">
        <v>1286</v>
      </c>
      <c r="B17" s="1338">
        <v>-860</v>
      </c>
      <c r="C17" s="1338">
        <v>-524</v>
      </c>
      <c r="D17" s="1338">
        <v>-173</v>
      </c>
      <c r="E17" s="1338">
        <v>-369</v>
      </c>
      <c r="F17" s="1338">
        <v>-502</v>
      </c>
      <c r="G17" s="1338">
        <v>-479</v>
      </c>
      <c r="H17" s="1338">
        <v>-534</v>
      </c>
      <c r="I17" s="1338">
        <v>-735</v>
      </c>
      <c r="J17" s="1338">
        <v>-895</v>
      </c>
      <c r="K17" s="1338">
        <v>-735</v>
      </c>
      <c r="L17" s="1338">
        <v>-879</v>
      </c>
      <c r="M17" s="1338">
        <v>-1486</v>
      </c>
      <c r="N17" s="36" t="s">
        <v>104</v>
      </c>
      <c r="O17" s="778">
        <v>44770</v>
      </c>
      <c r="P17" s="778">
        <v>39111</v>
      </c>
      <c r="Q17" s="778">
        <v>37025</v>
      </c>
      <c r="R17" s="778">
        <v>46111</v>
      </c>
      <c r="S17" s="778">
        <v>69959</v>
      </c>
      <c r="T17" s="778">
        <v>80741</v>
      </c>
      <c r="U17" s="778">
        <v>105119</v>
      </c>
      <c r="V17" s="778">
        <v>70992</v>
      </c>
      <c r="W17" s="778">
        <v>118789</v>
      </c>
      <c r="X17" s="778">
        <v>171943</v>
      </c>
      <c r="Y17" s="778">
        <v>96825</v>
      </c>
      <c r="Z17" s="387">
        <v>75422</v>
      </c>
      <c r="AA17" s="1156" t="s">
        <v>1242</v>
      </c>
      <c r="AB17" s="768">
        <v>-1319</v>
      </c>
      <c r="AC17" s="768">
        <v>-1218</v>
      </c>
      <c r="AD17" s="768">
        <v>-1089</v>
      </c>
      <c r="AE17" s="768">
        <v>-1088</v>
      </c>
      <c r="AF17" s="768">
        <v>-1248</v>
      </c>
      <c r="AG17" s="768">
        <v>-1179</v>
      </c>
      <c r="AH17" s="768">
        <v>-1161</v>
      </c>
      <c r="AI17" s="768">
        <v>-1180</v>
      </c>
      <c r="AJ17" s="768">
        <v>-1357</v>
      </c>
      <c r="AK17" s="768">
        <v>-1243</v>
      </c>
      <c r="AL17" s="768">
        <v>-1136</v>
      </c>
      <c r="AM17" s="768">
        <v>-1154</v>
      </c>
      <c r="AN17" s="1333" t="s">
        <v>104</v>
      </c>
      <c r="AO17" s="387">
        <v>36000</v>
      </c>
      <c r="AP17" s="387">
        <v>44770</v>
      </c>
      <c r="AQ17" s="387">
        <v>45434</v>
      </c>
      <c r="AR17" s="387">
        <v>47039</v>
      </c>
      <c r="AS17" s="387">
        <v>56934</v>
      </c>
      <c r="AT17" s="387">
        <v>39111</v>
      </c>
      <c r="AU17" s="778">
        <v>51791</v>
      </c>
      <c r="AV17" s="778">
        <v>41647</v>
      </c>
      <c r="AW17" s="778">
        <v>39491</v>
      </c>
      <c r="AX17" s="778">
        <v>37025</v>
      </c>
      <c r="AY17" s="778">
        <v>36713</v>
      </c>
      <c r="AZ17" s="778">
        <v>43719</v>
      </c>
    </row>
    <row r="18" spans="1:52" ht="20.25" customHeight="1">
      <c r="A18" s="1357" t="s">
        <v>62</v>
      </c>
      <c r="B18" s="1356">
        <f t="shared" ref="B18:G18" si="4">SUM(B16:B17)</f>
        <v>2963</v>
      </c>
      <c r="C18" s="1356">
        <f t="shared" si="4"/>
        <v>2113</v>
      </c>
      <c r="D18" s="1356">
        <f t="shared" si="4"/>
        <v>3953</v>
      </c>
      <c r="E18" s="1356">
        <f t="shared" si="4"/>
        <v>3998</v>
      </c>
      <c r="F18" s="1356">
        <f t="shared" si="4"/>
        <v>4625</v>
      </c>
      <c r="G18" s="1356">
        <f t="shared" si="4"/>
        <v>4704</v>
      </c>
      <c r="H18" s="1356">
        <v>4307</v>
      </c>
      <c r="I18" s="1356">
        <v>4116</v>
      </c>
      <c r="J18" s="1356">
        <v>4039</v>
      </c>
      <c r="K18" s="1356">
        <v>3547</v>
      </c>
      <c r="L18" s="1356">
        <v>3639</v>
      </c>
      <c r="M18" s="1356">
        <v>3075</v>
      </c>
      <c r="N18" s="1337" t="s">
        <v>103</v>
      </c>
      <c r="O18" s="1335">
        <v>359</v>
      </c>
      <c r="P18" s="1335">
        <v>217</v>
      </c>
      <c r="Q18" s="1335">
        <v>169</v>
      </c>
      <c r="R18" s="1335">
        <v>163</v>
      </c>
      <c r="S18" s="1335">
        <v>178</v>
      </c>
      <c r="T18" s="1335">
        <v>151</v>
      </c>
      <c r="U18" s="1335">
        <v>256</v>
      </c>
      <c r="V18" s="1335">
        <v>203</v>
      </c>
      <c r="W18" s="778">
        <v>-711</v>
      </c>
      <c r="X18" s="778">
        <v>-215</v>
      </c>
      <c r="Y18" s="778">
        <v>1127</v>
      </c>
      <c r="Z18" s="387">
        <v>763</v>
      </c>
      <c r="AA18" s="1156" t="s">
        <v>182</v>
      </c>
      <c r="AB18" s="768">
        <f t="shared" ref="AB18:AM18" si="5">+AB11+AB16</f>
        <v>1101</v>
      </c>
      <c r="AC18" s="768">
        <f t="shared" si="5"/>
        <v>1001</v>
      </c>
      <c r="AD18" s="768">
        <f t="shared" si="5"/>
        <v>1066</v>
      </c>
      <c r="AE18" s="768">
        <f t="shared" si="5"/>
        <v>1002</v>
      </c>
      <c r="AF18" s="768">
        <f t="shared" si="5"/>
        <v>754</v>
      </c>
      <c r="AG18" s="768">
        <f t="shared" si="5"/>
        <v>1099</v>
      </c>
      <c r="AH18" s="768">
        <f t="shared" si="5"/>
        <v>-89</v>
      </c>
      <c r="AI18" s="768">
        <f t="shared" si="5"/>
        <v>963</v>
      </c>
      <c r="AJ18" s="768">
        <f t="shared" si="5"/>
        <v>664</v>
      </c>
      <c r="AK18" s="768">
        <f t="shared" si="5"/>
        <v>735</v>
      </c>
      <c r="AL18" s="768">
        <f t="shared" si="5"/>
        <v>961</v>
      </c>
      <c r="AM18" s="768">
        <f t="shared" si="5"/>
        <v>1424</v>
      </c>
      <c r="AN18" s="1336" t="s">
        <v>103</v>
      </c>
      <c r="AO18" s="1343">
        <v>222</v>
      </c>
      <c r="AP18" s="1343">
        <v>359</v>
      </c>
      <c r="AQ18" s="1343">
        <v>373</v>
      </c>
      <c r="AR18" s="1343">
        <v>356</v>
      </c>
      <c r="AS18" s="1343">
        <v>332</v>
      </c>
      <c r="AT18" s="1343">
        <v>217</v>
      </c>
      <c r="AU18" s="1335">
        <v>372</v>
      </c>
      <c r="AV18" s="1335">
        <v>316</v>
      </c>
      <c r="AW18" s="1335">
        <v>212</v>
      </c>
      <c r="AX18" s="1335">
        <v>169</v>
      </c>
      <c r="AY18" s="1335">
        <v>131</v>
      </c>
      <c r="AZ18" s="1335">
        <v>165</v>
      </c>
    </row>
    <row r="19" spans="1:52" ht="13.5" customHeight="1">
      <c r="A19" s="36" t="s">
        <v>178</v>
      </c>
      <c r="B19" s="1338">
        <v>-698</v>
      </c>
      <c r="C19" s="1338">
        <v>-571</v>
      </c>
      <c r="D19" s="1338">
        <v>-872</v>
      </c>
      <c r="E19" s="1338">
        <v>-950</v>
      </c>
      <c r="F19" s="1338">
        <v>-859</v>
      </c>
      <c r="G19" s="1338">
        <v>-1042</v>
      </c>
      <c r="H19" s="1338">
        <v>-950</v>
      </c>
      <c r="I19" s="1338">
        <v>-1009</v>
      </c>
      <c r="J19" s="1338">
        <v>-970</v>
      </c>
      <c r="K19" s="1338">
        <v>-913</v>
      </c>
      <c r="L19" s="1338">
        <v>-976</v>
      </c>
      <c r="M19" s="1338">
        <v>-757</v>
      </c>
      <c r="N19" s="1337"/>
      <c r="O19" s="1335"/>
      <c r="P19" s="1335"/>
      <c r="Q19" s="1335"/>
      <c r="R19" s="1335"/>
      <c r="S19" s="1335"/>
      <c r="T19" s="1335"/>
      <c r="U19" s="1335"/>
      <c r="V19" s="1335"/>
      <c r="W19" s="1053"/>
      <c r="X19" s="765"/>
      <c r="Y19" s="765"/>
      <c r="Z19" s="385"/>
      <c r="AA19" s="786" t="s">
        <v>1241</v>
      </c>
      <c r="AB19" s="782">
        <f>11-63</f>
        <v>-52</v>
      </c>
      <c r="AC19" s="782">
        <v>-28</v>
      </c>
      <c r="AD19" s="782">
        <v>19</v>
      </c>
      <c r="AE19" s="782">
        <v>-696</v>
      </c>
      <c r="AF19" s="782">
        <v>-155</v>
      </c>
      <c r="AG19" s="782">
        <v>-86</v>
      </c>
      <c r="AH19" s="782">
        <v>-332</v>
      </c>
      <c r="AI19" s="782">
        <v>-63</v>
      </c>
      <c r="AJ19" s="782">
        <v>-43</v>
      </c>
      <c r="AK19" s="782">
        <v>-30</v>
      </c>
      <c r="AL19" s="782">
        <v>-44</v>
      </c>
      <c r="AM19" s="782">
        <v>-59</v>
      </c>
      <c r="AN19" s="1336"/>
      <c r="AO19" s="1343" t="s">
        <v>0</v>
      </c>
      <c r="AP19" s="1343"/>
      <c r="AT19" s="1343"/>
      <c r="AU19" s="1335"/>
      <c r="AV19" s="1335"/>
      <c r="AW19" s="1335"/>
      <c r="AX19" s="1335"/>
      <c r="AY19" s="1335"/>
      <c r="AZ19" s="1335"/>
    </row>
    <row r="20" spans="1:52" ht="20.25" customHeight="1">
      <c r="A20" s="2054" t="s">
        <v>179</v>
      </c>
      <c r="B20" s="1359">
        <f t="shared" ref="B20:H20" si="6">SUM(B18:B19)</f>
        <v>2265</v>
      </c>
      <c r="C20" s="1359">
        <f t="shared" si="6"/>
        <v>1542</v>
      </c>
      <c r="D20" s="1359">
        <f t="shared" si="6"/>
        <v>3081</v>
      </c>
      <c r="E20" s="1359">
        <f t="shared" si="6"/>
        <v>3048</v>
      </c>
      <c r="F20" s="1359">
        <f t="shared" si="6"/>
        <v>3766</v>
      </c>
      <c r="G20" s="1359">
        <f t="shared" si="6"/>
        <v>3662</v>
      </c>
      <c r="H20" s="1356">
        <f t="shared" si="6"/>
        <v>3357</v>
      </c>
      <c r="I20" s="1356">
        <v>3107</v>
      </c>
      <c r="J20" s="1356">
        <v>3069</v>
      </c>
      <c r="K20" s="1356">
        <v>2634</v>
      </c>
      <c r="L20" s="1356">
        <v>2663</v>
      </c>
      <c r="M20" s="1356">
        <v>2318</v>
      </c>
      <c r="N20" s="36" t="s">
        <v>181</v>
      </c>
      <c r="O20" s="778">
        <v>555</v>
      </c>
      <c r="P20" s="778">
        <v>572</v>
      </c>
      <c r="Q20" s="778">
        <v>1601</v>
      </c>
      <c r="R20" s="778">
        <v>1235</v>
      </c>
      <c r="S20" s="778">
        <v>588</v>
      </c>
      <c r="T20" s="778">
        <v>515</v>
      </c>
      <c r="U20" s="778">
        <v>487</v>
      </c>
      <c r="V20" s="778">
        <v>630</v>
      </c>
      <c r="W20" s="778">
        <v>585</v>
      </c>
      <c r="X20" s="778">
        <v>591</v>
      </c>
      <c r="Y20" s="778">
        <v>554</v>
      </c>
      <c r="Z20" s="387">
        <v>470</v>
      </c>
      <c r="AA20" s="1156" t="s">
        <v>62</v>
      </c>
      <c r="AB20" s="768">
        <f t="shared" ref="AB20:AM20" si="7">SUM(AB18:AB19)</f>
        <v>1049</v>
      </c>
      <c r="AC20" s="768">
        <f t="shared" si="7"/>
        <v>973</v>
      </c>
      <c r="AD20" s="768">
        <f t="shared" si="7"/>
        <v>1085</v>
      </c>
      <c r="AE20" s="768">
        <f t="shared" si="7"/>
        <v>306</v>
      </c>
      <c r="AF20" s="768">
        <f t="shared" si="7"/>
        <v>599</v>
      </c>
      <c r="AG20" s="768">
        <f t="shared" si="7"/>
        <v>1013</v>
      </c>
      <c r="AH20" s="768">
        <f t="shared" si="7"/>
        <v>-421</v>
      </c>
      <c r="AI20" s="768">
        <f t="shared" si="7"/>
        <v>900</v>
      </c>
      <c r="AJ20" s="768">
        <f t="shared" si="7"/>
        <v>621</v>
      </c>
      <c r="AK20" s="768">
        <f t="shared" si="7"/>
        <v>705</v>
      </c>
      <c r="AL20" s="768">
        <f t="shared" si="7"/>
        <v>917</v>
      </c>
      <c r="AM20" s="768">
        <f t="shared" si="7"/>
        <v>1365</v>
      </c>
      <c r="AN20" s="1336" t="s">
        <v>1149</v>
      </c>
      <c r="AO20" s="387">
        <v>545</v>
      </c>
      <c r="AP20" s="387">
        <v>555</v>
      </c>
      <c r="AQ20" s="1343">
        <v>549</v>
      </c>
      <c r="AR20" s="1343">
        <v>553</v>
      </c>
      <c r="AS20" s="1343">
        <v>557</v>
      </c>
      <c r="AT20" s="387">
        <v>572</v>
      </c>
      <c r="AU20" s="778">
        <v>1377</v>
      </c>
      <c r="AV20" s="778">
        <v>2098</v>
      </c>
      <c r="AW20" s="778">
        <v>1620</v>
      </c>
      <c r="AX20" s="778">
        <v>1601</v>
      </c>
      <c r="AY20" s="778">
        <v>1617</v>
      </c>
      <c r="AZ20" s="778">
        <v>1577</v>
      </c>
    </row>
    <row r="21" spans="1:52" ht="13.5" customHeight="1">
      <c r="A21" s="2054"/>
      <c r="B21" s="1359"/>
      <c r="C21" s="1359"/>
      <c r="D21" s="1359"/>
      <c r="E21" s="1359"/>
      <c r="F21" s="1359"/>
      <c r="G21" s="1359"/>
      <c r="H21" s="1358"/>
      <c r="I21" s="789"/>
      <c r="J21" s="789"/>
      <c r="K21" s="789"/>
      <c r="L21" s="789"/>
      <c r="M21" s="789"/>
      <c r="N21" s="36" t="s">
        <v>180</v>
      </c>
      <c r="O21" s="778">
        <v>3771</v>
      </c>
      <c r="P21" s="778">
        <v>3695</v>
      </c>
      <c r="Q21" s="778">
        <v>4035</v>
      </c>
      <c r="R21" s="778">
        <v>3983</v>
      </c>
      <c r="S21" s="778">
        <v>3792</v>
      </c>
      <c r="T21" s="778">
        <v>3208</v>
      </c>
      <c r="U21" s="778">
        <v>2908</v>
      </c>
      <c r="V21" s="778">
        <v>3246</v>
      </c>
      <c r="W21" s="778">
        <v>3425</v>
      </c>
      <c r="X21" s="778">
        <v>3321</v>
      </c>
      <c r="Y21" s="778">
        <v>3219</v>
      </c>
      <c r="Z21" s="387">
        <v>2947</v>
      </c>
      <c r="AA21" s="1156" t="s">
        <v>1240</v>
      </c>
      <c r="AB21" s="768">
        <v>1049</v>
      </c>
      <c r="AC21" s="768">
        <f t="shared" ref="AC21:AM21" si="8">+AC12+AC17+AC19</f>
        <v>973</v>
      </c>
      <c r="AD21" s="768">
        <f t="shared" si="8"/>
        <v>1085</v>
      </c>
      <c r="AE21" s="768">
        <f t="shared" si="8"/>
        <v>306</v>
      </c>
      <c r="AF21" s="768">
        <f t="shared" si="8"/>
        <v>599</v>
      </c>
      <c r="AG21" s="768">
        <f t="shared" si="8"/>
        <v>875</v>
      </c>
      <c r="AH21" s="768">
        <f t="shared" si="8"/>
        <v>593</v>
      </c>
      <c r="AI21" s="768">
        <f t="shared" si="8"/>
        <v>900</v>
      </c>
      <c r="AJ21" s="768">
        <f t="shared" si="8"/>
        <v>716</v>
      </c>
      <c r="AK21" s="768">
        <f t="shared" si="8"/>
        <v>760</v>
      </c>
      <c r="AL21" s="768">
        <f t="shared" si="8"/>
        <v>917</v>
      </c>
      <c r="AM21" s="768">
        <f t="shared" si="8"/>
        <v>1016</v>
      </c>
      <c r="AN21" s="1333" t="s">
        <v>180</v>
      </c>
      <c r="AO21" s="387">
        <v>3817</v>
      </c>
      <c r="AP21" s="387">
        <v>3771</v>
      </c>
      <c r="AQ21" s="387">
        <v>3637</v>
      </c>
      <c r="AR21" s="387">
        <v>3661</v>
      </c>
      <c r="AS21" s="387">
        <v>3531</v>
      </c>
      <c r="AT21" s="387">
        <v>3695</v>
      </c>
      <c r="AU21" s="778">
        <v>3595</v>
      </c>
      <c r="AV21" s="778">
        <v>4328</v>
      </c>
      <c r="AW21" s="778">
        <v>4319</v>
      </c>
      <c r="AX21" s="778">
        <v>4035</v>
      </c>
      <c r="AY21" s="778">
        <v>4146</v>
      </c>
      <c r="AZ21" s="778">
        <v>4064</v>
      </c>
    </row>
    <row r="22" spans="1:52" ht="13.5" customHeight="1">
      <c r="A22" s="2055" t="s">
        <v>175</v>
      </c>
      <c r="B22" s="1335" t="s">
        <v>54</v>
      </c>
      <c r="C22" s="1335" t="s">
        <v>54</v>
      </c>
      <c r="D22" s="1335" t="s">
        <v>54</v>
      </c>
      <c r="E22" s="1335" t="s">
        <v>54</v>
      </c>
      <c r="F22" s="1335" t="s">
        <v>54</v>
      </c>
      <c r="G22" s="1335" t="s">
        <v>54</v>
      </c>
      <c r="H22" s="1358">
        <v>-25</v>
      </c>
      <c r="I22" s="789">
        <v>9</v>
      </c>
      <c r="J22" s="789">
        <v>57</v>
      </c>
      <c r="K22" s="789"/>
      <c r="L22" s="789"/>
      <c r="M22" s="789"/>
      <c r="N22" s="36" t="s">
        <v>1321</v>
      </c>
      <c r="O22" s="778">
        <v>1931</v>
      </c>
      <c r="P22" s="778">
        <v>2002</v>
      </c>
      <c r="Q22" s="778">
        <v>546</v>
      </c>
      <c r="R22" s="778">
        <v>624</v>
      </c>
      <c r="S22" s="778">
        <v>566</v>
      </c>
      <c r="T22" s="778">
        <v>557</v>
      </c>
      <c r="U22" s="778">
        <v>509</v>
      </c>
      <c r="V22" s="778">
        <v>431</v>
      </c>
      <c r="W22" s="778">
        <v>474</v>
      </c>
      <c r="X22" s="778">
        <v>469</v>
      </c>
      <c r="Y22" s="778">
        <v>454</v>
      </c>
      <c r="Z22" s="387">
        <v>452</v>
      </c>
      <c r="AA22" s="786" t="s">
        <v>178</v>
      </c>
      <c r="AB22" s="782">
        <v>-261</v>
      </c>
      <c r="AC22" s="782">
        <v>-248</v>
      </c>
      <c r="AD22" s="782">
        <v>-248</v>
      </c>
      <c r="AE22" s="782">
        <v>-63</v>
      </c>
      <c r="AF22" s="782">
        <v>-139</v>
      </c>
      <c r="AG22" s="782">
        <v>-263</v>
      </c>
      <c r="AH22" s="782">
        <v>89</v>
      </c>
      <c r="AI22" s="782">
        <v>-219</v>
      </c>
      <c r="AJ22" s="782">
        <v>-178</v>
      </c>
      <c r="AK22" s="782">
        <v>-200</v>
      </c>
      <c r="AL22" s="782">
        <v>-193</v>
      </c>
      <c r="AM22" s="782">
        <v>-250</v>
      </c>
      <c r="AN22" s="1333" t="s">
        <v>1321</v>
      </c>
      <c r="AO22" s="387">
        <v>1875</v>
      </c>
      <c r="AP22" s="387">
        <v>1931</v>
      </c>
      <c r="AQ22" s="387">
        <v>1908</v>
      </c>
      <c r="AR22" s="387">
        <v>1945</v>
      </c>
      <c r="AS22" s="387">
        <v>1955</v>
      </c>
      <c r="AT22" s="387">
        <v>2002</v>
      </c>
      <c r="AU22" s="778">
        <v>1972</v>
      </c>
      <c r="AV22" s="778">
        <v>2022</v>
      </c>
      <c r="AW22" s="778">
        <v>2067</v>
      </c>
      <c r="AX22" s="778">
        <v>546</v>
      </c>
      <c r="AY22" s="778">
        <v>576</v>
      </c>
      <c r="AZ22" s="778">
        <v>594</v>
      </c>
    </row>
    <row r="23" spans="1:52" ht="13.5" customHeight="1">
      <c r="A23" s="2055"/>
      <c r="B23" s="1358"/>
      <c r="C23" s="1358"/>
      <c r="D23" s="1358"/>
      <c r="E23" s="1358"/>
      <c r="F23" s="1358"/>
      <c r="G23" s="1358"/>
      <c r="H23" s="1356"/>
      <c r="I23" s="1356"/>
      <c r="J23" s="1356"/>
      <c r="K23" s="1356"/>
      <c r="L23" s="1356"/>
      <c r="M23" s="1356"/>
      <c r="N23" s="36" t="s">
        <v>176</v>
      </c>
      <c r="O23" s="778">
        <v>1535</v>
      </c>
      <c r="P23" s="778">
        <v>1585</v>
      </c>
      <c r="Q23" s="778">
        <v>1607</v>
      </c>
      <c r="R23" s="778">
        <v>1448</v>
      </c>
      <c r="S23" s="778">
        <v>3119</v>
      </c>
      <c r="T23" s="778">
        <v>3054</v>
      </c>
      <c r="U23" s="778">
        <v>3227</v>
      </c>
      <c r="V23" s="778">
        <v>3524</v>
      </c>
      <c r="W23" s="778">
        <v>3408</v>
      </c>
      <c r="X23" s="778">
        <v>3644</v>
      </c>
      <c r="Y23" s="778">
        <v>3568</v>
      </c>
      <c r="Z23" s="387">
        <v>3505</v>
      </c>
      <c r="AA23" s="1156" t="s">
        <v>177</v>
      </c>
      <c r="AB23" s="768">
        <f t="shared" ref="AB23:AM23" si="9">+AB20+AB22</f>
        <v>788</v>
      </c>
      <c r="AC23" s="768">
        <f t="shared" si="9"/>
        <v>725</v>
      </c>
      <c r="AD23" s="768">
        <f t="shared" si="9"/>
        <v>837</v>
      </c>
      <c r="AE23" s="768">
        <f t="shared" si="9"/>
        <v>243</v>
      </c>
      <c r="AF23" s="768">
        <f t="shared" si="9"/>
        <v>460</v>
      </c>
      <c r="AG23" s="768">
        <f t="shared" si="9"/>
        <v>750</v>
      </c>
      <c r="AH23" s="768">
        <f t="shared" si="9"/>
        <v>-332</v>
      </c>
      <c r="AI23" s="768">
        <f t="shared" si="9"/>
        <v>681</v>
      </c>
      <c r="AJ23" s="768">
        <f t="shared" si="9"/>
        <v>443</v>
      </c>
      <c r="AK23" s="768">
        <f t="shared" si="9"/>
        <v>505</v>
      </c>
      <c r="AL23" s="768">
        <f t="shared" si="9"/>
        <v>724</v>
      </c>
      <c r="AM23" s="768">
        <f t="shared" si="9"/>
        <v>1115</v>
      </c>
      <c r="AN23" s="1333" t="s">
        <v>1148</v>
      </c>
      <c r="AO23" s="387">
        <v>1596</v>
      </c>
      <c r="AP23" s="387">
        <v>1535</v>
      </c>
      <c r="AQ23" s="387">
        <v>1573</v>
      </c>
      <c r="AR23" s="387">
        <v>1575</v>
      </c>
      <c r="AS23" s="387">
        <v>1478</v>
      </c>
      <c r="AT23" s="387">
        <v>1585</v>
      </c>
      <c r="AU23" s="778">
        <v>1603</v>
      </c>
      <c r="AV23" s="778">
        <v>1680</v>
      </c>
      <c r="AW23" s="778">
        <v>1698</v>
      </c>
      <c r="AX23" s="778">
        <v>1607</v>
      </c>
      <c r="AY23" s="778">
        <v>1638</v>
      </c>
      <c r="AZ23" s="778">
        <v>1615</v>
      </c>
    </row>
    <row r="24" spans="1:52" ht="13.5" customHeight="1">
      <c r="A24" s="1357" t="s">
        <v>172</v>
      </c>
      <c r="B24" s="768">
        <f>+B20</f>
        <v>2265</v>
      </c>
      <c r="C24" s="768">
        <f>+C20</f>
        <v>1542</v>
      </c>
      <c r="D24" s="768">
        <f>+D20</f>
        <v>3081</v>
      </c>
      <c r="E24" s="1356">
        <v>3048</v>
      </c>
      <c r="F24" s="1356">
        <v>3766</v>
      </c>
      <c r="G24" s="1356">
        <f>SUM(G20:G23)</f>
        <v>3662</v>
      </c>
      <c r="H24" s="1356">
        <f>SUM(H20:H23)</f>
        <v>3332</v>
      </c>
      <c r="I24" s="1356">
        <v>3116</v>
      </c>
      <c r="J24" s="1356">
        <v>3126</v>
      </c>
      <c r="K24" s="1356"/>
      <c r="L24" s="1356"/>
      <c r="M24" s="1356"/>
      <c r="N24" s="36" t="s">
        <v>174</v>
      </c>
      <c r="O24" s="778">
        <v>406</v>
      </c>
      <c r="P24" s="778">
        <v>487</v>
      </c>
      <c r="Q24" s="778">
        <v>164</v>
      </c>
      <c r="R24" s="778">
        <v>118</v>
      </c>
      <c r="S24" s="778">
        <v>60</v>
      </c>
      <c r="T24" s="778">
        <v>76</v>
      </c>
      <c r="U24" s="778">
        <v>130</v>
      </c>
      <c r="V24" s="778">
        <v>62</v>
      </c>
      <c r="W24" s="778">
        <v>266</v>
      </c>
      <c r="X24" s="778">
        <v>169</v>
      </c>
      <c r="Y24" s="778">
        <v>278</v>
      </c>
      <c r="Z24" s="387">
        <v>125</v>
      </c>
      <c r="AA24" s="477"/>
      <c r="AB24" s="477"/>
      <c r="AC24" s="477"/>
      <c r="AD24" s="477"/>
      <c r="AE24" s="477"/>
      <c r="AF24" s="477"/>
      <c r="AG24" s="477"/>
      <c r="AH24" s="477"/>
      <c r="AI24" s="477"/>
      <c r="AJ24" s="477"/>
      <c r="AK24" s="477"/>
      <c r="AL24" s="477"/>
      <c r="AM24" s="477"/>
      <c r="AN24" s="1333" t="s">
        <v>174</v>
      </c>
      <c r="AO24" s="387">
        <v>340</v>
      </c>
      <c r="AP24" s="387">
        <v>406</v>
      </c>
      <c r="AQ24" s="387">
        <v>394</v>
      </c>
      <c r="AR24" s="387">
        <v>500</v>
      </c>
      <c r="AS24" s="387">
        <v>443</v>
      </c>
      <c r="AT24" s="387">
        <v>487</v>
      </c>
      <c r="AU24" s="778">
        <v>334</v>
      </c>
      <c r="AV24" s="778">
        <v>114</v>
      </c>
      <c r="AW24" s="778">
        <v>110</v>
      </c>
      <c r="AX24" s="778">
        <v>164</v>
      </c>
      <c r="AY24" s="778">
        <v>63</v>
      </c>
      <c r="AZ24" s="778">
        <v>119</v>
      </c>
    </row>
    <row r="25" spans="1:52" ht="13.5" customHeight="1">
      <c r="C25" s="765"/>
      <c r="D25" s="765"/>
      <c r="N25" s="36" t="s">
        <v>173</v>
      </c>
      <c r="O25" s="778">
        <v>300</v>
      </c>
      <c r="P25" s="778">
        <v>362</v>
      </c>
      <c r="Q25" s="778">
        <v>284</v>
      </c>
      <c r="R25" s="778">
        <v>121</v>
      </c>
      <c r="S25" s="778">
        <v>288</v>
      </c>
      <c r="T25" s="778">
        <v>87</v>
      </c>
      <c r="U25" s="778">
        <v>132</v>
      </c>
      <c r="V25" s="778">
        <v>31</v>
      </c>
      <c r="W25" s="778">
        <v>78</v>
      </c>
      <c r="X25" s="778">
        <v>185</v>
      </c>
      <c r="Y25" s="778">
        <v>262</v>
      </c>
      <c r="Z25" s="387">
        <v>329</v>
      </c>
      <c r="AA25" s="1688" t="s">
        <v>156</v>
      </c>
      <c r="AB25" s="795"/>
      <c r="AC25" s="795"/>
      <c r="AD25" s="795"/>
      <c r="AE25" s="795"/>
      <c r="AF25" s="795"/>
      <c r="AG25" s="795"/>
      <c r="AH25" s="795"/>
      <c r="AI25" s="795"/>
      <c r="AJ25" s="795"/>
      <c r="AK25" s="795"/>
      <c r="AL25" s="795"/>
      <c r="AM25" s="795"/>
      <c r="AN25" s="1333" t="s">
        <v>173</v>
      </c>
      <c r="AO25" s="387">
        <v>355</v>
      </c>
      <c r="AP25" s="387">
        <v>300</v>
      </c>
      <c r="AQ25" s="387">
        <v>392</v>
      </c>
      <c r="AR25" s="387">
        <v>392</v>
      </c>
      <c r="AS25" s="387">
        <v>309</v>
      </c>
      <c r="AT25" s="387">
        <v>362</v>
      </c>
      <c r="AU25" s="778">
        <v>782</v>
      </c>
      <c r="AV25" s="778">
        <v>466</v>
      </c>
      <c r="AW25" s="778">
        <v>335</v>
      </c>
      <c r="AX25" s="778">
        <v>284</v>
      </c>
      <c r="AY25" s="778">
        <v>504</v>
      </c>
      <c r="AZ25" s="778">
        <v>363</v>
      </c>
    </row>
    <row r="26" spans="1:52" ht="13.5" customHeight="1" thickBot="1">
      <c r="C26" s="765"/>
      <c r="D26" s="765"/>
      <c r="N26" s="36" t="s">
        <v>161</v>
      </c>
      <c r="O26" s="778">
        <v>144</v>
      </c>
      <c r="P26" s="778">
        <v>173</v>
      </c>
      <c r="Q26" s="778">
        <v>246</v>
      </c>
      <c r="R26" s="778">
        <v>250</v>
      </c>
      <c r="S26" s="778">
        <v>306</v>
      </c>
      <c r="T26" s="778">
        <v>377</v>
      </c>
      <c r="U26" s="778">
        <v>42</v>
      </c>
      <c r="V26" s="778">
        <v>321</v>
      </c>
      <c r="W26" s="778">
        <v>142</v>
      </c>
      <c r="X26" s="778">
        <v>223</v>
      </c>
      <c r="Y26" s="778">
        <v>187</v>
      </c>
      <c r="Z26" s="387">
        <v>134</v>
      </c>
      <c r="AA26" s="38"/>
      <c r="AB26" s="1155" t="s">
        <v>1288</v>
      </c>
      <c r="AC26" s="1155" t="s">
        <v>1175</v>
      </c>
      <c r="AD26" s="1355" t="s">
        <v>1106</v>
      </c>
      <c r="AE26" s="1355" t="s">
        <v>1000</v>
      </c>
      <c r="AF26" s="1355" t="s">
        <v>916</v>
      </c>
      <c r="AG26" s="1352" t="str">
        <f t="shared" ref="AG26:AM26" si="10">AG5</f>
        <v>Q4/19</v>
      </c>
      <c r="AH26" s="1352" t="str">
        <f t="shared" si="10"/>
        <v>Q3/19</v>
      </c>
      <c r="AI26" s="1352" t="str">
        <f t="shared" si="10"/>
        <v>Q2/19</v>
      </c>
      <c r="AJ26" s="1352" t="str">
        <f t="shared" si="10"/>
        <v>Q1/19</v>
      </c>
      <c r="AK26" s="1352" t="str">
        <f t="shared" si="10"/>
        <v>Q4/18</v>
      </c>
      <c r="AL26" s="1352" t="str">
        <f t="shared" si="10"/>
        <v>Q3/18</v>
      </c>
      <c r="AM26" s="1352" t="str">
        <f t="shared" si="10"/>
        <v>Q2/18</v>
      </c>
      <c r="AN26" s="1333" t="s">
        <v>161</v>
      </c>
      <c r="AO26" s="387">
        <v>283</v>
      </c>
      <c r="AP26" s="387">
        <v>144</v>
      </c>
      <c r="AQ26" s="387">
        <v>74</v>
      </c>
      <c r="AR26" s="387">
        <v>91</v>
      </c>
      <c r="AS26" s="387">
        <v>163</v>
      </c>
      <c r="AT26" s="387">
        <v>173</v>
      </c>
      <c r="AU26" s="778">
        <v>156</v>
      </c>
      <c r="AV26" s="778">
        <v>181</v>
      </c>
      <c r="AW26" s="778">
        <v>195</v>
      </c>
      <c r="AX26" s="778">
        <v>246</v>
      </c>
      <c r="AY26" s="778">
        <v>280</v>
      </c>
      <c r="AZ26" s="778">
        <v>265</v>
      </c>
    </row>
    <row r="27" spans="1:52" ht="13.5" customHeight="1">
      <c r="C27" s="765"/>
      <c r="D27" s="765"/>
      <c r="F27" s="794"/>
      <c r="G27" s="794"/>
      <c r="H27" s="789"/>
      <c r="I27" s="789"/>
      <c r="J27" s="789"/>
      <c r="K27" s="789"/>
      <c r="L27" s="789"/>
      <c r="M27" s="789"/>
      <c r="N27" s="36" t="s">
        <v>159</v>
      </c>
      <c r="O27" s="778">
        <v>13349</v>
      </c>
      <c r="P27" s="778">
        <v>12543</v>
      </c>
      <c r="Q27" s="778">
        <v>14749</v>
      </c>
      <c r="R27" s="778">
        <v>12441</v>
      </c>
      <c r="S27" s="778">
        <v>18973</v>
      </c>
      <c r="T27" s="778">
        <v>18587</v>
      </c>
      <c r="U27" s="778">
        <v>17581</v>
      </c>
      <c r="V27" s="778">
        <v>11064</v>
      </c>
      <c r="W27" s="778">
        <v>15554</v>
      </c>
      <c r="X27" s="778">
        <v>19425</v>
      </c>
      <c r="Y27" s="778">
        <v>22857</v>
      </c>
      <c r="Z27" s="387">
        <v>14397</v>
      </c>
      <c r="AA27" s="1333" t="s">
        <v>160</v>
      </c>
      <c r="AB27" s="1347">
        <v>0.19</v>
      </c>
      <c r="AC27" s="1347">
        <v>0.18</v>
      </c>
      <c r="AD27" s="1347">
        <v>0.21</v>
      </c>
      <c r="AE27" s="1347">
        <v>0.06</v>
      </c>
      <c r="AF27" s="1347">
        <v>0.11</v>
      </c>
      <c r="AG27" s="1347">
        <v>0.19</v>
      </c>
      <c r="AH27" s="1347">
        <v>-0.08</v>
      </c>
      <c r="AI27" s="1347">
        <v>0.17</v>
      </c>
      <c r="AJ27" s="1347">
        <v>0.11</v>
      </c>
      <c r="AK27" s="1347">
        <v>0.13</v>
      </c>
      <c r="AL27" s="1347">
        <v>0.18</v>
      </c>
      <c r="AM27" s="1347">
        <v>0.28000000000000003</v>
      </c>
      <c r="AN27" s="1333" t="s">
        <v>159</v>
      </c>
      <c r="AO27" s="387">
        <v>14557</v>
      </c>
      <c r="AP27" s="387">
        <v>13349</v>
      </c>
      <c r="AQ27" s="387">
        <v>15301</v>
      </c>
      <c r="AR27" s="387">
        <f>17536-254</f>
        <v>17282</v>
      </c>
      <c r="AS27" s="387">
        <v>21223</v>
      </c>
      <c r="AT27" s="387">
        <v>12543</v>
      </c>
      <c r="AU27" s="778">
        <v>18316</v>
      </c>
      <c r="AV27" s="778">
        <v>18228</v>
      </c>
      <c r="AW27" s="778">
        <v>19335</v>
      </c>
      <c r="AX27" s="778">
        <v>14749</v>
      </c>
      <c r="AY27" s="778">
        <v>15233</v>
      </c>
      <c r="AZ27" s="778">
        <v>20237</v>
      </c>
    </row>
    <row r="28" spans="1:52" ht="13.5" customHeight="1">
      <c r="A28" s="1693" t="s">
        <v>1423</v>
      </c>
      <c r="B28" s="794"/>
      <c r="C28" s="791"/>
      <c r="D28" s="791"/>
      <c r="E28" s="794"/>
      <c r="F28" s="789"/>
      <c r="G28" s="789"/>
      <c r="H28" s="789"/>
      <c r="I28" s="789"/>
      <c r="J28" s="789"/>
      <c r="K28" s="789"/>
      <c r="L28" s="789"/>
      <c r="M28" s="789"/>
      <c r="N28" s="36" t="s">
        <v>1239</v>
      </c>
      <c r="O28" s="778">
        <v>637</v>
      </c>
      <c r="P28" s="778">
        <v>711</v>
      </c>
      <c r="Q28" s="778">
        <v>1313</v>
      </c>
      <c r="R28" s="778">
        <v>1463</v>
      </c>
      <c r="S28" s="778">
        <v>1449</v>
      </c>
      <c r="T28" s="778">
        <v>1526</v>
      </c>
      <c r="U28" s="778">
        <v>1614</v>
      </c>
      <c r="V28" s="778">
        <v>2383</v>
      </c>
      <c r="W28" s="778">
        <v>2559</v>
      </c>
      <c r="X28" s="778">
        <v>2703</v>
      </c>
      <c r="Y28" s="778">
        <v>2450</v>
      </c>
      <c r="Z28" s="387">
        <v>2492</v>
      </c>
      <c r="AA28" s="1333" t="s">
        <v>541</v>
      </c>
      <c r="AB28" s="1347">
        <v>8.41</v>
      </c>
      <c r="AC28" s="1347">
        <v>6.67</v>
      </c>
      <c r="AD28" s="1347">
        <v>6.49</v>
      </c>
      <c r="AE28" s="1347">
        <v>6.15</v>
      </c>
      <c r="AF28" s="1347">
        <v>5.13</v>
      </c>
      <c r="AG28" s="1347">
        <v>7.24</v>
      </c>
      <c r="AH28" s="1347">
        <v>6.5</v>
      </c>
      <c r="AI28" s="1347">
        <v>6.39</v>
      </c>
      <c r="AJ28" s="1347">
        <v>6.8</v>
      </c>
      <c r="AK28" s="1347">
        <v>7.3</v>
      </c>
      <c r="AL28" s="1347">
        <v>9.4</v>
      </c>
      <c r="AM28" s="1347" t="s">
        <v>531</v>
      </c>
      <c r="AN28" s="1333" t="s">
        <v>158</v>
      </c>
      <c r="AO28" s="387">
        <v>747</v>
      </c>
      <c r="AP28" s="387">
        <v>637</v>
      </c>
      <c r="AQ28" s="387">
        <f>1015+3-283</f>
        <v>735</v>
      </c>
      <c r="AR28" s="387">
        <f>1014+4-290</f>
        <v>728</v>
      </c>
      <c r="AS28" s="387">
        <f>1085-313</f>
        <v>772</v>
      </c>
      <c r="AT28" s="387">
        <f>1065-2-351</f>
        <v>712</v>
      </c>
      <c r="AU28" s="778">
        <f>1169-405</f>
        <v>764</v>
      </c>
      <c r="AV28" s="778">
        <f>1084+6-342</f>
        <v>748</v>
      </c>
      <c r="AW28" s="778">
        <f>1307+17-357</f>
        <v>967</v>
      </c>
      <c r="AX28" s="778">
        <v>1313</v>
      </c>
      <c r="AY28" s="778">
        <v>1442</v>
      </c>
      <c r="AZ28" s="778">
        <v>1507</v>
      </c>
    </row>
    <row r="29" spans="1:52" ht="16.2" customHeight="1" thickBot="1">
      <c r="A29" s="1154"/>
      <c r="B29" s="1352">
        <v>2020</v>
      </c>
      <c r="C29" s="1354" t="str">
        <f>+C5</f>
        <v>2019</v>
      </c>
      <c r="D29" s="1353">
        <v>2018</v>
      </c>
      <c r="E29" s="1353">
        <f>E5</f>
        <v>2017</v>
      </c>
      <c r="F29" s="1352">
        <v>2016</v>
      </c>
      <c r="G29" s="1352">
        <v>2015</v>
      </c>
      <c r="H29" s="1352">
        <v>2014</v>
      </c>
      <c r="I29" s="1352">
        <v>2013</v>
      </c>
      <c r="J29" s="1352">
        <v>2012</v>
      </c>
      <c r="K29" s="1352">
        <v>2011</v>
      </c>
      <c r="L29" s="1352">
        <v>2010</v>
      </c>
      <c r="M29" s="1352">
        <v>2009</v>
      </c>
      <c r="N29" s="35" t="s">
        <v>157</v>
      </c>
      <c r="O29" s="35"/>
      <c r="P29" s="1326" t="s">
        <v>54</v>
      </c>
      <c r="Q29" s="1326" t="s">
        <v>54</v>
      </c>
      <c r="R29" s="1326">
        <v>22186</v>
      </c>
      <c r="S29" s="1326">
        <v>8897</v>
      </c>
      <c r="T29" s="1326" t="s">
        <v>54</v>
      </c>
      <c r="U29" s="1326" t="s">
        <v>54</v>
      </c>
      <c r="V29" s="1326">
        <v>8895</v>
      </c>
      <c r="W29" s="1326"/>
      <c r="X29" s="1326"/>
      <c r="Y29" s="1326"/>
      <c r="Z29" s="1327"/>
      <c r="AA29" s="1333" t="s">
        <v>539</v>
      </c>
      <c r="AB29" s="1347">
        <v>8.5299999999999994</v>
      </c>
      <c r="AC29" s="1347">
        <v>8.35</v>
      </c>
      <c r="AD29" s="1347">
        <v>8.06</v>
      </c>
      <c r="AE29" s="1347">
        <v>7.86</v>
      </c>
      <c r="AF29" s="1347">
        <v>7.79</v>
      </c>
      <c r="AG29" s="1347">
        <v>7.8</v>
      </c>
      <c r="AH29" s="1347">
        <v>7.55</v>
      </c>
      <c r="AI29" s="1347">
        <v>7.69</v>
      </c>
      <c r="AJ29" s="1347">
        <v>7.55</v>
      </c>
      <c r="AK29" s="1347">
        <v>8.15</v>
      </c>
      <c r="AL29" s="1347">
        <v>8.08</v>
      </c>
      <c r="AM29" s="1347">
        <v>7.9</v>
      </c>
      <c r="AN29" s="389" t="s">
        <v>157</v>
      </c>
      <c r="AO29" s="1351"/>
      <c r="AP29" s="1351" t="s">
        <v>54</v>
      </c>
      <c r="AQ29" s="1351" t="s">
        <v>54</v>
      </c>
      <c r="AR29" s="1351" t="s">
        <v>54</v>
      </c>
      <c r="AS29" s="1351" t="s">
        <v>54</v>
      </c>
      <c r="AT29" s="1327" t="s">
        <v>54</v>
      </c>
      <c r="AU29" s="1326" t="s">
        <v>54</v>
      </c>
      <c r="AV29" s="1326" t="s">
        <v>54</v>
      </c>
      <c r="AW29" s="1326" t="s">
        <v>54</v>
      </c>
      <c r="AX29" s="1326" t="s">
        <v>54</v>
      </c>
      <c r="AY29" s="1326">
        <v>1335</v>
      </c>
      <c r="AZ29" s="1326">
        <v>1454</v>
      </c>
    </row>
    <row r="30" spans="1:52" ht="13.5" customHeight="1">
      <c r="A30" s="786" t="s">
        <v>154</v>
      </c>
      <c r="B30" s="782">
        <v>0.55000000000000004</v>
      </c>
      <c r="C30" s="782">
        <v>0.38</v>
      </c>
      <c r="D30" s="782">
        <v>0.76</v>
      </c>
      <c r="E30" s="1347">
        <v>0.75</v>
      </c>
      <c r="F30" s="782">
        <v>0.93</v>
      </c>
      <c r="G30" s="1347" t="s">
        <v>153</v>
      </c>
      <c r="H30" s="1349" t="s">
        <v>152</v>
      </c>
      <c r="I30" s="1349" t="s">
        <v>151</v>
      </c>
      <c r="J30" s="1349" t="s">
        <v>151</v>
      </c>
      <c r="K30" s="1349" t="s">
        <v>150</v>
      </c>
      <c r="L30" s="1349" t="s">
        <v>149</v>
      </c>
      <c r="M30" s="1349" t="s">
        <v>148</v>
      </c>
      <c r="N30" s="1151" t="s">
        <v>155</v>
      </c>
      <c r="O30" s="461">
        <f t="shared" ref="O30:U30" si="11">SUM(O9:O29)</f>
        <v>552160</v>
      </c>
      <c r="P30" s="461">
        <f t="shared" si="11"/>
        <v>554848</v>
      </c>
      <c r="Q30" s="461">
        <f t="shared" si="11"/>
        <v>551408</v>
      </c>
      <c r="R30" s="461">
        <f t="shared" si="11"/>
        <v>581612</v>
      </c>
      <c r="S30" s="461">
        <f t="shared" si="11"/>
        <v>615659</v>
      </c>
      <c r="T30" s="461">
        <f t="shared" si="11"/>
        <v>646868</v>
      </c>
      <c r="U30" s="461">
        <f t="shared" si="11"/>
        <v>669342</v>
      </c>
      <c r="V30" s="461">
        <v>630434</v>
      </c>
      <c r="W30" s="461">
        <v>668178</v>
      </c>
      <c r="X30" s="461">
        <v>716204</v>
      </c>
      <c r="Y30" s="461">
        <v>580839</v>
      </c>
      <c r="Z30" s="33">
        <v>507544</v>
      </c>
      <c r="AA30" s="1333" t="s">
        <v>540</v>
      </c>
      <c r="AB30" s="778">
        <v>4050</v>
      </c>
      <c r="AC30" s="778">
        <v>4050</v>
      </c>
      <c r="AD30" s="778">
        <v>4050</v>
      </c>
      <c r="AE30" s="778">
        <v>4050</v>
      </c>
      <c r="AF30" s="778">
        <v>4050</v>
      </c>
      <c r="AG30" s="778">
        <v>4050</v>
      </c>
      <c r="AH30" s="778">
        <v>4050</v>
      </c>
      <c r="AI30" s="778">
        <v>4050</v>
      </c>
      <c r="AJ30" s="778">
        <v>4050</v>
      </c>
      <c r="AK30" s="778">
        <v>4050</v>
      </c>
      <c r="AL30" s="778">
        <v>4050</v>
      </c>
      <c r="AM30" s="778">
        <v>4050</v>
      </c>
      <c r="AN30" s="34" t="s">
        <v>155</v>
      </c>
      <c r="AO30" s="33">
        <f t="shared" ref="AO30:AX30" si="12">SUM(AO9:AO28)</f>
        <v>591101</v>
      </c>
      <c r="AP30" s="33">
        <f t="shared" si="12"/>
        <v>552160</v>
      </c>
      <c r="AQ30" s="33">
        <f t="shared" si="12"/>
        <v>574774</v>
      </c>
      <c r="AR30" s="33">
        <f t="shared" si="12"/>
        <v>587287</v>
      </c>
      <c r="AS30" s="33">
        <f t="shared" si="12"/>
        <v>600394</v>
      </c>
      <c r="AT30" s="33">
        <f t="shared" si="12"/>
        <v>554848</v>
      </c>
      <c r="AU30" s="33">
        <f t="shared" si="12"/>
        <v>585855</v>
      </c>
      <c r="AV30" s="33">
        <f t="shared" si="12"/>
        <v>582875</v>
      </c>
      <c r="AW30" s="33">
        <f t="shared" si="12"/>
        <v>590173</v>
      </c>
      <c r="AX30" s="33">
        <f t="shared" si="12"/>
        <v>551408</v>
      </c>
      <c r="AY30" s="33">
        <f>SUM(AY9:AY29)</f>
        <v>572767</v>
      </c>
      <c r="AZ30" s="33">
        <f>SUM(AZ9:AZ29)</f>
        <v>570053</v>
      </c>
    </row>
    <row r="31" spans="1:52" ht="15" customHeight="1">
      <c r="A31" s="36" t="s">
        <v>1238</v>
      </c>
      <c r="B31" s="1347">
        <v>6.67</v>
      </c>
      <c r="C31" s="1347">
        <v>7.24</v>
      </c>
      <c r="D31" s="1347">
        <v>7.3</v>
      </c>
      <c r="E31" s="1347">
        <v>10.09</v>
      </c>
      <c r="F31" s="1347">
        <v>10.6</v>
      </c>
      <c r="G31" s="782" t="s">
        <v>147</v>
      </c>
      <c r="H31" s="1349" t="s">
        <v>146</v>
      </c>
      <c r="I31" s="1349" t="s">
        <v>145</v>
      </c>
      <c r="J31" s="1349" t="s">
        <v>144</v>
      </c>
      <c r="K31" s="1349" t="s">
        <v>143</v>
      </c>
      <c r="L31" s="1349" t="s">
        <v>142</v>
      </c>
      <c r="M31" s="1349" t="s">
        <v>141</v>
      </c>
      <c r="N31" s="1153"/>
      <c r="O31" s="1153"/>
      <c r="P31" s="1153"/>
      <c r="Q31" s="791"/>
      <c r="R31" s="791"/>
      <c r="S31" s="791"/>
      <c r="T31" s="791"/>
      <c r="U31" s="791"/>
      <c r="V31" s="768"/>
      <c r="W31" s="768"/>
      <c r="X31" s="768"/>
      <c r="Y31" s="768"/>
      <c r="Z31" s="785"/>
      <c r="AA31" s="36" t="s">
        <v>120</v>
      </c>
      <c r="AB31" s="778">
        <v>4040</v>
      </c>
      <c r="AC31" s="778">
        <v>4039</v>
      </c>
      <c r="AD31" s="778">
        <v>4040</v>
      </c>
      <c r="AE31" s="778">
        <v>4039</v>
      </c>
      <c r="AF31" s="778">
        <v>4038</v>
      </c>
      <c r="AG31" s="778">
        <v>4039</v>
      </c>
      <c r="AH31" s="778">
        <v>4036</v>
      </c>
      <c r="AI31" s="778">
        <v>4032</v>
      </c>
      <c r="AJ31" s="778">
        <v>4033</v>
      </c>
      <c r="AK31" s="778">
        <v>4037</v>
      </c>
      <c r="AL31" s="778">
        <v>4037</v>
      </c>
      <c r="AM31" s="778">
        <v>4037</v>
      </c>
      <c r="AN31" s="769"/>
      <c r="AO31" s="769"/>
      <c r="AP31" s="769"/>
      <c r="AQ31" s="769"/>
      <c r="AR31" s="769"/>
      <c r="AS31" s="769"/>
      <c r="AT31" s="769"/>
      <c r="AU31" s="792"/>
      <c r="AV31" s="792"/>
      <c r="AW31" s="792"/>
      <c r="AX31" s="792"/>
      <c r="AY31" s="792"/>
      <c r="AZ31" s="792"/>
    </row>
    <row r="32" spans="1:52" ht="13.5" customHeight="1">
      <c r="A32" s="36" t="s">
        <v>1320</v>
      </c>
      <c r="B32" s="1350">
        <v>0.39</v>
      </c>
      <c r="C32" s="1350">
        <v>0.4</v>
      </c>
      <c r="D32" s="782">
        <v>0.69</v>
      </c>
      <c r="E32" s="782">
        <v>0.68</v>
      </c>
      <c r="F32" s="782" t="s">
        <v>150</v>
      </c>
      <c r="G32" s="782" t="s">
        <v>138</v>
      </c>
      <c r="H32" s="1349" t="s">
        <v>137</v>
      </c>
      <c r="I32" s="778" t="s">
        <v>136</v>
      </c>
      <c r="J32" s="778" t="s">
        <v>135</v>
      </c>
      <c r="K32" s="778" t="s">
        <v>134</v>
      </c>
      <c r="L32" s="778" t="s">
        <v>133</v>
      </c>
      <c r="M32" s="778" t="s">
        <v>132</v>
      </c>
      <c r="N32" s="789"/>
      <c r="O32" s="789"/>
      <c r="P32" s="789"/>
      <c r="Q32" s="782"/>
      <c r="R32" s="782"/>
      <c r="S32" s="782"/>
      <c r="T32" s="782"/>
      <c r="U32" s="782"/>
      <c r="V32" s="778"/>
      <c r="W32" s="778"/>
      <c r="X32" s="778"/>
      <c r="Y32" s="778"/>
      <c r="Z32" s="387"/>
      <c r="AA32" s="36" t="s">
        <v>118</v>
      </c>
      <c r="AB32" s="1332">
        <v>9.4</v>
      </c>
      <c r="AC32" s="1332">
        <v>8.9</v>
      </c>
      <c r="AD32" s="1332">
        <v>10.6</v>
      </c>
      <c r="AE32" s="1332">
        <v>3.1</v>
      </c>
      <c r="AF32" s="1332">
        <v>5.9</v>
      </c>
      <c r="AG32" s="1332">
        <v>9.9</v>
      </c>
      <c r="AH32" s="1332">
        <v>-4.4000000000000004</v>
      </c>
      <c r="AI32" s="1332">
        <v>9.1</v>
      </c>
      <c r="AJ32" s="1332">
        <v>5.5</v>
      </c>
      <c r="AK32" s="1332">
        <v>6.3</v>
      </c>
      <c r="AL32" s="1332">
        <v>9.1999999999999993</v>
      </c>
      <c r="AM32" s="1332">
        <v>14.3</v>
      </c>
      <c r="AN32" s="1348"/>
      <c r="AO32" s="789"/>
      <c r="AP32" s="789"/>
      <c r="AQ32" s="789"/>
      <c r="AR32" s="789"/>
      <c r="AS32" s="789"/>
      <c r="AT32" s="789"/>
      <c r="AU32" s="782"/>
      <c r="AV32" s="782"/>
      <c r="AW32" s="782"/>
      <c r="AX32" s="782"/>
      <c r="AY32" s="782"/>
      <c r="AZ32" s="782"/>
    </row>
    <row r="33" spans="1:52" ht="21.6" customHeight="1" thickBot="1">
      <c r="A33" s="36" t="s">
        <v>1237</v>
      </c>
      <c r="B33" s="1347">
        <v>8.35</v>
      </c>
      <c r="C33" s="1347">
        <v>7.8</v>
      </c>
      <c r="D33" s="782">
        <v>8.15</v>
      </c>
      <c r="E33" s="1347">
        <v>8.2100000000000009</v>
      </c>
      <c r="F33" s="1347" t="s">
        <v>472</v>
      </c>
      <c r="G33" s="1347" t="s">
        <v>130</v>
      </c>
      <c r="H33" s="1347">
        <v>7.4</v>
      </c>
      <c r="I33" s="1347" t="s">
        <v>129</v>
      </c>
      <c r="J33" s="1347" t="s">
        <v>128</v>
      </c>
      <c r="K33" s="1347" t="s">
        <v>127</v>
      </c>
      <c r="L33" s="1347" t="s">
        <v>126</v>
      </c>
      <c r="M33" s="1347" t="s">
        <v>125</v>
      </c>
      <c r="N33" s="794" t="s">
        <v>140</v>
      </c>
      <c r="O33" s="794"/>
      <c r="P33" s="794"/>
      <c r="Q33" s="791"/>
      <c r="R33" s="791"/>
      <c r="S33" s="791"/>
      <c r="T33" s="791"/>
      <c r="U33" s="791"/>
      <c r="V33" s="791"/>
      <c r="W33" s="778"/>
      <c r="X33" s="778"/>
      <c r="Y33" s="778"/>
      <c r="Z33" s="387"/>
      <c r="AA33" s="1943" t="s">
        <v>1593</v>
      </c>
      <c r="AB33" s="1947">
        <v>11</v>
      </c>
      <c r="AC33" s="1947">
        <v>8.4</v>
      </c>
      <c r="AD33" s="1947">
        <v>10.1</v>
      </c>
      <c r="AE33" s="1947">
        <v>3</v>
      </c>
      <c r="AF33" s="1947">
        <v>6.9</v>
      </c>
      <c r="AG33" s="1947">
        <v>7.6</v>
      </c>
      <c r="AH33" s="1947">
        <v>8.4</v>
      </c>
      <c r="AI33" s="1947">
        <v>8.6</v>
      </c>
      <c r="AJ33" s="1947">
        <v>8.1999999999999993</v>
      </c>
      <c r="AK33" s="1945"/>
      <c r="AL33" s="1945"/>
      <c r="AM33" s="1944"/>
      <c r="AN33" s="39" t="s">
        <v>140</v>
      </c>
      <c r="AO33" s="39"/>
      <c r="AP33" s="39"/>
      <c r="AQ33" s="39"/>
      <c r="AR33" s="39"/>
      <c r="AS33" s="39"/>
      <c r="AT33" s="37"/>
      <c r="AU33" s="792"/>
      <c r="AV33" s="792"/>
      <c r="AW33" s="792"/>
      <c r="AX33" s="792"/>
      <c r="AY33" s="792"/>
      <c r="AZ33" s="792"/>
    </row>
    <row r="34" spans="1:52" ht="13.5" customHeight="1">
      <c r="A34" s="1337" t="s">
        <v>538</v>
      </c>
      <c r="B34" s="1345">
        <v>4.05</v>
      </c>
      <c r="C34" s="1335">
        <v>4050</v>
      </c>
      <c r="D34" s="1335">
        <v>4050</v>
      </c>
      <c r="E34" s="1335">
        <v>4050</v>
      </c>
      <c r="F34" s="1335">
        <v>4050</v>
      </c>
      <c r="G34" s="1335">
        <v>4050</v>
      </c>
      <c r="H34" s="1335">
        <v>4050</v>
      </c>
      <c r="I34" s="1335">
        <v>4050</v>
      </c>
      <c r="J34" s="1335">
        <v>4050</v>
      </c>
      <c r="K34" s="1335">
        <v>4047</v>
      </c>
      <c r="L34" s="1335">
        <v>4043</v>
      </c>
      <c r="M34" s="1335">
        <v>4037</v>
      </c>
      <c r="P34" s="477"/>
      <c r="Q34" s="791"/>
      <c r="R34" s="791"/>
      <c r="S34" s="791"/>
      <c r="T34" s="791"/>
      <c r="U34" s="791"/>
      <c r="V34" s="791"/>
      <c r="W34" s="765"/>
      <c r="X34" s="765"/>
      <c r="Y34" s="765"/>
      <c r="Z34" s="385"/>
      <c r="AA34" s="1333" t="s">
        <v>111</v>
      </c>
      <c r="AB34" s="788">
        <v>371.7</v>
      </c>
      <c r="AC34" s="788">
        <v>353.8</v>
      </c>
      <c r="AD34" s="788">
        <v>326.2</v>
      </c>
      <c r="AE34" s="788">
        <v>311.39999999999998</v>
      </c>
      <c r="AF34" s="788">
        <v>280.39999999999998</v>
      </c>
      <c r="AG34" s="788">
        <v>324.7</v>
      </c>
      <c r="AH34" s="788">
        <v>314.3</v>
      </c>
      <c r="AI34" s="788">
        <v>306.89999999999998</v>
      </c>
      <c r="AJ34" s="788">
        <v>300.5</v>
      </c>
      <c r="AK34" s="788">
        <v>280.10000000000002</v>
      </c>
      <c r="AL34" s="1346">
        <v>311.5</v>
      </c>
      <c r="AM34" s="1346">
        <v>307</v>
      </c>
      <c r="AO34" s="477"/>
      <c r="AP34" s="477"/>
      <c r="AU34" s="790"/>
      <c r="AV34" s="790"/>
      <c r="AW34" s="790"/>
      <c r="AX34" s="790"/>
      <c r="AY34" s="790"/>
      <c r="AZ34" s="790"/>
    </row>
    <row r="35" spans="1:52" ht="21" customHeight="1">
      <c r="A35" s="36" t="s">
        <v>120</v>
      </c>
      <c r="B35" s="778">
        <v>4039</v>
      </c>
      <c r="C35" s="778">
        <v>4035</v>
      </c>
      <c r="D35" s="778">
        <v>4037</v>
      </c>
      <c r="E35" s="778">
        <v>4039</v>
      </c>
      <c r="F35" s="778">
        <v>4037</v>
      </c>
      <c r="G35" s="778">
        <v>4031</v>
      </c>
      <c r="H35" s="778">
        <v>4031</v>
      </c>
      <c r="I35" s="778">
        <v>4020</v>
      </c>
      <c r="J35" s="778">
        <v>4026</v>
      </c>
      <c r="K35" s="778">
        <v>4026</v>
      </c>
      <c r="L35" s="778">
        <v>4022</v>
      </c>
      <c r="M35" s="778">
        <v>3846</v>
      </c>
      <c r="N35" s="36" t="s">
        <v>131</v>
      </c>
      <c r="O35" s="778">
        <v>23939</v>
      </c>
      <c r="P35" s="778">
        <v>32304</v>
      </c>
      <c r="Q35" s="778">
        <v>42419</v>
      </c>
      <c r="R35" s="778">
        <v>39983</v>
      </c>
      <c r="S35" s="778">
        <v>38136</v>
      </c>
      <c r="T35" s="778">
        <v>44209</v>
      </c>
      <c r="U35" s="778">
        <v>56322</v>
      </c>
      <c r="V35" s="778">
        <v>59090</v>
      </c>
      <c r="W35" s="778">
        <v>55426</v>
      </c>
      <c r="X35" s="778">
        <v>55316</v>
      </c>
      <c r="Y35" s="778">
        <v>40736</v>
      </c>
      <c r="Z35" s="387">
        <v>52190</v>
      </c>
      <c r="AA35" s="36" t="s">
        <v>1550</v>
      </c>
      <c r="AB35" s="782">
        <v>55</v>
      </c>
      <c r="AC35" s="782">
        <v>55</v>
      </c>
      <c r="AD35" s="782">
        <v>51</v>
      </c>
      <c r="AE35" s="782">
        <v>52</v>
      </c>
      <c r="AF35" s="782">
        <v>62</v>
      </c>
      <c r="AG35" s="782">
        <v>55</v>
      </c>
      <c r="AH35" s="782">
        <v>56</v>
      </c>
      <c r="AI35" s="782">
        <v>55</v>
      </c>
      <c r="AJ35" s="782">
        <v>64</v>
      </c>
      <c r="AK35" s="782">
        <v>61</v>
      </c>
      <c r="AL35" s="782">
        <v>54</v>
      </c>
      <c r="AM35" s="782">
        <v>52</v>
      </c>
      <c r="AN35" s="1333" t="s">
        <v>131</v>
      </c>
      <c r="AO35" s="778">
        <v>43431</v>
      </c>
      <c r="AP35" s="778">
        <v>23939</v>
      </c>
      <c r="AQ35" s="387">
        <v>39076</v>
      </c>
      <c r="AR35" s="387">
        <v>46223</v>
      </c>
      <c r="AS35" s="387">
        <v>63308</v>
      </c>
      <c r="AT35" s="387">
        <v>32304</v>
      </c>
      <c r="AU35" s="778">
        <v>45308</v>
      </c>
      <c r="AV35" s="778">
        <v>43553</v>
      </c>
      <c r="AW35" s="778">
        <v>51634</v>
      </c>
      <c r="AX35" s="778">
        <v>42419</v>
      </c>
      <c r="AY35" s="778">
        <v>51506</v>
      </c>
      <c r="AZ35" s="778">
        <v>50145</v>
      </c>
    </row>
    <row r="36" spans="1:52" ht="20.399999999999999" customHeight="1">
      <c r="A36" s="36" t="s">
        <v>118</v>
      </c>
      <c r="B36" s="1332">
        <v>7.1</v>
      </c>
      <c r="C36" s="1332">
        <v>5</v>
      </c>
      <c r="D36" s="1332">
        <v>9.6999999999999993</v>
      </c>
      <c r="E36" s="1332">
        <v>9.5</v>
      </c>
      <c r="F36" s="1332">
        <v>12.3</v>
      </c>
      <c r="G36" s="782" t="s">
        <v>89</v>
      </c>
      <c r="H36" s="1332" t="s">
        <v>88</v>
      </c>
      <c r="I36" s="1332">
        <v>11</v>
      </c>
      <c r="J36" s="778" t="s">
        <v>117</v>
      </c>
      <c r="K36" s="778" t="s">
        <v>116</v>
      </c>
      <c r="L36" s="778" t="s">
        <v>115</v>
      </c>
      <c r="M36" s="778" t="s">
        <v>114</v>
      </c>
      <c r="N36" s="36" t="s">
        <v>124</v>
      </c>
      <c r="O36" s="778">
        <v>183431</v>
      </c>
      <c r="P36" s="778">
        <v>168725</v>
      </c>
      <c r="Q36" s="778">
        <v>164958</v>
      </c>
      <c r="R36" s="778">
        <v>172434</v>
      </c>
      <c r="S36" s="778">
        <v>174028</v>
      </c>
      <c r="T36" s="778">
        <v>189049</v>
      </c>
      <c r="U36" s="778">
        <v>197254</v>
      </c>
      <c r="V36" s="778">
        <v>200743</v>
      </c>
      <c r="W36" s="778">
        <v>200678</v>
      </c>
      <c r="X36" s="778">
        <v>190092</v>
      </c>
      <c r="Y36" s="778">
        <v>176390</v>
      </c>
      <c r="Z36" s="387">
        <v>153577</v>
      </c>
      <c r="AA36" s="1941" t="s">
        <v>1600</v>
      </c>
      <c r="AB36" s="1946">
        <v>48</v>
      </c>
      <c r="AC36" s="1946">
        <v>57</v>
      </c>
      <c r="AD36" s="1946">
        <v>53</v>
      </c>
      <c r="AE36" s="1946">
        <v>52</v>
      </c>
      <c r="AF36" s="1946">
        <v>57</v>
      </c>
      <c r="AG36" s="1950">
        <v>58</v>
      </c>
      <c r="AH36" s="1950">
        <v>58</v>
      </c>
      <c r="AI36" s="1950">
        <v>58</v>
      </c>
      <c r="AJ36" s="1950">
        <v>57</v>
      </c>
      <c r="AK36" s="1348"/>
      <c r="AL36" s="388"/>
      <c r="AM36" s="388"/>
      <c r="AN36" s="1333" t="s">
        <v>124</v>
      </c>
      <c r="AO36" s="778">
        <v>198169</v>
      </c>
      <c r="AP36" s="778">
        <v>183431</v>
      </c>
      <c r="AQ36" s="387">
        <v>189971</v>
      </c>
      <c r="AR36" s="387">
        <v>188451</v>
      </c>
      <c r="AS36" s="387">
        <v>173992</v>
      </c>
      <c r="AT36" s="387">
        <v>168725</v>
      </c>
      <c r="AU36" s="778">
        <v>168326</v>
      </c>
      <c r="AV36" s="778">
        <v>176543</v>
      </c>
      <c r="AW36" s="778">
        <v>176285</v>
      </c>
      <c r="AX36" s="778">
        <v>164958</v>
      </c>
      <c r="AY36" s="778">
        <v>174191</v>
      </c>
      <c r="AZ36" s="778">
        <v>176491</v>
      </c>
    </row>
    <row r="37" spans="1:52" s="390" customFormat="1" ht="22.2" customHeight="1">
      <c r="A37" s="36" t="s">
        <v>111</v>
      </c>
      <c r="B37" s="1332">
        <v>326.2</v>
      </c>
      <c r="C37" s="1332">
        <v>324.10000000000002</v>
      </c>
      <c r="D37" s="1332">
        <v>280.10000000000002</v>
      </c>
      <c r="E37" s="1332">
        <v>330.4</v>
      </c>
      <c r="F37" s="1332">
        <v>322.7</v>
      </c>
      <c r="G37" s="782" t="s">
        <v>110</v>
      </c>
      <c r="H37" s="1332" t="s">
        <v>109</v>
      </c>
      <c r="I37" s="1332" t="s">
        <v>108</v>
      </c>
      <c r="J37" s="1332" t="s">
        <v>107</v>
      </c>
      <c r="K37" s="778" t="s">
        <v>106</v>
      </c>
      <c r="L37" s="1332">
        <v>191</v>
      </c>
      <c r="M37" s="778" t="s">
        <v>105</v>
      </c>
      <c r="N37" s="1337" t="s">
        <v>123</v>
      </c>
      <c r="O37" s="1335">
        <v>37534</v>
      </c>
      <c r="P37" s="1335">
        <v>31859</v>
      </c>
      <c r="Q37" s="1335">
        <v>25653</v>
      </c>
      <c r="R37" s="1335">
        <v>26333</v>
      </c>
      <c r="S37" s="1335">
        <v>23580</v>
      </c>
      <c r="T37" s="1335">
        <v>21088</v>
      </c>
      <c r="U37" s="1152"/>
      <c r="V37" s="1152"/>
      <c r="W37" s="1152"/>
      <c r="X37" s="1152"/>
      <c r="Y37" s="1152"/>
      <c r="Z37" s="391"/>
      <c r="AA37" s="1333" t="s">
        <v>537</v>
      </c>
      <c r="AB37" s="782">
        <v>10</v>
      </c>
      <c r="AC37" s="782">
        <v>9</v>
      </c>
      <c r="AD37" s="782">
        <v>0</v>
      </c>
      <c r="AE37" s="782">
        <v>115</v>
      </c>
      <c r="AF37" s="782">
        <v>26</v>
      </c>
      <c r="AG37" s="782">
        <v>17</v>
      </c>
      <c r="AH37" s="782">
        <v>55</v>
      </c>
      <c r="AI37" s="782">
        <v>10</v>
      </c>
      <c r="AJ37" s="782">
        <v>7</v>
      </c>
      <c r="AK37" s="782">
        <v>5</v>
      </c>
      <c r="AL37" s="782">
        <v>8</v>
      </c>
      <c r="AM37" s="782">
        <v>10</v>
      </c>
      <c r="AN37" s="1336" t="s">
        <v>123</v>
      </c>
      <c r="AO37" s="1335">
        <v>40824</v>
      </c>
      <c r="AP37" s="1335">
        <v>37534</v>
      </c>
      <c r="AQ37" s="1343">
        <v>33811</v>
      </c>
      <c r="AR37" s="1343">
        <v>31126</v>
      </c>
      <c r="AS37" s="1343">
        <v>27378</v>
      </c>
      <c r="AT37" s="1343">
        <v>31859</v>
      </c>
      <c r="AU37" s="1335">
        <v>30274</v>
      </c>
      <c r="AV37" s="1335">
        <v>29157</v>
      </c>
      <c r="AW37" s="1335">
        <v>28120</v>
      </c>
      <c r="AX37" s="1335">
        <v>25653</v>
      </c>
      <c r="AY37" s="1335">
        <v>27767</v>
      </c>
      <c r="AZ37" s="1335">
        <v>26904</v>
      </c>
    </row>
    <row r="38" spans="1:52" ht="21" customHeight="1">
      <c r="A38" s="36" t="s">
        <v>1548</v>
      </c>
      <c r="B38" s="778">
        <v>55</v>
      </c>
      <c r="C38" s="778">
        <v>69</v>
      </c>
      <c r="D38" s="778">
        <v>55</v>
      </c>
      <c r="E38" s="778">
        <v>54</v>
      </c>
      <c r="F38" s="778">
        <v>50</v>
      </c>
      <c r="G38" s="782">
        <v>47</v>
      </c>
      <c r="H38" s="778">
        <v>49</v>
      </c>
      <c r="I38" s="778">
        <v>51</v>
      </c>
      <c r="J38" s="778">
        <v>51</v>
      </c>
      <c r="K38" s="778">
        <v>55</v>
      </c>
      <c r="L38" s="778">
        <v>52</v>
      </c>
      <c r="M38" s="778">
        <v>50</v>
      </c>
      <c r="N38" s="36" t="s">
        <v>119</v>
      </c>
      <c r="O38" s="778">
        <v>18178</v>
      </c>
      <c r="P38" s="778">
        <v>19246</v>
      </c>
      <c r="Q38" s="778">
        <v>18230</v>
      </c>
      <c r="R38" s="778">
        <v>19412</v>
      </c>
      <c r="S38" s="778">
        <v>41210</v>
      </c>
      <c r="T38" s="778">
        <v>38707</v>
      </c>
      <c r="U38" s="778">
        <v>51843</v>
      </c>
      <c r="V38" s="778">
        <v>47226</v>
      </c>
      <c r="W38" s="778">
        <v>45320</v>
      </c>
      <c r="X38" s="778">
        <v>40715</v>
      </c>
      <c r="Y38" s="778">
        <v>38766</v>
      </c>
      <c r="Z38" s="387">
        <v>33831</v>
      </c>
      <c r="AA38" s="1341" t="s">
        <v>1268</v>
      </c>
      <c r="AB38" s="1344">
        <v>6</v>
      </c>
      <c r="AC38" s="1344">
        <v>3</v>
      </c>
      <c r="AD38" s="1344">
        <v>-2</v>
      </c>
      <c r="AE38" s="1344">
        <v>85</v>
      </c>
      <c r="AF38" s="1344">
        <v>19</v>
      </c>
      <c r="AG38" s="1344">
        <v>11</v>
      </c>
      <c r="AH38" s="1344">
        <v>40</v>
      </c>
      <c r="AI38" s="1344">
        <v>8</v>
      </c>
      <c r="AJ38" s="1344">
        <v>5</v>
      </c>
      <c r="AK38" s="1344">
        <v>4</v>
      </c>
      <c r="AL38" s="1344">
        <v>6</v>
      </c>
      <c r="AM38" s="1344">
        <v>11</v>
      </c>
      <c r="AN38" s="1333" t="s">
        <v>119</v>
      </c>
      <c r="AO38" s="778">
        <v>18805</v>
      </c>
      <c r="AP38" s="778">
        <v>18178</v>
      </c>
      <c r="AQ38" s="387">
        <v>17199</v>
      </c>
      <c r="AR38" s="387">
        <v>17888</v>
      </c>
      <c r="AS38" s="387">
        <v>16736</v>
      </c>
      <c r="AT38" s="387">
        <v>19246</v>
      </c>
      <c r="AU38" s="778">
        <v>19051</v>
      </c>
      <c r="AV38" s="778">
        <v>18997</v>
      </c>
      <c r="AW38" s="778">
        <v>19067</v>
      </c>
      <c r="AX38" s="778">
        <v>18230</v>
      </c>
      <c r="AY38" s="778">
        <v>19331</v>
      </c>
      <c r="AZ38" s="778">
        <v>19241</v>
      </c>
    </row>
    <row r="39" spans="1:52" ht="19.2" customHeight="1">
      <c r="A39" s="36" t="s">
        <v>1236</v>
      </c>
      <c r="B39" s="1338">
        <v>35</v>
      </c>
      <c r="C39" s="1338">
        <v>22</v>
      </c>
      <c r="D39" s="1338">
        <v>7</v>
      </c>
      <c r="E39" s="1338">
        <v>12</v>
      </c>
      <c r="F39" s="1338">
        <v>15</v>
      </c>
      <c r="G39" s="789">
        <v>14</v>
      </c>
      <c r="H39" s="1338">
        <v>15</v>
      </c>
      <c r="I39" s="1338">
        <v>21</v>
      </c>
      <c r="J39" s="1338">
        <v>26</v>
      </c>
      <c r="K39" s="1338">
        <v>23</v>
      </c>
      <c r="L39" s="1338">
        <v>31</v>
      </c>
      <c r="M39" s="1338">
        <v>56</v>
      </c>
      <c r="N39" s="36" t="s">
        <v>113</v>
      </c>
      <c r="O39" s="778">
        <v>174309</v>
      </c>
      <c r="P39" s="778">
        <v>193726</v>
      </c>
      <c r="Q39" s="778">
        <v>190422</v>
      </c>
      <c r="R39" s="778">
        <v>179114</v>
      </c>
      <c r="S39" s="778">
        <v>191750</v>
      </c>
      <c r="T39" s="778">
        <v>201937</v>
      </c>
      <c r="U39" s="778">
        <v>194274</v>
      </c>
      <c r="V39" s="778">
        <v>185602</v>
      </c>
      <c r="W39" s="778">
        <v>183908</v>
      </c>
      <c r="X39" s="778">
        <v>179950</v>
      </c>
      <c r="Y39" s="778">
        <v>151578</v>
      </c>
      <c r="Z39" s="387">
        <v>130519</v>
      </c>
      <c r="AA39" s="1339" t="s">
        <v>1549</v>
      </c>
      <c r="AB39" s="782">
        <v>6</v>
      </c>
      <c r="AC39" s="789">
        <v>3</v>
      </c>
      <c r="AD39" s="789">
        <v>-2</v>
      </c>
      <c r="AE39" s="789">
        <v>85</v>
      </c>
      <c r="AF39" s="789">
        <v>19</v>
      </c>
      <c r="AG39" s="789">
        <v>11</v>
      </c>
      <c r="AH39" s="789">
        <v>6</v>
      </c>
      <c r="AI39" s="789">
        <v>8</v>
      </c>
      <c r="AJ39" s="789">
        <v>5</v>
      </c>
      <c r="AK39" s="789">
        <v>4</v>
      </c>
      <c r="AL39" s="789">
        <v>6</v>
      </c>
      <c r="AM39" s="789">
        <v>11</v>
      </c>
      <c r="AN39" s="1333" t="s">
        <v>113</v>
      </c>
      <c r="AO39" s="778">
        <v>183101</v>
      </c>
      <c r="AP39" s="778">
        <v>174309</v>
      </c>
      <c r="AQ39" s="387">
        <v>180237</v>
      </c>
      <c r="AR39" s="387">
        <v>182069</v>
      </c>
      <c r="AS39" s="387">
        <v>183927</v>
      </c>
      <c r="AT39" s="387">
        <v>193726</v>
      </c>
      <c r="AU39" s="778">
        <v>190859</v>
      </c>
      <c r="AV39" s="778">
        <v>189058</v>
      </c>
      <c r="AW39" s="778">
        <v>193263</v>
      </c>
      <c r="AX39" s="778">
        <v>190422</v>
      </c>
      <c r="AY39" s="778">
        <v>187094</v>
      </c>
      <c r="AZ39" s="778">
        <v>177865</v>
      </c>
    </row>
    <row r="40" spans="1:52" ht="13.5" customHeight="1">
      <c r="A40" s="1341" t="s">
        <v>1268</v>
      </c>
      <c r="B40" s="778">
        <v>26</v>
      </c>
      <c r="C40" s="778">
        <v>18</v>
      </c>
      <c r="D40" s="1338">
        <v>7</v>
      </c>
      <c r="E40" s="1338">
        <v>12</v>
      </c>
      <c r="F40" s="1338">
        <v>15</v>
      </c>
      <c r="G40" s="789">
        <v>14</v>
      </c>
      <c r="H40" s="1338">
        <v>15</v>
      </c>
      <c r="I40" s="1338">
        <v>21</v>
      </c>
      <c r="J40" s="1338">
        <v>26</v>
      </c>
      <c r="K40" s="1338">
        <v>23</v>
      </c>
      <c r="L40" s="1338">
        <v>31</v>
      </c>
      <c r="M40" s="1338">
        <v>56</v>
      </c>
      <c r="N40" s="36" t="s">
        <v>104</v>
      </c>
      <c r="O40" s="778">
        <v>47033</v>
      </c>
      <c r="P40" s="778">
        <v>42047</v>
      </c>
      <c r="Q40" s="778">
        <v>39547</v>
      </c>
      <c r="R40" s="778">
        <v>42713</v>
      </c>
      <c r="S40" s="778">
        <v>68636</v>
      </c>
      <c r="T40" s="778">
        <v>79505</v>
      </c>
      <c r="U40" s="778">
        <v>97340</v>
      </c>
      <c r="V40" s="778">
        <v>65924</v>
      </c>
      <c r="W40" s="778">
        <v>114203</v>
      </c>
      <c r="X40" s="778">
        <v>167390</v>
      </c>
      <c r="Y40" s="778">
        <v>95887</v>
      </c>
      <c r="Z40" s="387">
        <v>73043</v>
      </c>
      <c r="AA40" s="1337" t="s">
        <v>1319</v>
      </c>
      <c r="AB40" s="1672">
        <v>17.5</v>
      </c>
      <c r="AC40" s="1340">
        <v>17.100000000000001</v>
      </c>
      <c r="AD40" s="1340">
        <v>16.399999999999999</v>
      </c>
      <c r="AE40" s="1340">
        <v>15.8</v>
      </c>
      <c r="AF40" s="1340">
        <v>16</v>
      </c>
      <c r="AG40" s="1340">
        <v>16.3</v>
      </c>
      <c r="AH40" s="1340">
        <v>15.4</v>
      </c>
      <c r="AI40" s="1342">
        <v>14.8</v>
      </c>
      <c r="AJ40" s="1342">
        <v>14.6</v>
      </c>
      <c r="AK40" s="1342">
        <v>15.5</v>
      </c>
      <c r="AL40" s="1342">
        <v>20.3</v>
      </c>
      <c r="AM40" s="1342" t="s">
        <v>530</v>
      </c>
      <c r="AN40" s="1333" t="s">
        <v>104</v>
      </c>
      <c r="AO40" s="778">
        <v>36786</v>
      </c>
      <c r="AP40" s="778">
        <v>47033</v>
      </c>
      <c r="AQ40" s="387">
        <v>45308</v>
      </c>
      <c r="AR40" s="387">
        <v>49749</v>
      </c>
      <c r="AS40" s="387">
        <v>55386</v>
      </c>
      <c r="AT40" s="387">
        <v>42047</v>
      </c>
      <c r="AU40" s="778">
        <v>53742</v>
      </c>
      <c r="AV40" s="778">
        <v>44430</v>
      </c>
      <c r="AW40" s="778">
        <v>41448</v>
      </c>
      <c r="AX40" s="778">
        <v>39547</v>
      </c>
      <c r="AY40" s="778">
        <v>39084</v>
      </c>
      <c r="AZ40" s="778">
        <v>44519</v>
      </c>
    </row>
    <row r="41" spans="1:52" ht="20.25" customHeight="1">
      <c r="A41" s="1339" t="s">
        <v>1549</v>
      </c>
      <c r="B41" s="778">
        <v>26</v>
      </c>
      <c r="C41" s="778">
        <v>8</v>
      </c>
      <c r="D41" s="1338">
        <v>7</v>
      </c>
      <c r="E41" s="1338">
        <v>12</v>
      </c>
      <c r="F41" s="1338">
        <v>15</v>
      </c>
      <c r="G41" s="789">
        <v>14</v>
      </c>
      <c r="H41" s="1338">
        <v>15</v>
      </c>
      <c r="I41" s="1338">
        <v>21</v>
      </c>
      <c r="J41" s="1338">
        <v>26</v>
      </c>
      <c r="K41" s="1338">
        <v>23</v>
      </c>
      <c r="L41" s="1338">
        <v>31</v>
      </c>
      <c r="M41" s="1338">
        <v>56</v>
      </c>
      <c r="N41" s="1337" t="s">
        <v>103</v>
      </c>
      <c r="O41" s="778">
        <v>2608</v>
      </c>
      <c r="P41" s="778">
        <v>2018</v>
      </c>
      <c r="Q41" s="778">
        <v>1273</v>
      </c>
      <c r="R41" s="778">
        <v>1450</v>
      </c>
      <c r="S41" s="778">
        <v>2466</v>
      </c>
      <c r="T41" s="778">
        <v>2594</v>
      </c>
      <c r="U41" s="778">
        <v>3418</v>
      </c>
      <c r="V41" s="778">
        <v>1734</v>
      </c>
      <c r="W41" s="778">
        <v>1940</v>
      </c>
      <c r="X41" s="778">
        <v>1274</v>
      </c>
      <c r="Y41" s="778">
        <v>898</v>
      </c>
      <c r="Z41" s="387">
        <v>874</v>
      </c>
      <c r="AA41" s="1333" t="s">
        <v>811</v>
      </c>
      <c r="AB41" s="1672">
        <v>19.2</v>
      </c>
      <c r="AC41" s="1340">
        <v>18.7</v>
      </c>
      <c r="AD41" s="1340">
        <v>18.2</v>
      </c>
      <c r="AE41" s="1340">
        <v>17.600000000000001</v>
      </c>
      <c r="AF41" s="1340">
        <v>17.8</v>
      </c>
      <c r="AG41" s="1340">
        <v>18.3</v>
      </c>
      <c r="AH41" s="1340">
        <v>17.399999999999999</v>
      </c>
      <c r="AI41" s="788">
        <v>17.3</v>
      </c>
      <c r="AJ41" s="788">
        <v>17.100000000000001</v>
      </c>
      <c r="AK41" s="788">
        <v>17.3</v>
      </c>
      <c r="AL41" s="788">
        <v>22.6</v>
      </c>
      <c r="AM41" s="788">
        <v>22.2</v>
      </c>
      <c r="AN41" s="1336" t="s">
        <v>103</v>
      </c>
      <c r="AO41" s="778">
        <v>1893</v>
      </c>
      <c r="AP41" s="778">
        <v>2608</v>
      </c>
      <c r="AQ41" s="387">
        <v>2934</v>
      </c>
      <c r="AR41" s="387">
        <v>3081</v>
      </c>
      <c r="AS41" s="387">
        <v>2792</v>
      </c>
      <c r="AT41" s="387">
        <v>2018</v>
      </c>
      <c r="AU41" s="1335">
        <v>3248</v>
      </c>
      <c r="AV41" s="1335">
        <v>2748</v>
      </c>
      <c r="AW41" s="1335">
        <v>1828</v>
      </c>
      <c r="AX41" s="1335">
        <v>1273</v>
      </c>
      <c r="AY41" s="1335">
        <v>830</v>
      </c>
      <c r="AZ41" s="1335">
        <v>1272</v>
      </c>
    </row>
    <row r="42" spans="1:52" ht="13.5" customHeight="1">
      <c r="A42" s="36" t="s">
        <v>1235</v>
      </c>
      <c r="B42" s="1332">
        <v>17.100000000000001</v>
      </c>
      <c r="C42" s="1332">
        <v>16.3</v>
      </c>
      <c r="D42" s="1332">
        <v>15.5</v>
      </c>
      <c r="E42" s="1332">
        <v>19.5</v>
      </c>
      <c r="F42" s="1332">
        <v>18.399999999999999</v>
      </c>
      <c r="G42" s="788" t="s">
        <v>100</v>
      </c>
      <c r="H42" s="1332" t="s">
        <v>91</v>
      </c>
      <c r="I42" s="778" t="s">
        <v>99</v>
      </c>
      <c r="J42" s="778" t="s">
        <v>98</v>
      </c>
      <c r="K42" s="778" t="s">
        <v>97</v>
      </c>
      <c r="L42" s="778" t="s">
        <v>96</v>
      </c>
      <c r="M42" s="778" t="s">
        <v>96</v>
      </c>
      <c r="N42" s="36" t="s">
        <v>101</v>
      </c>
      <c r="O42" s="778">
        <v>305</v>
      </c>
      <c r="P42" s="778">
        <v>742</v>
      </c>
      <c r="Q42" s="778">
        <v>414</v>
      </c>
      <c r="R42" s="778">
        <v>389</v>
      </c>
      <c r="S42" s="778">
        <v>487</v>
      </c>
      <c r="T42" s="778">
        <v>225</v>
      </c>
      <c r="U42" s="778">
        <v>368</v>
      </c>
      <c r="V42" s="778">
        <v>303</v>
      </c>
      <c r="W42" s="778">
        <v>391</v>
      </c>
      <c r="X42" s="778">
        <v>154</v>
      </c>
      <c r="Y42" s="778">
        <v>502</v>
      </c>
      <c r="Z42" s="387">
        <v>565</v>
      </c>
      <c r="AA42" s="1333" t="s">
        <v>810</v>
      </c>
      <c r="AB42" s="1672">
        <v>20.9</v>
      </c>
      <c r="AC42" s="1340">
        <v>20.5</v>
      </c>
      <c r="AD42" s="1340">
        <v>19.899999999999999</v>
      </c>
      <c r="AE42" s="1340">
        <v>20.100000000000001</v>
      </c>
      <c r="AF42" s="1340">
        <v>20.2</v>
      </c>
      <c r="AG42" s="1340">
        <v>20.8</v>
      </c>
      <c r="AH42" s="1340">
        <v>20</v>
      </c>
      <c r="AI42" s="782">
        <v>19.8</v>
      </c>
      <c r="AJ42" s="782">
        <v>19.5</v>
      </c>
      <c r="AK42" s="782">
        <v>19.899999999999999</v>
      </c>
      <c r="AL42" s="782">
        <v>26.2</v>
      </c>
      <c r="AM42" s="782">
        <v>25.4</v>
      </c>
      <c r="AN42" s="1333" t="s">
        <v>101</v>
      </c>
      <c r="AO42" s="778">
        <v>186</v>
      </c>
      <c r="AP42" s="778">
        <v>305</v>
      </c>
      <c r="AQ42" s="387">
        <v>187</v>
      </c>
      <c r="AR42" s="387">
        <v>146</v>
      </c>
      <c r="AS42" s="387">
        <v>500</v>
      </c>
      <c r="AT42" s="387">
        <v>742</v>
      </c>
      <c r="AU42" s="778">
        <v>304</v>
      </c>
      <c r="AV42" s="778">
        <v>223</v>
      </c>
      <c r="AW42" s="778">
        <v>386</v>
      </c>
      <c r="AX42" s="778">
        <v>414</v>
      </c>
      <c r="AY42" s="778">
        <v>711</v>
      </c>
      <c r="AZ42" s="778">
        <v>599</v>
      </c>
    </row>
    <row r="43" spans="1:52" ht="11.4">
      <c r="A43" s="36" t="s">
        <v>1234</v>
      </c>
      <c r="B43" s="1332">
        <v>18.7</v>
      </c>
      <c r="C43" s="1332">
        <v>18.3</v>
      </c>
      <c r="D43" s="1332">
        <v>17.3</v>
      </c>
      <c r="E43" s="1332">
        <v>22.3</v>
      </c>
      <c r="F43" s="1332">
        <v>20.7</v>
      </c>
      <c r="G43" s="782" t="s">
        <v>93</v>
      </c>
      <c r="H43" s="1332" t="s">
        <v>92</v>
      </c>
      <c r="I43" s="778" t="s">
        <v>91</v>
      </c>
      <c r="J43" s="778" t="s">
        <v>90</v>
      </c>
      <c r="K43" s="778" t="s">
        <v>89</v>
      </c>
      <c r="L43" s="778" t="s">
        <v>88</v>
      </c>
      <c r="M43" s="778" t="s">
        <v>88</v>
      </c>
      <c r="N43" s="36" t="s">
        <v>95</v>
      </c>
      <c r="O43" s="778">
        <v>21341</v>
      </c>
      <c r="P43" s="778">
        <v>19868</v>
      </c>
      <c r="Q43" s="778">
        <v>23315</v>
      </c>
      <c r="R43" s="778">
        <v>28515</v>
      </c>
      <c r="S43" s="778">
        <v>24413</v>
      </c>
      <c r="T43" s="778">
        <v>25745</v>
      </c>
      <c r="U43" s="778">
        <v>26973</v>
      </c>
      <c r="V43" s="778">
        <v>24737</v>
      </c>
      <c r="W43" s="778">
        <v>24773</v>
      </c>
      <c r="X43" s="778">
        <v>43368</v>
      </c>
      <c r="Y43" s="778">
        <v>38590</v>
      </c>
      <c r="Z43" s="387">
        <v>28589</v>
      </c>
      <c r="AA43" s="1333" t="s">
        <v>857</v>
      </c>
      <c r="AB43" s="1673">
        <v>29636</v>
      </c>
      <c r="AC43" s="778">
        <v>29141</v>
      </c>
      <c r="AD43" s="778">
        <v>27434</v>
      </c>
      <c r="AE43" s="387">
        <v>27224</v>
      </c>
      <c r="AF43" s="387">
        <v>27135</v>
      </c>
      <c r="AG43" s="387">
        <v>27518</v>
      </c>
      <c r="AH43" s="387">
        <v>27261</v>
      </c>
      <c r="AI43" s="387">
        <v>27590</v>
      </c>
      <c r="AJ43" s="387">
        <v>27817</v>
      </c>
      <c r="AK43" s="387">
        <v>26984</v>
      </c>
      <c r="AL43" s="778">
        <v>27318</v>
      </c>
      <c r="AM43" s="778">
        <v>27233</v>
      </c>
      <c r="AN43" s="1333" t="s">
        <v>95</v>
      </c>
      <c r="AO43" s="778">
        <v>24182</v>
      </c>
      <c r="AP43" s="778">
        <v>21341</v>
      </c>
      <c r="AQ43" s="387">
        <v>22663</v>
      </c>
      <c r="AR43" s="387">
        <v>25359</v>
      </c>
      <c r="AS43" s="387">
        <v>33335</v>
      </c>
      <c r="AT43" s="387">
        <v>19868</v>
      </c>
      <c r="AU43" s="778">
        <v>30688</v>
      </c>
      <c r="AV43" s="778">
        <v>33463</v>
      </c>
      <c r="AW43" s="778">
        <v>33933</v>
      </c>
      <c r="AX43" s="778">
        <v>23315</v>
      </c>
      <c r="AY43" s="778">
        <v>24951</v>
      </c>
      <c r="AZ43" s="778">
        <v>27395</v>
      </c>
    </row>
    <row r="44" spans="1:52" ht="13.5" customHeight="1">
      <c r="A44" s="36" t="s">
        <v>1233</v>
      </c>
      <c r="B44" s="1332">
        <v>20.5</v>
      </c>
      <c r="C44" s="1332">
        <v>20.8</v>
      </c>
      <c r="D44" s="1332">
        <v>19.899999999999999</v>
      </c>
      <c r="E44" s="1332">
        <v>25.2</v>
      </c>
      <c r="F44" s="1332">
        <v>24.7</v>
      </c>
      <c r="G44" s="782" t="s">
        <v>84</v>
      </c>
      <c r="H44" s="1332" t="s">
        <v>83</v>
      </c>
      <c r="I44" s="778" t="s">
        <v>82</v>
      </c>
      <c r="J44" s="778" t="s">
        <v>81</v>
      </c>
      <c r="K44" s="778" t="s">
        <v>67</v>
      </c>
      <c r="L44" s="778" t="s">
        <v>67</v>
      </c>
      <c r="M44" s="778" t="s">
        <v>67</v>
      </c>
      <c r="N44" s="36" t="s">
        <v>86</v>
      </c>
      <c r="O44" s="778">
        <v>1404</v>
      </c>
      <c r="P44" s="778">
        <v>1476</v>
      </c>
      <c r="Q44" s="778">
        <v>1696</v>
      </c>
      <c r="R44" s="778">
        <v>1603</v>
      </c>
      <c r="S44" s="778">
        <v>1758</v>
      </c>
      <c r="T44" s="778">
        <v>1805</v>
      </c>
      <c r="U44" s="778">
        <v>1943</v>
      </c>
      <c r="V44" s="778">
        <v>3677</v>
      </c>
      <c r="W44" s="778">
        <v>3903</v>
      </c>
      <c r="X44" s="778">
        <v>3496</v>
      </c>
      <c r="Y44" s="778">
        <v>3390</v>
      </c>
      <c r="Z44" s="387">
        <v>3178</v>
      </c>
      <c r="AA44" s="1333" t="s">
        <v>536</v>
      </c>
      <c r="AB44" s="1673">
        <v>154</v>
      </c>
      <c r="AC44" s="778">
        <v>155</v>
      </c>
      <c r="AD44" s="778">
        <v>151</v>
      </c>
      <c r="AE44" s="778">
        <v>155</v>
      </c>
      <c r="AF44" s="778">
        <v>152</v>
      </c>
      <c r="AG44" s="778">
        <v>150</v>
      </c>
      <c r="AH44" s="778">
        <v>156</v>
      </c>
      <c r="AI44" s="778">
        <v>160</v>
      </c>
      <c r="AJ44" s="778">
        <v>163</v>
      </c>
      <c r="AK44" s="778">
        <v>156</v>
      </c>
      <c r="AL44" s="778">
        <v>121</v>
      </c>
      <c r="AM44" s="778">
        <v>123</v>
      </c>
      <c r="AN44" s="1333" t="s">
        <v>86</v>
      </c>
      <c r="AO44" s="778">
        <v>1624</v>
      </c>
      <c r="AP44" s="778">
        <v>1404</v>
      </c>
      <c r="AQ44" s="387">
        <v>1409</v>
      </c>
      <c r="AR44" s="387">
        <v>1337</v>
      </c>
      <c r="AS44" s="387">
        <v>1595</v>
      </c>
      <c r="AT44" s="387">
        <v>1476</v>
      </c>
      <c r="AU44" s="778">
        <v>1578</v>
      </c>
      <c r="AV44" s="778">
        <v>1471</v>
      </c>
      <c r="AW44" s="778">
        <v>1933</v>
      </c>
      <c r="AX44" s="778">
        <v>1696</v>
      </c>
      <c r="AY44" s="778">
        <v>1673</v>
      </c>
      <c r="AZ44" s="778">
        <v>1648</v>
      </c>
    </row>
    <row r="45" spans="1:52" ht="13.5" customHeight="1">
      <c r="A45" s="36" t="s">
        <v>1232</v>
      </c>
      <c r="B45" s="778">
        <v>29141</v>
      </c>
      <c r="C45" s="778">
        <v>27518</v>
      </c>
      <c r="D45" s="778">
        <v>26984</v>
      </c>
      <c r="E45" s="778">
        <v>28008</v>
      </c>
      <c r="F45" s="778">
        <v>27555</v>
      </c>
      <c r="G45" s="778">
        <v>26516</v>
      </c>
      <c r="H45" s="778">
        <v>25588</v>
      </c>
      <c r="I45" s="778">
        <v>24444</v>
      </c>
      <c r="J45" s="778">
        <v>23953</v>
      </c>
      <c r="K45" s="778">
        <v>22641</v>
      </c>
      <c r="L45" s="778">
        <v>21049</v>
      </c>
      <c r="M45" s="778">
        <v>19577</v>
      </c>
      <c r="N45" s="36" t="s">
        <v>80</v>
      </c>
      <c r="O45" s="778">
        <v>436</v>
      </c>
      <c r="P45" s="778">
        <v>481</v>
      </c>
      <c r="Q45" s="778">
        <v>706</v>
      </c>
      <c r="R45" s="778">
        <v>722</v>
      </c>
      <c r="S45" s="778">
        <v>830</v>
      </c>
      <c r="T45" s="778">
        <v>1028</v>
      </c>
      <c r="U45" s="778">
        <v>983</v>
      </c>
      <c r="V45" s="778">
        <v>935</v>
      </c>
      <c r="W45" s="778">
        <v>976</v>
      </c>
      <c r="X45" s="778">
        <v>1018</v>
      </c>
      <c r="Y45" s="778">
        <v>885</v>
      </c>
      <c r="Z45" s="387">
        <v>870</v>
      </c>
      <c r="AA45" s="1333" t="s">
        <v>534</v>
      </c>
      <c r="AB45" s="782"/>
      <c r="AC45" s="782"/>
      <c r="AD45" s="782"/>
      <c r="AE45" s="782"/>
      <c r="AF45" s="782"/>
      <c r="AG45" s="782"/>
      <c r="AH45" s="782"/>
      <c r="AI45" s="782"/>
      <c r="AJ45" s="782"/>
      <c r="AK45" s="782"/>
      <c r="AL45" s="782"/>
      <c r="AM45" s="782"/>
      <c r="AN45" s="1333" t="s">
        <v>80</v>
      </c>
      <c r="AO45" s="778">
        <v>458</v>
      </c>
      <c r="AP45" s="778">
        <v>436</v>
      </c>
      <c r="AQ45" s="387">
        <v>436</v>
      </c>
      <c r="AR45" s="387">
        <v>464</v>
      </c>
      <c r="AS45" s="387">
        <v>450</v>
      </c>
      <c r="AT45" s="387">
        <v>481</v>
      </c>
      <c r="AU45" s="778">
        <v>727</v>
      </c>
      <c r="AV45" s="778">
        <v>637</v>
      </c>
      <c r="AW45" s="778">
        <v>562</v>
      </c>
      <c r="AX45" s="778">
        <v>706</v>
      </c>
      <c r="AY45" s="778">
        <v>615</v>
      </c>
      <c r="AZ45" s="778">
        <v>589</v>
      </c>
    </row>
    <row r="46" spans="1:52" ht="13.5" customHeight="1" thickBot="1">
      <c r="A46" s="786" t="s">
        <v>1231</v>
      </c>
      <c r="B46" s="1053">
        <v>155</v>
      </c>
      <c r="C46" s="1053">
        <v>150</v>
      </c>
      <c r="D46" s="1053">
        <v>156</v>
      </c>
      <c r="E46" s="1053">
        <v>126</v>
      </c>
      <c r="F46" s="1053">
        <v>133</v>
      </c>
      <c r="G46" s="765">
        <v>143</v>
      </c>
      <c r="H46" s="778">
        <v>146</v>
      </c>
      <c r="I46" s="778">
        <v>155</v>
      </c>
      <c r="J46" s="778">
        <v>168</v>
      </c>
      <c r="K46" s="778">
        <v>185</v>
      </c>
      <c r="L46" s="778">
        <v>185</v>
      </c>
      <c r="M46" s="778">
        <v>172</v>
      </c>
      <c r="N46" s="36" t="s">
        <v>79</v>
      </c>
      <c r="O46" s="778">
        <v>596</v>
      </c>
      <c r="P46" s="778">
        <v>570</v>
      </c>
      <c r="Q46" s="778">
        <v>321</v>
      </c>
      <c r="R46" s="778">
        <v>329</v>
      </c>
      <c r="S46" s="778">
        <v>306</v>
      </c>
      <c r="T46" s="778">
        <v>415</v>
      </c>
      <c r="U46" s="778">
        <v>305</v>
      </c>
      <c r="V46" s="778">
        <v>177</v>
      </c>
      <c r="W46" s="778">
        <v>389</v>
      </c>
      <c r="X46" s="778">
        <v>483</v>
      </c>
      <c r="Y46" s="778">
        <v>581</v>
      </c>
      <c r="Z46" s="387">
        <v>309</v>
      </c>
      <c r="AA46" s="389" t="s">
        <v>535</v>
      </c>
      <c r="AB46" s="1326">
        <v>27800</v>
      </c>
      <c r="AC46" s="1326">
        <v>28051</v>
      </c>
      <c r="AD46" s="1326">
        <v>27880</v>
      </c>
      <c r="AE46" s="1326">
        <v>27954</v>
      </c>
      <c r="AF46" s="1326">
        <v>28292</v>
      </c>
      <c r="AG46" s="1326">
        <v>29000</v>
      </c>
      <c r="AH46" s="1326">
        <v>29469</v>
      </c>
      <c r="AI46" s="1326">
        <v>29550</v>
      </c>
      <c r="AJ46" s="1326">
        <v>29284</v>
      </c>
      <c r="AK46" s="1326">
        <v>28990</v>
      </c>
      <c r="AL46" s="1326">
        <v>29056</v>
      </c>
      <c r="AM46" s="1326">
        <v>29271</v>
      </c>
      <c r="AN46" s="1333" t="s">
        <v>79</v>
      </c>
      <c r="AO46" s="387">
        <v>559</v>
      </c>
      <c r="AP46" s="387">
        <v>596</v>
      </c>
      <c r="AQ46" s="387">
        <v>615</v>
      </c>
      <c r="AR46" s="387">
        <v>622</v>
      </c>
      <c r="AS46" s="387">
        <v>531</v>
      </c>
      <c r="AT46" s="387">
        <v>570</v>
      </c>
      <c r="AU46" s="778">
        <v>612</v>
      </c>
      <c r="AV46" s="778">
        <v>379</v>
      </c>
      <c r="AW46" s="778">
        <v>398</v>
      </c>
      <c r="AX46" s="778">
        <v>321</v>
      </c>
      <c r="AY46" s="778">
        <v>312</v>
      </c>
      <c r="AZ46" s="778">
        <v>314</v>
      </c>
    </row>
    <row r="47" spans="1:52" ht="13.5" customHeight="1">
      <c r="A47" s="36" t="s">
        <v>1229</v>
      </c>
      <c r="B47" s="778" t="s">
        <v>54</v>
      </c>
      <c r="C47" s="778" t="s">
        <v>54</v>
      </c>
      <c r="D47" s="778" t="s">
        <v>54</v>
      </c>
      <c r="E47" s="778">
        <v>202</v>
      </c>
      <c r="F47" s="778">
        <v>216</v>
      </c>
      <c r="G47" s="782">
        <v>222</v>
      </c>
      <c r="H47" s="782">
        <v>220</v>
      </c>
      <c r="I47" s="782">
        <v>209</v>
      </c>
      <c r="J47" s="782">
        <v>215</v>
      </c>
      <c r="K47" s="782">
        <v>224</v>
      </c>
      <c r="L47" s="782">
        <v>215</v>
      </c>
      <c r="M47" s="782">
        <v>192</v>
      </c>
      <c r="N47" s="36" t="s">
        <v>77</v>
      </c>
      <c r="O47" s="778">
        <v>365</v>
      </c>
      <c r="P47" s="778">
        <v>439</v>
      </c>
      <c r="Q47" s="778">
        <v>398</v>
      </c>
      <c r="R47" s="778">
        <v>281</v>
      </c>
      <c r="S47" s="778">
        <v>302</v>
      </c>
      <c r="T47" s="778">
        <v>329</v>
      </c>
      <c r="U47" s="778">
        <v>540</v>
      </c>
      <c r="V47" s="778">
        <v>334</v>
      </c>
      <c r="W47" s="778">
        <v>469</v>
      </c>
      <c r="X47" s="778">
        <v>325</v>
      </c>
      <c r="Y47" s="778">
        <v>337</v>
      </c>
      <c r="Z47" s="387">
        <v>394</v>
      </c>
      <c r="AA47" s="1333" t="s">
        <v>1147</v>
      </c>
      <c r="AB47" s="1694">
        <v>23.4</v>
      </c>
      <c r="AC47" s="788">
        <v>23.5</v>
      </c>
      <c r="AD47" s="788">
        <v>23.7</v>
      </c>
      <c r="AE47" s="788">
        <v>24.2</v>
      </c>
      <c r="AF47" s="788">
        <v>25.8</v>
      </c>
      <c r="AG47" s="788">
        <v>25.7</v>
      </c>
      <c r="AH47" s="788">
        <v>26.5</v>
      </c>
      <c r="AI47" s="788">
        <v>27.8</v>
      </c>
      <c r="AJ47" s="788">
        <v>28.2</v>
      </c>
      <c r="AK47" s="788">
        <v>26.6</v>
      </c>
      <c r="AL47" s="788">
        <v>26.3</v>
      </c>
      <c r="AM47" s="788" t="s">
        <v>529</v>
      </c>
      <c r="AN47" s="1333" t="s">
        <v>77</v>
      </c>
      <c r="AO47" s="387">
        <v>295</v>
      </c>
      <c r="AP47" s="387">
        <v>365</v>
      </c>
      <c r="AQ47" s="387">
        <v>547</v>
      </c>
      <c r="AR47" s="387">
        <v>561</v>
      </c>
      <c r="AS47" s="387">
        <v>493</v>
      </c>
      <c r="AT47" s="387">
        <v>439</v>
      </c>
      <c r="AU47" s="778">
        <v>694</v>
      </c>
      <c r="AV47" s="778">
        <v>555</v>
      </c>
      <c r="AW47" s="778">
        <v>489</v>
      </c>
      <c r="AX47" s="778">
        <v>398</v>
      </c>
      <c r="AY47" s="778">
        <v>340</v>
      </c>
      <c r="AZ47" s="778">
        <v>276</v>
      </c>
    </row>
    <row r="48" spans="1:52" ht="13.5" customHeight="1" thickBot="1">
      <c r="A48" s="1334" t="s">
        <v>1228</v>
      </c>
      <c r="B48" s="1052">
        <v>28051</v>
      </c>
      <c r="C48" s="1052">
        <v>29000</v>
      </c>
      <c r="D48" s="1052">
        <v>28990</v>
      </c>
      <c r="E48" s="1052">
        <v>30399</v>
      </c>
      <c r="F48" s="1052">
        <v>31596</v>
      </c>
      <c r="G48" s="1052">
        <v>29815</v>
      </c>
      <c r="H48" s="1052">
        <v>29643</v>
      </c>
      <c r="I48" s="1052">
        <v>29429</v>
      </c>
      <c r="J48" s="1052">
        <v>29491</v>
      </c>
      <c r="K48" s="1052">
        <v>33068</v>
      </c>
      <c r="L48" s="1052">
        <v>33809</v>
      </c>
      <c r="M48" s="1052">
        <v>33347</v>
      </c>
      <c r="N48" s="36" t="s">
        <v>75</v>
      </c>
      <c r="O48" s="778">
        <v>6941</v>
      </c>
      <c r="P48" s="778">
        <v>9819</v>
      </c>
      <c r="Q48" s="778">
        <v>9155</v>
      </c>
      <c r="R48" s="778">
        <v>8987</v>
      </c>
      <c r="S48" s="778">
        <v>10459</v>
      </c>
      <c r="T48" s="778">
        <v>9200</v>
      </c>
      <c r="U48" s="778">
        <v>7942</v>
      </c>
      <c r="V48" s="778">
        <v>6545</v>
      </c>
      <c r="W48" s="778">
        <v>7797</v>
      </c>
      <c r="X48" s="778">
        <v>6503</v>
      </c>
      <c r="Y48" s="778">
        <v>7761</v>
      </c>
      <c r="Z48" s="387">
        <v>7185</v>
      </c>
      <c r="AA48" s="1745" t="s">
        <v>1230</v>
      </c>
      <c r="AB48" s="1746">
        <v>13.6</v>
      </c>
      <c r="AC48" s="1744">
        <v>12.1</v>
      </c>
      <c r="AD48" s="1744">
        <v>13.9</v>
      </c>
      <c r="AE48" s="1744">
        <v>3.8</v>
      </c>
      <c r="AF48" s="1744">
        <v>7.2</v>
      </c>
      <c r="AG48" s="1744">
        <v>9.3000000000000007</v>
      </c>
      <c r="AH48" s="1744">
        <v>9.6999999999999993</v>
      </c>
      <c r="AI48" s="1744">
        <v>9.8000000000000007</v>
      </c>
      <c r="AJ48" s="1744">
        <v>8.1</v>
      </c>
      <c r="AK48" s="1744">
        <v>8.5</v>
      </c>
      <c r="AL48" s="1744">
        <v>10.9</v>
      </c>
      <c r="AM48" s="1744">
        <v>11.3</v>
      </c>
      <c r="AN48" s="1333" t="s">
        <v>75</v>
      </c>
      <c r="AO48" s="387">
        <v>6299</v>
      </c>
      <c r="AP48" s="387">
        <v>6941</v>
      </c>
      <c r="AQ48" s="387">
        <v>7828</v>
      </c>
      <c r="AR48" s="387">
        <v>8452</v>
      </c>
      <c r="AS48" s="387">
        <v>8495</v>
      </c>
      <c r="AT48" s="387">
        <v>9819</v>
      </c>
      <c r="AU48" s="778">
        <v>9907</v>
      </c>
      <c r="AV48" s="778">
        <v>10607</v>
      </c>
      <c r="AW48" s="778">
        <v>10332</v>
      </c>
      <c r="AX48" s="778">
        <v>9155</v>
      </c>
      <c r="AY48" s="778">
        <v>9181</v>
      </c>
      <c r="AZ48" s="778">
        <v>8573</v>
      </c>
    </row>
    <row r="49" spans="1:52" ht="12" thickBot="1">
      <c r="A49" s="786" t="s">
        <v>812</v>
      </c>
      <c r="B49" s="1332">
        <v>23.5</v>
      </c>
      <c r="C49" s="1332">
        <v>25.7</v>
      </c>
      <c r="D49" s="1332">
        <v>26.6</v>
      </c>
      <c r="E49" s="1332">
        <v>26.7</v>
      </c>
      <c r="F49" s="1332">
        <v>26.3</v>
      </c>
      <c r="G49" s="788">
        <v>25</v>
      </c>
      <c r="H49" s="788" t="s">
        <v>73</v>
      </c>
      <c r="I49" s="788" t="s">
        <v>72</v>
      </c>
      <c r="J49" s="788" t="s">
        <v>71</v>
      </c>
      <c r="K49" s="788" t="s">
        <v>70</v>
      </c>
      <c r="L49" s="788" t="s">
        <v>69</v>
      </c>
      <c r="M49" s="788" t="s">
        <v>68</v>
      </c>
      <c r="N49" s="35" t="s">
        <v>74</v>
      </c>
      <c r="O49" s="1326" t="s">
        <v>54</v>
      </c>
      <c r="P49" s="1326" t="s">
        <v>54</v>
      </c>
      <c r="Q49" s="1326" t="s">
        <v>54</v>
      </c>
      <c r="R49" s="1326">
        <v>26031</v>
      </c>
      <c r="S49" s="1326">
        <v>4888</v>
      </c>
      <c r="T49" s="1326" t="s">
        <v>54</v>
      </c>
      <c r="U49" s="1326" t="s">
        <v>54</v>
      </c>
      <c r="V49" s="1326">
        <v>4198</v>
      </c>
      <c r="W49" s="1326" t="s">
        <v>54</v>
      </c>
      <c r="X49" s="1326" t="s">
        <v>54</v>
      </c>
      <c r="Y49" s="1326" t="s">
        <v>54</v>
      </c>
      <c r="Z49" s="1327" t="s">
        <v>54</v>
      </c>
      <c r="AA49" s="1988" t="s">
        <v>1435</v>
      </c>
      <c r="AB49" s="1989">
        <v>15.8</v>
      </c>
      <c r="AC49" s="1989">
        <v>11.5</v>
      </c>
      <c r="AD49" s="1989">
        <v>13.2</v>
      </c>
      <c r="AE49" s="1989">
        <v>3.8</v>
      </c>
      <c r="AF49" s="1989">
        <v>8.4</v>
      </c>
      <c r="AG49" s="787"/>
      <c r="AH49" s="787"/>
      <c r="AI49" s="787"/>
      <c r="AJ49" s="787"/>
      <c r="AK49" s="787"/>
      <c r="AL49" s="787"/>
      <c r="AM49" s="787"/>
      <c r="AN49" s="35" t="s">
        <v>74</v>
      </c>
      <c r="AO49" s="1330" t="s">
        <v>54</v>
      </c>
      <c r="AP49" s="1330" t="s">
        <v>54</v>
      </c>
      <c r="AQ49" s="1330" t="s">
        <v>54</v>
      </c>
      <c r="AR49" s="1330" t="s">
        <v>54</v>
      </c>
      <c r="AS49" s="1330" t="s">
        <v>54</v>
      </c>
      <c r="AT49" s="1327" t="s">
        <v>54</v>
      </c>
      <c r="AU49" s="1326" t="s">
        <v>54</v>
      </c>
      <c r="AV49" s="1326" t="s">
        <v>54</v>
      </c>
      <c r="AW49" s="1326" t="s">
        <v>54</v>
      </c>
      <c r="AX49" s="1326" t="s">
        <v>54</v>
      </c>
      <c r="AY49" s="1326">
        <v>2566</v>
      </c>
      <c r="AZ49" s="1326">
        <v>2331</v>
      </c>
    </row>
    <row r="50" spans="1:52" ht="20.399999999999999" customHeight="1" thickBot="1">
      <c r="A50" s="35" t="s">
        <v>1227</v>
      </c>
      <c r="B50" s="1331">
        <v>9.1999999999999993</v>
      </c>
      <c r="C50" s="1331">
        <v>9.1999999999999993</v>
      </c>
      <c r="D50" s="1331">
        <v>10</v>
      </c>
      <c r="E50" s="1331">
        <v>11.1</v>
      </c>
      <c r="F50" s="1331">
        <v>13.2</v>
      </c>
      <c r="G50" s="1330">
        <v>14.8</v>
      </c>
      <c r="H50" s="787" t="s">
        <v>64</v>
      </c>
      <c r="I50" s="1330"/>
      <c r="J50" s="1330"/>
      <c r="K50" s="1330"/>
      <c r="L50" s="1330"/>
      <c r="M50" s="1330"/>
      <c r="P50" s="477"/>
      <c r="Q50" s="477"/>
      <c r="R50" s="477"/>
    </row>
    <row r="51" spans="1:52" ht="82.5" customHeight="1">
      <c r="A51" s="2056" t="s">
        <v>1226</v>
      </c>
      <c r="B51" s="2056"/>
      <c r="C51" s="2056"/>
      <c r="D51" s="2056"/>
      <c r="E51" s="2056"/>
      <c r="F51" s="2056"/>
      <c r="G51" s="2056"/>
      <c r="H51" s="2056"/>
      <c r="I51" s="2056"/>
      <c r="J51" s="2056"/>
      <c r="K51" s="2056"/>
      <c r="L51" s="2056"/>
      <c r="M51" s="2056"/>
      <c r="N51" s="1951" t="s">
        <v>66</v>
      </c>
      <c r="O51" s="1952">
        <f t="shared" ref="O51:U51" si="13">SUM(O35:O49)</f>
        <v>518420</v>
      </c>
      <c r="P51" s="1952">
        <f t="shared" si="13"/>
        <v>523320</v>
      </c>
      <c r="Q51" s="1952">
        <f t="shared" si="13"/>
        <v>518507</v>
      </c>
      <c r="R51" s="1952">
        <f t="shared" si="13"/>
        <v>548296</v>
      </c>
      <c r="S51" s="1952">
        <f t="shared" si="13"/>
        <v>583249</v>
      </c>
      <c r="T51" s="1952">
        <f t="shared" si="13"/>
        <v>615836</v>
      </c>
      <c r="U51" s="1952">
        <f t="shared" si="13"/>
        <v>639505</v>
      </c>
      <c r="V51" s="1952">
        <v>601225</v>
      </c>
      <c r="W51" s="1952">
        <v>640173</v>
      </c>
      <c r="X51" s="1952">
        <v>690084</v>
      </c>
      <c r="Y51" s="1952">
        <v>556301</v>
      </c>
      <c r="Z51" s="1949">
        <v>485124</v>
      </c>
      <c r="AA51" s="2050" t="s">
        <v>1287</v>
      </c>
      <c r="AB51" s="2050"/>
      <c r="AC51" s="2050"/>
      <c r="AD51" s="2050"/>
      <c r="AE51" s="2050"/>
      <c r="AF51" s="2050"/>
      <c r="AG51" s="2050"/>
      <c r="AH51" s="2050"/>
      <c r="AI51" s="2050"/>
      <c r="AJ51" s="2050"/>
      <c r="AK51" s="2050"/>
      <c r="AL51" s="2050"/>
      <c r="AM51" s="2050"/>
      <c r="AN51" s="1948" t="s">
        <v>66</v>
      </c>
      <c r="AO51" s="1949">
        <f t="shared" ref="AO51:AX51" si="14">SUM(AO35:AO48)</f>
        <v>556612</v>
      </c>
      <c r="AP51" s="1949">
        <f t="shared" si="14"/>
        <v>518420</v>
      </c>
      <c r="AQ51" s="1949">
        <f t="shared" si="14"/>
        <v>542221</v>
      </c>
      <c r="AR51" s="1949">
        <f t="shared" si="14"/>
        <v>555528</v>
      </c>
      <c r="AS51" s="1949">
        <f t="shared" si="14"/>
        <v>568918</v>
      </c>
      <c r="AT51" s="1949">
        <f t="shared" si="14"/>
        <v>523320</v>
      </c>
      <c r="AU51" s="1949">
        <f t="shared" si="14"/>
        <v>555318</v>
      </c>
      <c r="AV51" s="1949">
        <f t="shared" si="14"/>
        <v>551821</v>
      </c>
      <c r="AW51" s="1949">
        <f t="shared" si="14"/>
        <v>559678</v>
      </c>
      <c r="AX51" s="1949">
        <f t="shared" si="14"/>
        <v>518507</v>
      </c>
      <c r="AY51" s="1949">
        <f>SUM(AY35:AY49)</f>
        <v>540152</v>
      </c>
      <c r="AZ51" s="1949">
        <f>SUM(AZ35:AZ49)</f>
        <v>538162</v>
      </c>
    </row>
    <row r="52" spans="1:52" ht="12.75" customHeight="1">
      <c r="A52" s="1145" t="s">
        <v>1225</v>
      </c>
      <c r="B52" s="1145"/>
      <c r="C52" s="1145"/>
      <c r="D52" s="1145"/>
      <c r="E52" s="1145"/>
      <c r="F52" s="1145"/>
      <c r="G52" s="1149"/>
      <c r="H52" s="1149"/>
      <c r="I52" s="1149"/>
      <c r="J52" s="1149"/>
      <c r="K52" s="1149"/>
      <c r="L52" s="1149"/>
      <c r="M52" s="1149"/>
      <c r="P52" s="477"/>
      <c r="Q52" s="765"/>
      <c r="R52" s="765"/>
      <c r="S52" s="765"/>
      <c r="T52" s="765"/>
      <c r="U52" s="765"/>
      <c r="V52" s="765"/>
      <c r="W52" s="765"/>
      <c r="X52" s="765"/>
      <c r="Y52" s="765"/>
      <c r="Z52" s="385"/>
      <c r="AA52" s="2050"/>
      <c r="AB52" s="2050"/>
      <c r="AC52" s="2050"/>
      <c r="AD52" s="2050"/>
      <c r="AE52" s="2050"/>
      <c r="AF52" s="2050"/>
      <c r="AG52" s="2050"/>
      <c r="AH52" s="2050"/>
      <c r="AI52" s="2050"/>
      <c r="AJ52" s="2050"/>
      <c r="AK52" s="2050"/>
      <c r="AL52" s="2050"/>
      <c r="AM52" s="2050"/>
      <c r="AU52" s="766"/>
      <c r="AV52" s="766"/>
      <c r="AW52" s="766"/>
      <c r="AX52" s="766"/>
      <c r="AY52" s="766"/>
      <c r="AZ52" s="766"/>
    </row>
    <row r="53" spans="1:52" ht="12.75" customHeight="1">
      <c r="A53" s="1145" t="s">
        <v>1224</v>
      </c>
      <c r="B53" s="1145"/>
      <c r="C53" s="1145"/>
      <c r="D53" s="1145"/>
      <c r="E53" s="1145"/>
      <c r="F53" s="1145"/>
      <c r="G53" s="1149"/>
      <c r="H53" s="1149"/>
      <c r="I53" s="1149"/>
      <c r="J53" s="1149"/>
      <c r="K53" s="1149"/>
      <c r="L53" s="1149"/>
      <c r="M53" s="1149"/>
      <c r="N53" s="794" t="s">
        <v>63</v>
      </c>
      <c r="O53" s="794"/>
      <c r="P53" s="794"/>
      <c r="Q53" s="791"/>
      <c r="R53" s="791"/>
      <c r="S53" s="791"/>
      <c r="T53" s="768"/>
      <c r="U53" s="768"/>
      <c r="V53" s="791"/>
      <c r="W53" s="778"/>
      <c r="X53" s="778"/>
      <c r="Y53" s="778"/>
      <c r="Z53" s="387"/>
      <c r="AA53" s="779" t="s">
        <v>533</v>
      </c>
      <c r="AB53" s="779"/>
      <c r="AC53" s="779"/>
      <c r="AD53" s="779"/>
      <c r="AE53" s="779"/>
      <c r="AF53" s="779"/>
      <c r="AG53" s="779"/>
      <c r="AH53" s="779"/>
      <c r="AI53" s="779"/>
      <c r="AJ53" s="781"/>
      <c r="AK53" s="781"/>
      <c r="AL53" s="781"/>
      <c r="AM53" s="779"/>
      <c r="AN53" s="39" t="s">
        <v>63</v>
      </c>
      <c r="AO53" s="39"/>
      <c r="AP53" s="39"/>
      <c r="AQ53" s="39"/>
      <c r="AR53" s="39"/>
      <c r="AS53" s="39"/>
      <c r="AT53" s="37"/>
      <c r="AU53" s="784"/>
      <c r="AV53" s="784"/>
      <c r="AW53" s="784"/>
      <c r="AX53" s="784"/>
      <c r="AY53" s="784"/>
      <c r="AZ53" s="784"/>
    </row>
    <row r="54" spans="1:52" ht="12.75" customHeight="1">
      <c r="A54" s="1150" t="s">
        <v>1223</v>
      </c>
      <c r="B54" s="1150"/>
      <c r="C54" s="1150"/>
      <c r="D54" s="1145"/>
      <c r="E54" s="1145"/>
      <c r="F54" s="1145"/>
      <c r="G54" s="1149"/>
      <c r="H54" s="1149"/>
      <c r="I54" s="1149"/>
      <c r="J54" s="1149"/>
      <c r="K54" s="1149"/>
      <c r="L54" s="1149"/>
      <c r="M54" s="1149"/>
      <c r="N54" s="789" t="s">
        <v>485</v>
      </c>
      <c r="O54" s="765">
        <v>748</v>
      </c>
      <c r="P54" s="765">
        <v>748</v>
      </c>
      <c r="Q54" s="765">
        <v>750</v>
      </c>
      <c r="R54" s="765">
        <v>750</v>
      </c>
      <c r="S54" s="765" t="s">
        <v>54</v>
      </c>
      <c r="T54" s="765" t="s">
        <v>54</v>
      </c>
      <c r="U54" s="765" t="s">
        <v>54</v>
      </c>
      <c r="V54" s="765" t="s">
        <v>54</v>
      </c>
      <c r="W54" s="765" t="s">
        <v>54</v>
      </c>
      <c r="X54" s="765" t="s">
        <v>54</v>
      </c>
      <c r="Y54" s="765" t="s">
        <v>54</v>
      </c>
      <c r="Z54" s="385" t="s">
        <v>54</v>
      </c>
      <c r="AA54" s="779" t="s">
        <v>587</v>
      </c>
      <c r="AB54" s="779"/>
      <c r="AC54" s="779"/>
      <c r="AD54" s="779"/>
      <c r="AE54" s="779"/>
      <c r="AF54" s="779"/>
      <c r="AG54" s="779"/>
      <c r="AH54" s="779"/>
      <c r="AI54" s="779"/>
      <c r="AJ54" s="781"/>
      <c r="AK54" s="781"/>
      <c r="AL54" s="781"/>
      <c r="AM54" s="779"/>
      <c r="AN54" s="388" t="s">
        <v>485</v>
      </c>
      <c r="AO54" s="385">
        <v>749</v>
      </c>
      <c r="AP54" s="385">
        <v>748</v>
      </c>
      <c r="AQ54" s="385">
        <v>750</v>
      </c>
      <c r="AR54" s="385">
        <v>750</v>
      </c>
      <c r="AS54" s="385">
        <v>750</v>
      </c>
      <c r="AT54" s="385">
        <v>748</v>
      </c>
      <c r="AU54" s="765">
        <v>750</v>
      </c>
      <c r="AV54" s="765">
        <v>750</v>
      </c>
      <c r="AW54" s="765">
        <v>750</v>
      </c>
      <c r="AX54" s="765">
        <v>750</v>
      </c>
      <c r="AY54" s="765">
        <v>750</v>
      </c>
      <c r="AZ54" s="765">
        <v>750</v>
      </c>
    </row>
    <row r="55" spans="1:52" ht="12.75" customHeight="1">
      <c r="A55" s="1145" t="s">
        <v>1222</v>
      </c>
      <c r="B55" s="1145"/>
      <c r="C55" s="1145"/>
      <c r="D55" s="1150"/>
      <c r="E55" s="1150"/>
      <c r="F55" s="1150"/>
      <c r="G55" s="1150"/>
      <c r="H55" s="1150"/>
      <c r="I55" s="1150"/>
      <c r="J55" s="1150"/>
      <c r="K55" s="1150"/>
      <c r="L55" s="1150"/>
      <c r="M55" s="1150"/>
      <c r="N55" s="789" t="s">
        <v>61</v>
      </c>
      <c r="O55" s="778">
        <v>9</v>
      </c>
      <c r="P55" s="778">
        <v>40</v>
      </c>
      <c r="Q55" s="778">
        <v>6</v>
      </c>
      <c r="R55" s="778">
        <v>168</v>
      </c>
      <c r="S55" s="778">
        <v>1</v>
      </c>
      <c r="T55" s="778">
        <v>1</v>
      </c>
      <c r="U55" s="778">
        <v>2</v>
      </c>
      <c r="V55" s="778">
        <v>2</v>
      </c>
      <c r="W55" s="778">
        <v>5</v>
      </c>
      <c r="X55" s="778">
        <v>86</v>
      </c>
      <c r="Y55" s="778">
        <v>84</v>
      </c>
      <c r="Z55" s="387">
        <v>80</v>
      </c>
      <c r="AA55" s="783" t="s">
        <v>586</v>
      </c>
      <c r="AB55" s="783"/>
      <c r="AC55" s="783"/>
      <c r="AD55" s="783"/>
      <c r="AE55" s="783"/>
      <c r="AF55" s="783"/>
      <c r="AG55" s="783"/>
      <c r="AH55" s="783"/>
      <c r="AI55" s="783"/>
      <c r="AJ55" s="781"/>
      <c r="AK55" s="781"/>
      <c r="AL55" s="781"/>
      <c r="AM55" s="779"/>
      <c r="AN55" s="388" t="s">
        <v>61</v>
      </c>
      <c r="AO55" s="387">
        <v>9</v>
      </c>
      <c r="AP55" s="387">
        <v>9</v>
      </c>
      <c r="AQ55" s="387">
        <v>9</v>
      </c>
      <c r="AR55" s="387">
        <v>22</v>
      </c>
      <c r="AS55" s="387">
        <v>34</v>
      </c>
      <c r="AT55" s="387">
        <v>40</v>
      </c>
      <c r="AU55" s="778">
        <v>43</v>
      </c>
      <c r="AV55" s="778">
        <v>44</v>
      </c>
      <c r="AW55" s="778">
        <v>52</v>
      </c>
      <c r="AX55" s="778">
        <v>6</v>
      </c>
      <c r="AY55" s="778"/>
      <c r="AZ55" s="778" t="s">
        <v>54</v>
      </c>
    </row>
    <row r="56" spans="1:52" ht="12.75" customHeight="1">
      <c r="A56" s="1145" t="s">
        <v>1221</v>
      </c>
      <c r="B56" s="1145"/>
      <c r="C56" s="1145"/>
      <c r="D56" s="1145"/>
      <c r="E56" s="1145"/>
      <c r="F56" s="1145"/>
      <c r="G56" s="1145"/>
      <c r="H56" s="1145"/>
      <c r="I56" s="1145"/>
      <c r="J56" s="1145"/>
      <c r="K56" s="1145"/>
      <c r="L56" s="1145"/>
      <c r="M56" s="1146"/>
      <c r="N56" s="789" t="s">
        <v>60</v>
      </c>
      <c r="O56" s="778">
        <v>4050</v>
      </c>
      <c r="P56" s="778">
        <v>4050</v>
      </c>
      <c r="Q56" s="778">
        <v>4050</v>
      </c>
      <c r="R56" s="778">
        <v>4050</v>
      </c>
      <c r="S56" s="778">
        <v>4050</v>
      </c>
      <c r="T56" s="778">
        <v>4050</v>
      </c>
      <c r="U56" s="778">
        <v>4050</v>
      </c>
      <c r="V56" s="778">
        <v>4050</v>
      </c>
      <c r="W56" s="778">
        <v>4050</v>
      </c>
      <c r="X56" s="778">
        <v>4047</v>
      </c>
      <c r="Y56" s="778">
        <v>4043</v>
      </c>
      <c r="Z56" s="387">
        <v>4037</v>
      </c>
      <c r="AA56" s="779" t="s">
        <v>809</v>
      </c>
      <c r="AB56" s="779"/>
      <c r="AC56" s="779"/>
      <c r="AD56" s="779"/>
      <c r="AE56" s="779"/>
      <c r="AF56" s="779"/>
      <c r="AG56" s="779"/>
      <c r="AH56" s="779"/>
      <c r="AI56" s="779"/>
      <c r="AJ56" s="781"/>
      <c r="AK56" s="781"/>
      <c r="AL56" s="781"/>
      <c r="AM56" s="779"/>
      <c r="AN56" s="388" t="s">
        <v>60</v>
      </c>
      <c r="AO56" s="387">
        <v>4050</v>
      </c>
      <c r="AP56" s="387">
        <v>4050</v>
      </c>
      <c r="AQ56" s="387">
        <v>4050</v>
      </c>
      <c r="AR56" s="387">
        <v>4050</v>
      </c>
      <c r="AS56" s="387">
        <v>4050</v>
      </c>
      <c r="AT56" s="387">
        <v>4050</v>
      </c>
      <c r="AU56" s="778">
        <v>4050</v>
      </c>
      <c r="AV56" s="778">
        <v>4050</v>
      </c>
      <c r="AW56" s="778">
        <v>4050</v>
      </c>
      <c r="AX56" s="778">
        <v>4050</v>
      </c>
      <c r="AY56" s="778">
        <v>4050</v>
      </c>
      <c r="AZ56" s="778">
        <v>4050</v>
      </c>
    </row>
    <row r="57" spans="1:52" ht="10.8">
      <c r="A57" s="1145" t="s">
        <v>1220</v>
      </c>
      <c r="B57" s="1145"/>
      <c r="C57" s="1145"/>
      <c r="D57" s="1145"/>
      <c r="E57" s="1145"/>
      <c r="F57" s="1148"/>
      <c r="G57" s="780"/>
      <c r="H57" s="780"/>
      <c r="I57" s="780"/>
      <c r="J57" s="780"/>
      <c r="K57" s="780"/>
      <c r="L57" s="780"/>
      <c r="M57" s="780"/>
      <c r="N57" s="789" t="s">
        <v>59</v>
      </c>
      <c r="O57" s="778" t="s">
        <v>54</v>
      </c>
      <c r="P57" s="778" t="s">
        <v>54</v>
      </c>
      <c r="Q57" s="778" t="s">
        <v>54</v>
      </c>
      <c r="R57" s="778">
        <v>1080</v>
      </c>
      <c r="S57" s="778">
        <v>1080</v>
      </c>
      <c r="T57" s="778">
        <v>1080</v>
      </c>
      <c r="U57" s="778">
        <v>1080</v>
      </c>
      <c r="V57" s="778">
        <v>1080</v>
      </c>
      <c r="W57" s="778">
        <v>1080</v>
      </c>
      <c r="X57" s="778">
        <v>1080</v>
      </c>
      <c r="Y57" s="778">
        <v>1065</v>
      </c>
      <c r="Z57" s="387">
        <v>1065</v>
      </c>
      <c r="AA57" s="779" t="s">
        <v>585</v>
      </c>
      <c r="AB57" s="779"/>
      <c r="AC57" s="779"/>
      <c r="AD57" s="779"/>
      <c r="AE57" s="779"/>
      <c r="AF57" s="779"/>
      <c r="AG57" s="779"/>
      <c r="AH57" s="779"/>
      <c r="AI57" s="779"/>
      <c r="AJ57" s="781"/>
      <c r="AK57" s="781"/>
      <c r="AL57" s="781"/>
      <c r="AM57" s="779"/>
      <c r="AN57" s="388" t="s">
        <v>59</v>
      </c>
      <c r="AO57" s="387" t="s">
        <v>54</v>
      </c>
      <c r="AP57" s="387" t="s">
        <v>54</v>
      </c>
      <c r="AQ57" s="387" t="s">
        <v>54</v>
      </c>
      <c r="AR57" s="387" t="s">
        <v>54</v>
      </c>
      <c r="AS57" s="387" t="s">
        <v>54</v>
      </c>
      <c r="AT57" s="387" t="s">
        <v>54</v>
      </c>
      <c r="AU57" s="778" t="s">
        <v>54</v>
      </c>
      <c r="AV57" s="778" t="s">
        <v>54</v>
      </c>
      <c r="AW57" s="778" t="s">
        <v>54</v>
      </c>
      <c r="AX57" s="778" t="s">
        <v>54</v>
      </c>
      <c r="AY57" s="778">
        <v>1080</v>
      </c>
      <c r="AZ57" s="778">
        <v>1080</v>
      </c>
    </row>
    <row r="58" spans="1:52" ht="23.4" customHeight="1">
      <c r="A58" s="2051" t="s">
        <v>1601</v>
      </c>
      <c r="B58" s="2052"/>
      <c r="C58" s="2052"/>
      <c r="D58" s="2052"/>
      <c r="E58" s="2052"/>
      <c r="F58" s="2052"/>
      <c r="G58" s="2052"/>
      <c r="H58" s="2052"/>
      <c r="I58" s="2052"/>
      <c r="J58" s="2052"/>
      <c r="K58" s="2052"/>
      <c r="L58" s="2052"/>
      <c r="M58" s="2052"/>
      <c r="N58" s="789" t="s">
        <v>903</v>
      </c>
      <c r="O58" s="778">
        <v>1063</v>
      </c>
      <c r="P58" s="778">
        <v>1080</v>
      </c>
      <c r="Q58" s="778">
        <v>1080</v>
      </c>
      <c r="R58" s="778" t="s">
        <v>54</v>
      </c>
      <c r="S58" s="778" t="s">
        <v>54</v>
      </c>
      <c r="T58" s="778" t="s">
        <v>54</v>
      </c>
      <c r="U58" s="778" t="s">
        <v>54</v>
      </c>
      <c r="V58" s="778" t="s">
        <v>54</v>
      </c>
      <c r="W58" s="778" t="s">
        <v>54</v>
      </c>
      <c r="X58" s="778" t="s">
        <v>54</v>
      </c>
      <c r="Y58" s="778" t="s">
        <v>54</v>
      </c>
      <c r="Z58" s="387" t="s">
        <v>54</v>
      </c>
      <c r="AA58" s="779" t="s">
        <v>532</v>
      </c>
      <c r="AB58" s="779"/>
      <c r="AC58" s="779"/>
      <c r="AD58" s="779"/>
      <c r="AE58" s="779"/>
      <c r="AF58" s="779"/>
      <c r="AG58" s="779"/>
      <c r="AH58" s="779"/>
      <c r="AI58" s="779"/>
      <c r="AJ58" s="781"/>
      <c r="AK58" s="781"/>
      <c r="AL58" s="781"/>
      <c r="AM58" s="779"/>
      <c r="AN58" s="388" t="s">
        <v>642</v>
      </c>
      <c r="AO58" s="778">
        <v>1072</v>
      </c>
      <c r="AP58" s="778">
        <v>1063</v>
      </c>
      <c r="AQ58" s="387">
        <v>1070</v>
      </c>
      <c r="AR58" s="387">
        <v>1072</v>
      </c>
      <c r="AS58" s="387">
        <v>1072</v>
      </c>
      <c r="AT58" s="387">
        <v>1080</v>
      </c>
      <c r="AU58" s="778">
        <v>1080</v>
      </c>
      <c r="AV58" s="778">
        <v>1080</v>
      </c>
      <c r="AW58" s="778">
        <v>1080</v>
      </c>
      <c r="AX58" s="778">
        <v>1080</v>
      </c>
      <c r="AY58" s="778"/>
      <c r="AZ58" s="778"/>
    </row>
    <row r="59" spans="1:52" ht="13.5" customHeight="1">
      <c r="A59" s="1145" t="s">
        <v>1318</v>
      </c>
      <c r="B59" s="1147"/>
      <c r="C59" s="1145"/>
      <c r="L59" s="780"/>
      <c r="M59" s="780"/>
      <c r="N59" s="789" t="s">
        <v>58</v>
      </c>
      <c r="O59" s="778">
        <v>-2067</v>
      </c>
      <c r="P59" s="778">
        <v>-2062</v>
      </c>
      <c r="Q59" s="778">
        <v>-1876</v>
      </c>
      <c r="R59" s="778">
        <v>-1543</v>
      </c>
      <c r="S59" s="778">
        <v>-1023</v>
      </c>
      <c r="T59" s="778">
        <v>-1188</v>
      </c>
      <c r="U59" s="778">
        <v>-1201</v>
      </c>
      <c r="V59" s="778">
        <v>-159</v>
      </c>
      <c r="W59" s="778">
        <v>340</v>
      </c>
      <c r="X59" s="778">
        <v>-47</v>
      </c>
      <c r="Y59" s="778">
        <v>-146</v>
      </c>
      <c r="Z59" s="387">
        <v>-518</v>
      </c>
      <c r="AA59" s="1329"/>
      <c r="AB59" s="1329"/>
      <c r="AC59" s="1329"/>
      <c r="AD59" s="1329"/>
      <c r="AE59" s="1329"/>
      <c r="AF59" s="1329"/>
      <c r="AG59" s="1329"/>
      <c r="AH59" s="1329"/>
      <c r="AI59" s="1329"/>
      <c r="AJ59" s="1329"/>
      <c r="AK59" s="1329"/>
      <c r="AL59" s="1329"/>
      <c r="AM59" s="1329"/>
      <c r="AN59" s="388" t="s">
        <v>58</v>
      </c>
      <c r="AO59" s="778">
        <v>-1810</v>
      </c>
      <c r="AP59" s="778">
        <v>-2067</v>
      </c>
      <c r="AQ59" s="387">
        <v>-2515</v>
      </c>
      <c r="AR59" s="387">
        <v>-2488</v>
      </c>
      <c r="AS59" s="387">
        <v>-2538</v>
      </c>
      <c r="AT59" s="387">
        <v>-2062</v>
      </c>
      <c r="AU59" s="778">
        <v>-2290</v>
      </c>
      <c r="AV59" s="778">
        <v>-2075</v>
      </c>
      <c r="AW59" s="778">
        <v>-1934</v>
      </c>
      <c r="AX59" s="778">
        <v>-1876</v>
      </c>
      <c r="AY59" s="778">
        <v>-1665</v>
      </c>
      <c r="AZ59" s="778">
        <v>-1643</v>
      </c>
    </row>
    <row r="60" spans="1:52" ht="13.5" customHeight="1" thickBot="1">
      <c r="A60" s="1145" t="s">
        <v>1170</v>
      </c>
      <c r="B60" s="1145"/>
      <c r="N60" s="1328" t="s">
        <v>57</v>
      </c>
      <c r="O60" s="1326">
        <v>29937</v>
      </c>
      <c r="P60" s="1326">
        <v>27672</v>
      </c>
      <c r="Q60" s="1326">
        <v>28891</v>
      </c>
      <c r="R60" s="1326">
        <v>28811</v>
      </c>
      <c r="S60" s="1326">
        <v>28302</v>
      </c>
      <c r="T60" s="1326">
        <v>27089</v>
      </c>
      <c r="U60" s="1326">
        <v>25906</v>
      </c>
      <c r="V60" s="1326">
        <v>24236</v>
      </c>
      <c r="W60" s="1326">
        <v>22530</v>
      </c>
      <c r="X60" s="1326">
        <v>20954</v>
      </c>
      <c r="Y60" s="1326">
        <v>19492</v>
      </c>
      <c r="Z60" s="1327">
        <v>17756</v>
      </c>
      <c r="AA60" s="767"/>
      <c r="AB60" s="767"/>
      <c r="AC60" s="767"/>
      <c r="AD60" s="767"/>
      <c r="AE60" s="767"/>
      <c r="AF60" s="767"/>
      <c r="AG60" s="767"/>
      <c r="AH60" s="767"/>
      <c r="AI60" s="767"/>
      <c r="AJ60" s="777"/>
      <c r="AK60" s="777"/>
      <c r="AL60" s="777"/>
      <c r="AM60" s="767"/>
      <c r="AN60" s="386" t="s">
        <v>57</v>
      </c>
      <c r="AO60" s="1326">
        <v>30419</v>
      </c>
      <c r="AP60" s="1326">
        <v>29937</v>
      </c>
      <c r="AQ60" s="1327">
        <v>29189</v>
      </c>
      <c r="AR60" s="1327">
        <v>28353</v>
      </c>
      <c r="AS60" s="1327">
        <v>28108</v>
      </c>
      <c r="AT60" s="1327">
        <v>27672</v>
      </c>
      <c r="AU60" s="1326">
        <v>26904</v>
      </c>
      <c r="AV60" s="1326">
        <v>27205</v>
      </c>
      <c r="AW60" s="1326">
        <v>26497</v>
      </c>
      <c r="AX60" s="1326">
        <v>28891</v>
      </c>
      <c r="AY60" s="1326">
        <v>28400</v>
      </c>
      <c r="AZ60" s="1326">
        <v>27654</v>
      </c>
    </row>
    <row r="61" spans="1:52" ht="13.5" customHeight="1" thickBot="1">
      <c r="N61" s="1324" t="s">
        <v>56</v>
      </c>
      <c r="O61" s="461">
        <f>SUM(O54:O60)</f>
        <v>33740</v>
      </c>
      <c r="P61" s="461">
        <f>SUM(P54:P60)</f>
        <v>31528</v>
      </c>
      <c r="Q61" s="461">
        <f>SUM(Q54:Q60)</f>
        <v>32901</v>
      </c>
      <c r="R61" s="461">
        <f>SUM(R54:R60)</f>
        <v>33316</v>
      </c>
      <c r="S61" s="461">
        <f>SUM(S55:S60)</f>
        <v>32410</v>
      </c>
      <c r="T61" s="461">
        <f>SUM(T55:T60)</f>
        <v>31032</v>
      </c>
      <c r="U61" s="461">
        <v>29837</v>
      </c>
      <c r="V61" s="461">
        <v>29209</v>
      </c>
      <c r="W61" s="461">
        <v>28005</v>
      </c>
      <c r="X61" s="461">
        <v>26120</v>
      </c>
      <c r="Y61" s="461">
        <v>24538</v>
      </c>
      <c r="Z61" s="33">
        <v>22420</v>
      </c>
      <c r="AA61" s="767"/>
      <c r="AB61" s="767"/>
      <c r="AC61" s="767"/>
      <c r="AD61" s="767"/>
      <c r="AE61" s="767"/>
      <c r="AF61" s="767"/>
      <c r="AG61" s="767"/>
      <c r="AH61" s="767"/>
      <c r="AI61" s="767"/>
      <c r="AJ61" s="777"/>
      <c r="AK61" s="777"/>
      <c r="AL61" s="777"/>
      <c r="AM61" s="767"/>
      <c r="AN61" s="462" t="s">
        <v>56</v>
      </c>
      <c r="AO61" s="1325">
        <f t="shared" ref="AO61:AZ61" si="15">SUM(AO54:AO60)</f>
        <v>34489</v>
      </c>
      <c r="AP61" s="1325">
        <f t="shared" si="15"/>
        <v>33740</v>
      </c>
      <c r="AQ61" s="1325">
        <f t="shared" si="15"/>
        <v>32553</v>
      </c>
      <c r="AR61" s="1325">
        <f t="shared" si="15"/>
        <v>31759</v>
      </c>
      <c r="AS61" s="1325">
        <f t="shared" si="15"/>
        <v>31476</v>
      </c>
      <c r="AT61" s="1325">
        <f t="shared" si="15"/>
        <v>31528</v>
      </c>
      <c r="AU61" s="1325">
        <f t="shared" si="15"/>
        <v>30537</v>
      </c>
      <c r="AV61" s="1325">
        <f t="shared" si="15"/>
        <v>31054</v>
      </c>
      <c r="AW61" s="1325">
        <f t="shared" si="15"/>
        <v>30495</v>
      </c>
      <c r="AX61" s="1325">
        <f t="shared" si="15"/>
        <v>32901</v>
      </c>
      <c r="AY61" s="1325">
        <f t="shared" si="15"/>
        <v>32615</v>
      </c>
      <c r="AZ61" s="1325">
        <f t="shared" si="15"/>
        <v>31891</v>
      </c>
    </row>
    <row r="62" spans="1:52" ht="13.5" customHeight="1">
      <c r="N62" s="1324" t="s">
        <v>55</v>
      </c>
      <c r="O62" s="461">
        <f t="shared" ref="O62:U62" si="16">O51+O61</f>
        <v>552160</v>
      </c>
      <c r="P62" s="461">
        <f t="shared" si="16"/>
        <v>554848</v>
      </c>
      <c r="Q62" s="461">
        <f t="shared" si="16"/>
        <v>551408</v>
      </c>
      <c r="R62" s="461">
        <f t="shared" si="16"/>
        <v>581612</v>
      </c>
      <c r="S62" s="461">
        <f t="shared" si="16"/>
        <v>615659</v>
      </c>
      <c r="T62" s="461">
        <f t="shared" si="16"/>
        <v>646868</v>
      </c>
      <c r="U62" s="461">
        <f t="shared" si="16"/>
        <v>669342</v>
      </c>
      <c r="V62" s="461">
        <v>630434</v>
      </c>
      <c r="W62" s="461">
        <v>668178</v>
      </c>
      <c r="X62" s="461">
        <v>716204</v>
      </c>
      <c r="Y62" s="461">
        <v>580839</v>
      </c>
      <c r="Z62" s="33">
        <v>507544</v>
      </c>
      <c r="AA62" s="775"/>
      <c r="AB62" s="775"/>
      <c r="AC62" s="775"/>
      <c r="AD62" s="775"/>
      <c r="AE62" s="775"/>
      <c r="AF62" s="775"/>
      <c r="AG62" s="775"/>
      <c r="AH62" s="775"/>
      <c r="AI62" s="775"/>
      <c r="AJ62" s="776"/>
      <c r="AK62" s="776"/>
      <c r="AL62" s="776"/>
      <c r="AM62" s="775"/>
      <c r="AN62" s="235" t="s">
        <v>55</v>
      </c>
      <c r="AO62" s="1323">
        <f t="shared" ref="AO62:AZ62" si="17">+AO61+AO51</f>
        <v>591101</v>
      </c>
      <c r="AP62" s="1323">
        <f t="shared" si="17"/>
        <v>552160</v>
      </c>
      <c r="AQ62" s="1323">
        <f t="shared" si="17"/>
        <v>574774</v>
      </c>
      <c r="AR62" s="1323">
        <f t="shared" si="17"/>
        <v>587287</v>
      </c>
      <c r="AS62" s="1323">
        <f t="shared" si="17"/>
        <v>600394</v>
      </c>
      <c r="AT62" s="1323">
        <f t="shared" si="17"/>
        <v>554848</v>
      </c>
      <c r="AU62" s="1323">
        <f t="shared" si="17"/>
        <v>585855</v>
      </c>
      <c r="AV62" s="1323">
        <f t="shared" si="17"/>
        <v>582875</v>
      </c>
      <c r="AW62" s="1323">
        <f t="shared" si="17"/>
        <v>590173</v>
      </c>
      <c r="AX62" s="1323">
        <f t="shared" si="17"/>
        <v>551408</v>
      </c>
      <c r="AY62" s="1323">
        <f t="shared" si="17"/>
        <v>572767</v>
      </c>
      <c r="AZ62" s="1323">
        <f t="shared" si="17"/>
        <v>570053</v>
      </c>
    </row>
    <row r="63" spans="1:52" ht="13.5" customHeight="1">
      <c r="A63" s="1144"/>
      <c r="B63" s="1144"/>
      <c r="C63" s="1144"/>
      <c r="D63" s="1144"/>
      <c r="E63" s="1144"/>
      <c r="F63" s="1144"/>
      <c r="G63" s="1144"/>
      <c r="AA63" s="775"/>
      <c r="AB63" s="775"/>
      <c r="AC63" s="775"/>
      <c r="AD63" s="775"/>
      <c r="AE63" s="775"/>
      <c r="AF63" s="775"/>
      <c r="AG63" s="775"/>
      <c r="AH63" s="775"/>
      <c r="AI63" s="776"/>
      <c r="AJ63" s="776"/>
      <c r="AK63" s="776"/>
      <c r="AL63" s="775"/>
      <c r="AM63" s="775"/>
      <c r="AW63" s="774"/>
      <c r="AX63" s="774"/>
    </row>
    <row r="64" spans="1:52" ht="13.5" customHeight="1">
      <c r="A64" s="1143"/>
      <c r="B64" s="1143"/>
      <c r="C64" s="1143"/>
      <c r="D64" s="1143"/>
      <c r="E64" s="1143"/>
      <c r="F64" s="1143"/>
      <c r="G64" s="1143"/>
      <c r="H64" s="1143"/>
      <c r="I64" s="1143"/>
      <c r="J64" s="1143"/>
      <c r="K64" s="1143"/>
      <c r="L64" s="1143"/>
      <c r="M64" s="1143"/>
      <c r="N64" s="477" t="s">
        <v>1219</v>
      </c>
      <c r="AA64" s="775"/>
      <c r="AB64" s="775"/>
      <c r="AC64" s="775"/>
      <c r="AD64" s="775"/>
      <c r="AE64" s="775"/>
      <c r="AF64" s="775"/>
      <c r="AG64" s="775"/>
      <c r="AH64" s="775"/>
      <c r="AI64" s="776"/>
      <c r="AJ64" s="776"/>
      <c r="AK64" s="776"/>
      <c r="AL64" s="775"/>
      <c r="AM64" s="775"/>
    </row>
    <row r="65" spans="1:52" ht="13.5" customHeight="1">
      <c r="A65" s="1142"/>
      <c r="B65" s="1142"/>
      <c r="C65" s="1142"/>
      <c r="D65" s="1142"/>
      <c r="E65" s="1142"/>
      <c r="F65" s="1142"/>
      <c r="G65" s="1142"/>
      <c r="T65" s="1141"/>
      <c r="AA65" s="772"/>
      <c r="AB65" s="772"/>
      <c r="AC65" s="772"/>
      <c r="AD65" s="772"/>
      <c r="AE65" s="772"/>
      <c r="AF65" s="772"/>
      <c r="AG65" s="772"/>
      <c r="AH65" s="772"/>
      <c r="AI65" s="773"/>
      <c r="AJ65" s="773"/>
      <c r="AK65" s="773"/>
      <c r="AL65" s="772"/>
      <c r="AM65" s="772"/>
    </row>
    <row r="66" spans="1:52" ht="13.5" customHeight="1">
      <c r="A66" s="1140"/>
      <c r="B66" s="1140"/>
      <c r="C66" s="1140"/>
      <c r="D66" s="1140"/>
      <c r="E66" s="1140"/>
      <c r="F66" s="1140"/>
      <c r="G66" s="1140"/>
      <c r="AN66" s="769"/>
      <c r="AO66" s="769"/>
      <c r="AP66" s="769"/>
      <c r="AQ66" s="769"/>
      <c r="AS66" s="769"/>
      <c r="AT66" s="769"/>
      <c r="AU66" s="769"/>
      <c r="AV66" s="769"/>
      <c r="AW66" s="769"/>
      <c r="AX66" s="769"/>
      <c r="AY66" s="769"/>
      <c r="AZ66" s="769"/>
    </row>
    <row r="67" spans="1:52" ht="13.5" customHeight="1">
      <c r="A67" s="1140"/>
      <c r="B67" s="1140"/>
      <c r="C67" s="1140"/>
      <c r="D67" s="1140"/>
      <c r="E67" s="1140"/>
      <c r="F67" s="1140"/>
      <c r="G67" s="1140"/>
      <c r="AA67" s="770"/>
      <c r="AB67" s="770"/>
      <c r="AC67" s="770"/>
      <c r="AD67" s="770"/>
      <c r="AE67" s="770"/>
      <c r="AF67" s="770"/>
      <c r="AG67" s="770"/>
      <c r="AH67" s="770"/>
      <c r="AI67" s="771"/>
      <c r="AJ67" s="771"/>
      <c r="AK67" s="771"/>
      <c r="AL67" s="770"/>
      <c r="AM67" s="770"/>
      <c r="AN67" s="769"/>
      <c r="AO67" s="769"/>
      <c r="AP67" s="769"/>
      <c r="AQ67" s="769"/>
      <c r="AS67" s="769"/>
      <c r="AT67" s="769"/>
      <c r="AU67" s="769"/>
      <c r="AV67" s="769"/>
      <c r="AW67" s="769"/>
      <c r="AX67" s="769"/>
      <c r="AY67" s="769"/>
      <c r="AZ67" s="769"/>
    </row>
    <row r="68" spans="1:52" ht="13.5" customHeight="1">
      <c r="A68" s="1139"/>
      <c r="B68" s="1139"/>
      <c r="C68" s="1139"/>
      <c r="D68" s="1139"/>
      <c r="E68" s="1139"/>
      <c r="F68" s="1139"/>
      <c r="G68" s="1139"/>
    </row>
    <row r="69" spans="1:52" ht="13.5" customHeight="1">
      <c r="A69" s="1138"/>
      <c r="B69" s="1138"/>
      <c r="C69" s="1138"/>
      <c r="D69" s="1138"/>
      <c r="E69" s="1138"/>
      <c r="F69" s="1138"/>
      <c r="G69" s="1138"/>
    </row>
    <row r="70" spans="1:52" ht="20.100000000000001" customHeight="1">
      <c r="A70" s="1139"/>
      <c r="B70" s="1139"/>
      <c r="C70" s="1139"/>
      <c r="D70" s="1139"/>
      <c r="E70" s="1139"/>
      <c r="F70" s="1139"/>
      <c r="G70" s="1139"/>
    </row>
    <row r="71" spans="1:52" ht="20.100000000000001" customHeight="1">
      <c r="A71" s="1138"/>
      <c r="B71" s="1138"/>
      <c r="C71" s="1138"/>
      <c r="D71" s="1138"/>
      <c r="E71" s="1138"/>
      <c r="F71" s="1138"/>
      <c r="G71" s="1138"/>
    </row>
    <row r="72" spans="1:52" ht="20.100000000000001" customHeight="1">
      <c r="A72" s="1138"/>
      <c r="B72" s="1138"/>
      <c r="C72" s="1138"/>
      <c r="D72" s="1138"/>
      <c r="E72" s="1138"/>
      <c r="F72" s="1138"/>
      <c r="G72" s="1138"/>
    </row>
    <row r="73" spans="1:52" ht="20.100000000000001" customHeight="1"/>
    <row r="74" spans="1:52" ht="20.100000000000001" customHeight="1"/>
    <row r="75" spans="1:52" ht="20.100000000000001" customHeight="1"/>
    <row r="76" spans="1:52" ht="20.100000000000001" customHeight="1"/>
    <row r="77" spans="1:52" ht="20.100000000000001" customHeight="1"/>
    <row r="78" spans="1:52" ht="20.100000000000001" customHeight="1"/>
    <row r="79" spans="1:52" ht="20.100000000000001" customHeight="1"/>
    <row r="80" spans="1:52"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sheetProtection sort="0"/>
  <mergeCells count="6">
    <mergeCell ref="AA51:AM52"/>
    <mergeCell ref="A58:M58"/>
    <mergeCell ref="N1:Z1"/>
    <mergeCell ref="A20:A21"/>
    <mergeCell ref="A22:A23"/>
    <mergeCell ref="A51:M51"/>
  </mergeCells>
  <printOptions horizontalCentered="1"/>
  <pageMargins left="0.70866141732283472" right="0.70866141732283472" top="0.74803149606299213" bottom="0.74803149606299213" header="0.31496062992125984" footer="0.31496062992125984"/>
  <pageSetup paperSize="9" scale="70" orientation="portrait" r:id="rId1"/>
  <colBreaks count="1" manualBreakCount="1">
    <brk id="13" max="64" man="1"/>
  </colBreaks>
  <ignoredErrors>
    <ignoredError sqref="B11:M11 H19:H20 AB16:AM16" formulaRange="1"/>
    <ignoredError sqref="C5 G30:M50 F32:F37 AM28 AM47 AM4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85428-8AFF-486D-8FE2-DE542239606F}">
  <dimension ref="A1:I66"/>
  <sheetViews>
    <sheetView showGridLines="0" showZeros="0" view="pageLayout" topLeftCell="A51" zoomScaleNormal="100" zoomScaleSheetLayoutView="100" workbookViewId="0">
      <selection activeCell="E63" sqref="E63"/>
    </sheetView>
  </sheetViews>
  <sheetFormatPr defaultColWidth="9.109375" defaultRowHeight="14.4"/>
  <cols>
    <col min="1" max="1" width="47" style="107" customWidth="1"/>
    <col min="2" max="9" width="11.6640625" style="1049" customWidth="1"/>
    <col min="10" max="16384" width="9.109375" style="1049"/>
  </cols>
  <sheetData>
    <row r="1" spans="1:9">
      <c r="A1" s="77" t="s">
        <v>597</v>
      </c>
      <c r="B1" s="76"/>
      <c r="C1" s="75"/>
      <c r="D1" s="74"/>
      <c r="E1" s="74"/>
      <c r="F1" s="76"/>
      <c r="G1" s="75"/>
    </row>
    <row r="2" spans="1:9">
      <c r="A2" s="77"/>
      <c r="B2" s="76"/>
      <c r="C2" s="75"/>
      <c r="D2" s="74"/>
      <c r="E2" s="74"/>
      <c r="F2" s="76"/>
      <c r="G2" s="75"/>
    </row>
    <row r="3" spans="1:9">
      <c r="A3" s="129" t="s">
        <v>0</v>
      </c>
      <c r="B3" s="2223" t="s">
        <v>1413</v>
      </c>
      <c r="C3" s="2223"/>
      <c r="D3" s="2223" t="s">
        <v>1182</v>
      </c>
      <c r="E3" s="2223"/>
      <c r="F3" s="2223" t="s">
        <v>1412</v>
      </c>
      <c r="G3" s="2223"/>
    </row>
    <row r="4" spans="1:9" ht="15" customHeight="1">
      <c r="A4" s="347"/>
      <c r="B4" s="2224" t="s">
        <v>336</v>
      </c>
      <c r="C4" s="2224" t="s">
        <v>335</v>
      </c>
      <c r="D4" s="2226" t="s">
        <v>336</v>
      </c>
      <c r="E4" s="2226" t="s">
        <v>335</v>
      </c>
      <c r="F4" s="2224" t="s">
        <v>336</v>
      </c>
      <c r="G4" s="2224" t="s">
        <v>335</v>
      </c>
    </row>
    <row r="5" spans="1:9" ht="15" thickBot="1">
      <c r="A5" s="111" t="s">
        <v>112</v>
      </c>
      <c r="B5" s="2225"/>
      <c r="C5" s="2225"/>
      <c r="D5" s="2227"/>
      <c r="E5" s="2227"/>
      <c r="F5" s="2225"/>
      <c r="G5" s="2225"/>
    </row>
    <row r="6" spans="1:9">
      <c r="A6" s="142" t="s">
        <v>334</v>
      </c>
      <c r="B6" s="626">
        <v>9336</v>
      </c>
      <c r="C6" s="626">
        <v>116696</v>
      </c>
      <c r="D6" s="626">
        <v>9224</v>
      </c>
      <c r="E6" s="626">
        <v>115302</v>
      </c>
      <c r="F6" s="626">
        <v>9186</v>
      </c>
      <c r="G6" s="626">
        <v>114822</v>
      </c>
      <c r="H6" s="970"/>
      <c r="I6" s="970"/>
    </row>
    <row r="7" spans="1:9">
      <c r="A7" s="139" t="s">
        <v>333</v>
      </c>
      <c r="B7" s="593">
        <v>403</v>
      </c>
      <c r="C7" s="593">
        <v>5042</v>
      </c>
      <c r="D7" s="593">
        <v>454</v>
      </c>
      <c r="E7" s="593">
        <v>5673</v>
      </c>
      <c r="F7" s="593">
        <v>609</v>
      </c>
      <c r="G7" s="593">
        <v>7612</v>
      </c>
      <c r="H7" s="970"/>
      <c r="I7" s="970"/>
    </row>
    <row r="8" spans="1:9">
      <c r="A8" s="139"/>
      <c r="B8" s="593" t="s">
        <v>53</v>
      </c>
      <c r="C8" s="593" t="s">
        <v>53</v>
      </c>
      <c r="D8" s="593" t="s">
        <v>53</v>
      </c>
      <c r="E8" s="593" t="s">
        <v>53</v>
      </c>
      <c r="F8" s="593" t="s">
        <v>53</v>
      </c>
      <c r="G8" s="593" t="s">
        <v>53</v>
      </c>
    </row>
    <row r="9" spans="1:9">
      <c r="A9" s="139" t="s">
        <v>332</v>
      </c>
      <c r="B9" s="593">
        <v>6366</v>
      </c>
      <c r="C9" s="593">
        <v>79572</v>
      </c>
      <c r="D9" s="593">
        <v>6326</v>
      </c>
      <c r="E9" s="593">
        <v>79071</v>
      </c>
      <c r="F9" s="593">
        <v>6504</v>
      </c>
      <c r="G9" s="593">
        <v>81302</v>
      </c>
    </row>
    <row r="10" spans="1:9">
      <c r="A10" s="139" t="s">
        <v>303</v>
      </c>
      <c r="B10" s="593">
        <v>0</v>
      </c>
      <c r="C10" s="593">
        <v>0</v>
      </c>
      <c r="D10" s="593">
        <v>0</v>
      </c>
      <c r="E10" s="593">
        <v>0</v>
      </c>
      <c r="F10" s="593">
        <v>0</v>
      </c>
      <c r="G10" s="593">
        <v>0</v>
      </c>
      <c r="I10" s="238"/>
    </row>
    <row r="11" spans="1:9">
      <c r="A11" s="139" t="s">
        <v>309</v>
      </c>
      <c r="B11" s="593">
        <v>4852</v>
      </c>
      <c r="C11" s="593">
        <v>60653</v>
      </c>
      <c r="D11" s="593">
        <v>4789</v>
      </c>
      <c r="E11" s="593">
        <v>59856</v>
      </c>
      <c r="F11" s="593">
        <v>4961</v>
      </c>
      <c r="G11" s="593">
        <v>62013</v>
      </c>
    </row>
    <row r="12" spans="1:9">
      <c r="A12" s="663" t="s">
        <v>331</v>
      </c>
      <c r="B12" s="593">
        <v>4460</v>
      </c>
      <c r="C12" s="593">
        <v>55745</v>
      </c>
      <c r="D12" s="593">
        <v>4384</v>
      </c>
      <c r="E12" s="593">
        <v>54792</v>
      </c>
      <c r="F12" s="593">
        <v>4439</v>
      </c>
      <c r="G12" s="593">
        <v>55489</v>
      </c>
    </row>
    <row r="13" spans="1:9">
      <c r="A13" s="663" t="s">
        <v>330</v>
      </c>
      <c r="B13" s="593">
        <v>392</v>
      </c>
      <c r="C13" s="593">
        <v>4908</v>
      </c>
      <c r="D13" s="593">
        <v>405</v>
      </c>
      <c r="E13" s="593">
        <v>5064</v>
      </c>
      <c r="F13" s="593">
        <v>522</v>
      </c>
      <c r="G13" s="593">
        <v>6524</v>
      </c>
    </row>
    <row r="14" spans="1:9">
      <c r="A14" s="139" t="s">
        <v>306</v>
      </c>
      <c r="B14" s="593">
        <v>312</v>
      </c>
      <c r="C14" s="593">
        <v>3899</v>
      </c>
      <c r="D14" s="593">
        <v>391</v>
      </c>
      <c r="E14" s="593">
        <v>4887</v>
      </c>
      <c r="F14" s="593">
        <v>510</v>
      </c>
      <c r="G14" s="593">
        <v>6377</v>
      </c>
    </row>
    <row r="15" spans="1:9">
      <c r="A15" s="139" t="s">
        <v>302</v>
      </c>
      <c r="B15" s="593">
        <v>848</v>
      </c>
      <c r="C15" s="593">
        <v>10597</v>
      </c>
      <c r="D15" s="593">
        <v>863</v>
      </c>
      <c r="E15" s="593">
        <v>10782</v>
      </c>
      <c r="F15" s="593">
        <v>837</v>
      </c>
      <c r="G15" s="593">
        <v>10467</v>
      </c>
    </row>
    <row r="16" spans="1:9">
      <c r="A16" s="139" t="s">
        <v>301</v>
      </c>
      <c r="B16" s="593">
        <v>354</v>
      </c>
      <c r="C16" s="593">
        <v>4423</v>
      </c>
      <c r="D16" s="593">
        <v>283</v>
      </c>
      <c r="E16" s="593">
        <v>3546</v>
      </c>
      <c r="F16" s="593">
        <v>196</v>
      </c>
      <c r="G16" s="593">
        <v>2445</v>
      </c>
    </row>
    <row r="17" spans="1:7">
      <c r="A17" s="139"/>
      <c r="B17" s="593"/>
      <c r="C17" s="593" t="s">
        <v>53</v>
      </c>
      <c r="D17" s="593"/>
      <c r="E17" s="662" t="s">
        <v>53</v>
      </c>
      <c r="F17" s="662"/>
      <c r="G17" s="662" t="s">
        <v>53</v>
      </c>
    </row>
    <row r="18" spans="1:7">
      <c r="A18" s="139" t="s">
        <v>304</v>
      </c>
      <c r="B18" s="593">
        <v>2970</v>
      </c>
      <c r="C18" s="593">
        <v>37124</v>
      </c>
      <c r="D18" s="593">
        <v>2898</v>
      </c>
      <c r="E18" s="593">
        <v>36231</v>
      </c>
      <c r="F18" s="593">
        <v>2682</v>
      </c>
      <c r="G18" s="593">
        <v>33520</v>
      </c>
    </row>
    <row r="19" spans="1:7">
      <c r="A19" s="139" t="s">
        <v>329</v>
      </c>
      <c r="B19" s="593">
        <v>34</v>
      </c>
      <c r="C19" s="593">
        <v>424</v>
      </c>
      <c r="D19" s="593">
        <v>31</v>
      </c>
      <c r="E19" s="593">
        <v>384</v>
      </c>
      <c r="F19" s="593">
        <v>60</v>
      </c>
      <c r="G19" s="593">
        <v>749</v>
      </c>
    </row>
    <row r="20" spans="1:7">
      <c r="A20" s="139" t="s">
        <v>328</v>
      </c>
      <c r="B20" s="593">
        <v>5</v>
      </c>
      <c r="C20" s="593">
        <v>67</v>
      </c>
      <c r="D20" s="593">
        <v>5</v>
      </c>
      <c r="E20" s="593">
        <v>66</v>
      </c>
      <c r="F20" s="593">
        <v>7</v>
      </c>
      <c r="G20" s="593">
        <v>86</v>
      </c>
    </row>
    <row r="21" spans="1:7">
      <c r="A21" s="139" t="s">
        <v>327</v>
      </c>
      <c r="B21" s="593">
        <v>0</v>
      </c>
      <c r="C21" s="593">
        <v>0</v>
      </c>
      <c r="D21" s="593">
        <v>0</v>
      </c>
      <c r="E21" s="593">
        <v>0</v>
      </c>
      <c r="F21" s="593">
        <v>0</v>
      </c>
      <c r="G21" s="593">
        <v>0</v>
      </c>
    </row>
    <row r="22" spans="1:7">
      <c r="A22" s="139" t="s">
        <v>326</v>
      </c>
      <c r="B22" s="593">
        <v>0</v>
      </c>
      <c r="C22" s="593">
        <v>0</v>
      </c>
      <c r="D22" s="593">
        <v>0</v>
      </c>
      <c r="E22" s="593">
        <v>0</v>
      </c>
      <c r="F22" s="593">
        <v>0</v>
      </c>
      <c r="G22" s="593">
        <v>0</v>
      </c>
    </row>
    <row r="23" spans="1:7">
      <c r="A23" s="139" t="s">
        <v>325</v>
      </c>
      <c r="B23" s="593">
        <v>0</v>
      </c>
      <c r="C23" s="593">
        <v>0</v>
      </c>
      <c r="D23" s="593">
        <v>0</v>
      </c>
      <c r="E23" s="593">
        <v>0</v>
      </c>
      <c r="F23" s="593">
        <v>0</v>
      </c>
      <c r="G23" s="593">
        <v>0</v>
      </c>
    </row>
    <row r="24" spans="1:7">
      <c r="A24" s="139" t="s">
        <v>324</v>
      </c>
      <c r="B24" s="593">
        <v>876</v>
      </c>
      <c r="C24" s="593">
        <v>10950</v>
      </c>
      <c r="D24" s="593">
        <v>856</v>
      </c>
      <c r="E24" s="593">
        <v>10699</v>
      </c>
      <c r="F24" s="593">
        <v>777</v>
      </c>
      <c r="G24" s="593">
        <v>9711</v>
      </c>
    </row>
    <row r="25" spans="1:7">
      <c r="A25" s="139" t="s">
        <v>323</v>
      </c>
      <c r="B25" s="593">
        <v>351</v>
      </c>
      <c r="C25" s="593">
        <v>4384</v>
      </c>
      <c r="D25" s="593">
        <v>361</v>
      </c>
      <c r="E25" s="593">
        <v>4509</v>
      </c>
      <c r="F25" s="593">
        <v>346</v>
      </c>
      <c r="G25" s="593">
        <v>4326</v>
      </c>
    </row>
    <row r="26" spans="1:7">
      <c r="A26" s="139" t="s">
        <v>322</v>
      </c>
      <c r="B26" s="593">
        <v>11</v>
      </c>
      <c r="C26" s="593">
        <v>135</v>
      </c>
      <c r="D26" s="593">
        <v>11</v>
      </c>
      <c r="E26" s="593">
        <v>137</v>
      </c>
      <c r="F26" s="593">
        <v>11</v>
      </c>
      <c r="G26" s="593">
        <v>142</v>
      </c>
    </row>
    <row r="27" spans="1:7">
      <c r="A27" s="139" t="s">
        <v>321</v>
      </c>
      <c r="B27" s="593">
        <v>0</v>
      </c>
      <c r="C27" s="593">
        <v>3</v>
      </c>
      <c r="D27" s="593">
        <v>0</v>
      </c>
      <c r="E27" s="593">
        <v>3</v>
      </c>
      <c r="F27" s="593">
        <v>0</v>
      </c>
      <c r="G27" s="593">
        <v>4</v>
      </c>
    </row>
    <row r="28" spans="1:7">
      <c r="A28" s="139" t="s">
        <v>320</v>
      </c>
      <c r="B28" s="593">
        <v>0</v>
      </c>
      <c r="C28" s="593">
        <v>0</v>
      </c>
      <c r="D28" s="593">
        <v>0</v>
      </c>
      <c r="E28" s="593">
        <v>0</v>
      </c>
      <c r="F28" s="593">
        <v>0</v>
      </c>
      <c r="G28" s="593">
        <v>0</v>
      </c>
    </row>
    <row r="29" spans="1:7">
      <c r="A29" s="139" t="s">
        <v>319</v>
      </c>
      <c r="B29" s="593">
        <v>100</v>
      </c>
      <c r="C29" s="593">
        <v>1255</v>
      </c>
      <c r="D29" s="593">
        <v>91</v>
      </c>
      <c r="E29" s="593">
        <v>1145</v>
      </c>
      <c r="F29" s="593">
        <v>77</v>
      </c>
      <c r="G29" s="593">
        <v>967</v>
      </c>
    </row>
    <row r="30" spans="1:7">
      <c r="A30" s="139" t="s">
        <v>318</v>
      </c>
      <c r="B30" s="593">
        <v>128</v>
      </c>
      <c r="C30" s="593">
        <v>1601</v>
      </c>
      <c r="D30" s="593">
        <v>110</v>
      </c>
      <c r="E30" s="593">
        <v>1371</v>
      </c>
      <c r="F30" s="593">
        <v>35</v>
      </c>
      <c r="G30" s="593">
        <v>430</v>
      </c>
    </row>
    <row r="31" spans="1:7">
      <c r="A31" s="661" t="s">
        <v>317</v>
      </c>
      <c r="B31" s="593">
        <v>0</v>
      </c>
      <c r="C31" s="593">
        <v>0</v>
      </c>
      <c r="D31" s="593">
        <v>0</v>
      </c>
      <c r="E31" s="593">
        <v>0</v>
      </c>
      <c r="F31" s="593">
        <v>0</v>
      </c>
      <c r="G31" s="593">
        <v>0</v>
      </c>
    </row>
    <row r="32" spans="1:7">
      <c r="A32" s="139" t="s">
        <v>316</v>
      </c>
      <c r="B32" s="593">
        <v>29</v>
      </c>
      <c r="C32" s="593">
        <v>355</v>
      </c>
      <c r="D32" s="593">
        <v>26</v>
      </c>
      <c r="E32" s="593">
        <v>333</v>
      </c>
      <c r="F32" s="593">
        <v>27</v>
      </c>
      <c r="G32" s="593">
        <v>336</v>
      </c>
    </row>
    <row r="33" spans="1:7">
      <c r="A33" s="139" t="s">
        <v>315</v>
      </c>
      <c r="B33" s="593">
        <v>1429</v>
      </c>
      <c r="C33" s="593">
        <v>17860</v>
      </c>
      <c r="D33" s="593">
        <v>1399</v>
      </c>
      <c r="E33" s="593">
        <v>17486</v>
      </c>
      <c r="F33" s="593">
        <v>1334</v>
      </c>
      <c r="G33" s="593">
        <v>16674</v>
      </c>
    </row>
    <row r="34" spans="1:7">
      <c r="A34" s="139" t="s">
        <v>314</v>
      </c>
      <c r="B34" s="593">
        <v>7</v>
      </c>
      <c r="C34" s="593">
        <v>90</v>
      </c>
      <c r="D34" s="593">
        <v>8</v>
      </c>
      <c r="E34" s="593">
        <v>98</v>
      </c>
      <c r="F34" s="593">
        <v>8</v>
      </c>
      <c r="G34" s="593">
        <v>95</v>
      </c>
    </row>
    <row r="35" spans="1:7">
      <c r="A35" s="139"/>
      <c r="B35" s="593" t="s">
        <v>53</v>
      </c>
      <c r="C35" s="593" t="s">
        <v>53</v>
      </c>
      <c r="D35" s="593" t="s">
        <v>53</v>
      </c>
      <c r="E35" s="593" t="s">
        <v>53</v>
      </c>
      <c r="F35" s="593" t="s">
        <v>53</v>
      </c>
      <c r="G35" s="593" t="s">
        <v>53</v>
      </c>
    </row>
    <row r="36" spans="1:7">
      <c r="A36" s="142" t="s">
        <v>300</v>
      </c>
      <c r="B36" s="626">
        <v>55</v>
      </c>
      <c r="C36" s="626">
        <v>689</v>
      </c>
      <c r="D36" s="626">
        <v>51</v>
      </c>
      <c r="E36" s="626">
        <v>637</v>
      </c>
      <c r="F36" s="626">
        <v>53</v>
      </c>
      <c r="G36" s="626">
        <v>664</v>
      </c>
    </row>
    <row r="37" spans="1:7">
      <c r="A37" s="139"/>
      <c r="B37" s="626" t="s">
        <v>53</v>
      </c>
      <c r="C37" s="626" t="s">
        <v>53</v>
      </c>
      <c r="D37" s="626" t="s">
        <v>53</v>
      </c>
      <c r="E37" s="626" t="s">
        <v>53</v>
      </c>
      <c r="F37" s="626" t="s">
        <v>53</v>
      </c>
      <c r="G37" s="626" t="s">
        <v>53</v>
      </c>
    </row>
    <row r="38" spans="1:7">
      <c r="A38" s="142" t="s">
        <v>299</v>
      </c>
      <c r="B38" s="626">
        <v>383</v>
      </c>
      <c r="C38" s="626">
        <v>4786</v>
      </c>
      <c r="D38" s="626">
        <v>503</v>
      </c>
      <c r="E38" s="626">
        <v>6287</v>
      </c>
      <c r="F38" s="626">
        <v>699</v>
      </c>
      <c r="G38" s="626">
        <v>8740</v>
      </c>
    </row>
    <row r="39" spans="1:7">
      <c r="A39" s="139" t="s">
        <v>298</v>
      </c>
      <c r="B39" s="593">
        <v>324</v>
      </c>
      <c r="C39" s="593">
        <v>4044</v>
      </c>
      <c r="D39" s="593">
        <v>294</v>
      </c>
      <c r="E39" s="593">
        <v>3671</v>
      </c>
      <c r="F39" s="593">
        <v>466</v>
      </c>
      <c r="G39" s="593">
        <v>5825</v>
      </c>
    </row>
    <row r="40" spans="1:7">
      <c r="A40" s="139" t="s">
        <v>297</v>
      </c>
      <c r="B40" s="593">
        <v>59</v>
      </c>
      <c r="C40" s="593">
        <v>742</v>
      </c>
      <c r="D40" s="593">
        <v>54</v>
      </c>
      <c r="E40" s="593">
        <v>676</v>
      </c>
      <c r="F40" s="593">
        <v>77</v>
      </c>
      <c r="G40" s="593">
        <v>967</v>
      </c>
    </row>
    <row r="41" spans="1:7">
      <c r="A41" s="139" t="s">
        <v>296</v>
      </c>
      <c r="B41" s="593">
        <v>0</v>
      </c>
      <c r="C41" s="593">
        <v>0</v>
      </c>
      <c r="D41" s="593">
        <v>155</v>
      </c>
      <c r="E41" s="593">
        <v>1940</v>
      </c>
      <c r="F41" s="593">
        <v>156</v>
      </c>
      <c r="G41" s="593">
        <v>1948</v>
      </c>
    </row>
    <row r="42" spans="1:7">
      <c r="A42" s="139"/>
      <c r="B42" s="593"/>
      <c r="C42" s="593"/>
      <c r="D42" s="593"/>
      <c r="E42" s="593"/>
      <c r="F42" s="593"/>
      <c r="G42" s="593"/>
    </row>
    <row r="43" spans="1:7">
      <c r="A43" s="142" t="s">
        <v>627</v>
      </c>
      <c r="B43" s="626">
        <v>0</v>
      </c>
      <c r="C43" s="626">
        <v>1</v>
      </c>
      <c r="D43" s="626">
        <v>21</v>
      </c>
      <c r="E43" s="626">
        <v>264</v>
      </c>
      <c r="F43" s="626">
        <v>0</v>
      </c>
      <c r="G43" s="626">
        <v>0</v>
      </c>
    </row>
    <row r="44" spans="1:7">
      <c r="A44" s="139"/>
      <c r="B44" s="593" t="s">
        <v>53</v>
      </c>
      <c r="C44" s="593" t="s">
        <v>53</v>
      </c>
      <c r="D44" s="593" t="s">
        <v>53</v>
      </c>
      <c r="E44" s="593" t="s">
        <v>53</v>
      </c>
      <c r="F44" s="593" t="s">
        <v>53</v>
      </c>
      <c r="G44" s="593" t="s">
        <v>53</v>
      </c>
    </row>
    <row r="45" spans="1:7">
      <c r="A45" s="142" t="s">
        <v>295</v>
      </c>
      <c r="B45" s="626">
        <v>802</v>
      </c>
      <c r="C45" s="626">
        <v>10020</v>
      </c>
      <c r="D45" s="626">
        <v>831</v>
      </c>
      <c r="E45" s="626">
        <v>10386</v>
      </c>
      <c r="F45" s="626">
        <v>831</v>
      </c>
      <c r="G45" s="626">
        <v>10386</v>
      </c>
    </row>
    <row r="46" spans="1:7">
      <c r="A46" s="139" t="s">
        <v>469</v>
      </c>
      <c r="B46" s="593">
        <v>802</v>
      </c>
      <c r="C46" s="593">
        <v>10020</v>
      </c>
      <c r="D46" s="593">
        <v>831</v>
      </c>
      <c r="E46" s="593">
        <v>10386</v>
      </c>
      <c r="F46" s="593">
        <v>831</v>
      </c>
      <c r="G46" s="593">
        <v>10386</v>
      </c>
    </row>
    <row r="47" spans="1:7">
      <c r="A47" s="139"/>
      <c r="B47" s="593" t="s">
        <v>53</v>
      </c>
      <c r="C47" s="593" t="s">
        <v>53</v>
      </c>
      <c r="D47" s="593" t="s">
        <v>53</v>
      </c>
      <c r="E47" s="593" t="s">
        <v>53</v>
      </c>
      <c r="F47" s="593" t="s">
        <v>53</v>
      </c>
      <c r="G47" s="593" t="s">
        <v>53</v>
      </c>
    </row>
    <row r="48" spans="1:7" ht="20.399999999999999">
      <c r="A48" s="660" t="s">
        <v>508</v>
      </c>
      <c r="B48" s="626">
        <v>0</v>
      </c>
      <c r="C48" s="626">
        <v>0</v>
      </c>
      <c r="D48" s="1049">
        <v>0</v>
      </c>
      <c r="E48" s="1049">
        <v>0</v>
      </c>
      <c r="F48" s="1049">
        <v>0</v>
      </c>
      <c r="G48" s="1049">
        <v>0</v>
      </c>
    </row>
    <row r="49" spans="1:7" ht="20.399999999999999">
      <c r="A49" s="660" t="s">
        <v>590</v>
      </c>
      <c r="B49" s="626">
        <v>5</v>
      </c>
      <c r="C49" s="626">
        <v>67</v>
      </c>
      <c r="D49" s="626">
        <v>6</v>
      </c>
      <c r="E49" s="626">
        <v>74</v>
      </c>
      <c r="F49" s="626">
        <v>7</v>
      </c>
      <c r="G49" s="626">
        <v>91</v>
      </c>
    </row>
    <row r="50" spans="1:7">
      <c r="A50" s="660"/>
      <c r="B50" s="626"/>
      <c r="C50" s="626"/>
      <c r="D50" s="626"/>
      <c r="E50" s="626"/>
      <c r="F50" s="626"/>
      <c r="G50" s="626"/>
    </row>
    <row r="51" spans="1:7">
      <c r="A51" s="660" t="s">
        <v>294</v>
      </c>
      <c r="B51" s="626">
        <v>0</v>
      </c>
      <c r="C51" s="626">
        <v>0</v>
      </c>
      <c r="D51" s="626">
        <v>0</v>
      </c>
      <c r="E51" s="626">
        <v>0</v>
      </c>
      <c r="F51" s="626">
        <v>0</v>
      </c>
      <c r="G51" s="626">
        <v>0</v>
      </c>
    </row>
    <row r="52" spans="1:7" hidden="1">
      <c r="A52" s="139"/>
      <c r="B52" s="626" t="s">
        <v>53</v>
      </c>
      <c r="C52" s="626" t="s">
        <v>53</v>
      </c>
      <c r="D52" s="626" t="s">
        <v>53</v>
      </c>
      <c r="E52" s="626" t="s">
        <v>53</v>
      </c>
      <c r="F52" s="626" t="s">
        <v>53</v>
      </c>
      <c r="G52" s="626" t="s">
        <v>53</v>
      </c>
    </row>
    <row r="53" spans="1:7" hidden="1">
      <c r="A53" s="142" t="s">
        <v>293</v>
      </c>
      <c r="B53" s="626" t="e">
        <v>#N/A</v>
      </c>
      <c r="C53" s="626" t="e">
        <v>#N/A</v>
      </c>
      <c r="D53" s="626" t="e">
        <v>#N/A</v>
      </c>
      <c r="E53" s="626" t="e">
        <v>#N/A</v>
      </c>
      <c r="F53" s="626" t="e">
        <v>#N/A</v>
      </c>
      <c r="G53" s="626" t="e">
        <v>#N/A</v>
      </c>
    </row>
    <row r="54" spans="1:7" hidden="1">
      <c r="A54" s="347"/>
      <c r="B54" s="626" t="s">
        <v>53</v>
      </c>
      <c r="C54" s="626"/>
      <c r="D54" s="626" t="s">
        <v>53</v>
      </c>
      <c r="E54" s="626"/>
      <c r="F54" s="626" t="s">
        <v>53</v>
      </c>
      <c r="G54" s="626"/>
    </row>
    <row r="55" spans="1:7" hidden="1">
      <c r="A55" s="142" t="s">
        <v>313</v>
      </c>
      <c r="B55" s="626"/>
      <c r="C55" s="626"/>
      <c r="D55" s="626"/>
      <c r="E55" s="626"/>
      <c r="F55" s="626"/>
      <c r="G55" s="626"/>
    </row>
    <row r="56" spans="1:7" hidden="1">
      <c r="A56" s="139" t="s">
        <v>312</v>
      </c>
      <c r="B56" s="593" t="e">
        <v>#N/A</v>
      </c>
      <c r="C56" s="593" t="e">
        <v>#N/A</v>
      </c>
      <c r="D56" s="626" t="e">
        <v>#N/A</v>
      </c>
      <c r="E56" s="626" t="e">
        <v>#N/A</v>
      </c>
      <c r="F56" s="626" t="e">
        <v>#N/A</v>
      </c>
      <c r="G56" s="626" t="e">
        <v>#N/A</v>
      </c>
    </row>
    <row r="57" spans="1:7">
      <c r="A57" s="900" t="s">
        <v>237</v>
      </c>
      <c r="B57" s="907">
        <v>10581</v>
      </c>
      <c r="C57" s="907">
        <v>132259</v>
      </c>
      <c r="D57" s="907">
        <v>10636</v>
      </c>
      <c r="E57" s="907">
        <v>132950</v>
      </c>
      <c r="F57" s="907">
        <v>10776</v>
      </c>
      <c r="G57" s="907">
        <v>134703</v>
      </c>
    </row>
    <row r="58" spans="1:7">
      <c r="A58" s="114"/>
      <c r="B58" s="1987"/>
      <c r="C58" s="1987"/>
      <c r="D58" s="1987"/>
      <c r="E58" s="1987"/>
      <c r="F58" s="1987"/>
      <c r="G58" s="1987"/>
    </row>
    <row r="59" spans="1:7">
      <c r="B59" s="315"/>
      <c r="C59" s="315"/>
      <c r="D59" s="314"/>
      <c r="E59" s="314"/>
      <c r="F59" s="315"/>
      <c r="G59" s="315"/>
    </row>
    <row r="60" spans="1:7">
      <c r="B60" s="107"/>
      <c r="C60" s="107"/>
      <c r="D60" s="107"/>
      <c r="E60" s="107"/>
      <c r="F60" s="107"/>
      <c r="G60" s="107"/>
    </row>
    <row r="61" spans="1:7">
      <c r="B61" s="107"/>
      <c r="C61" s="107"/>
      <c r="D61" s="107"/>
      <c r="E61" s="107"/>
      <c r="F61" s="107"/>
      <c r="G61" s="107"/>
    </row>
    <row r="62" spans="1:7">
      <c r="B62" s="107"/>
      <c r="C62" s="107"/>
      <c r="D62" s="107"/>
      <c r="E62" s="107"/>
      <c r="F62" s="107"/>
      <c r="G62" s="107"/>
    </row>
    <row r="63" spans="1:7">
      <c r="B63" s="107"/>
      <c r="C63" s="107"/>
      <c r="D63" s="107"/>
      <c r="E63" s="107"/>
      <c r="F63" s="107"/>
      <c r="G63" s="107"/>
    </row>
    <row r="64" spans="1:7">
      <c r="B64" s="107"/>
      <c r="C64" s="107"/>
      <c r="D64" s="107"/>
      <c r="E64" s="107"/>
      <c r="F64" s="107"/>
      <c r="G64" s="107"/>
    </row>
    <row r="65" spans="2:7">
      <c r="B65" s="107"/>
      <c r="C65" s="107"/>
      <c r="D65" s="107"/>
      <c r="E65" s="107"/>
      <c r="F65" s="107"/>
      <c r="G65" s="107"/>
    </row>
    <row r="66" spans="2:7">
      <c r="B66" s="107"/>
      <c r="C66" s="107"/>
      <c r="D66" s="107"/>
      <c r="E66" s="107"/>
      <c r="F66" s="107"/>
      <c r="G66" s="10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3AE82-28DB-42CD-80A2-6368D4E44BF0}">
  <dimension ref="A1:Y80"/>
  <sheetViews>
    <sheetView showGridLines="0" view="pageLayout" topLeftCell="A25" zoomScaleNormal="100" zoomScaleSheetLayoutView="100" workbookViewId="0">
      <selection activeCell="E64" sqref="E64"/>
    </sheetView>
  </sheetViews>
  <sheetFormatPr defaultRowHeight="14.4"/>
  <cols>
    <col min="1" max="1" width="41.109375" style="106" customWidth="1"/>
    <col min="2" max="2" width="10.6640625" style="106" customWidth="1"/>
    <col min="3" max="3" width="9.77734375" style="106" customWidth="1"/>
    <col min="4" max="4" width="9.44140625" style="106" customWidth="1"/>
    <col min="5" max="5" width="8.77734375" style="106" customWidth="1"/>
    <col min="6" max="6" width="9.6640625" style="106" customWidth="1"/>
    <col min="7" max="7" width="11.6640625" style="106" customWidth="1"/>
    <col min="8" max="8" width="11.33203125" style="106" customWidth="1"/>
    <col min="9" max="9" width="9.33203125" style="1048" customWidth="1"/>
    <col min="10" max="10" width="7" style="1048" customWidth="1"/>
    <col min="11" max="16384" width="8.88671875" style="1048"/>
  </cols>
  <sheetData>
    <row r="1" spans="1:25" ht="16.2">
      <c r="A1" s="77" t="s">
        <v>707</v>
      </c>
      <c r="B1" s="107"/>
      <c r="C1" s="107"/>
      <c r="D1" s="107"/>
      <c r="E1" s="107"/>
      <c r="F1" s="107"/>
      <c r="G1" s="107"/>
      <c r="H1" s="74"/>
      <c r="I1" s="1049"/>
      <c r="J1" s="1049"/>
    </row>
    <row r="2" spans="1:25">
      <c r="A2" s="201" t="s">
        <v>1414</v>
      </c>
      <c r="B2" s="107"/>
      <c r="C2" s="107"/>
      <c r="D2" s="107"/>
      <c r="E2" s="107"/>
      <c r="F2" s="107"/>
      <c r="G2" s="107"/>
      <c r="H2" s="74"/>
      <c r="I2" s="1049"/>
      <c r="J2" s="1049"/>
    </row>
    <row r="3" spans="1:25">
      <c r="A3" s="107"/>
      <c r="B3" s="2228" t="s">
        <v>638</v>
      </c>
      <c r="C3" s="2228"/>
      <c r="D3" s="2228" t="s">
        <v>557</v>
      </c>
      <c r="E3" s="2230"/>
      <c r="F3" s="2228" t="s">
        <v>237</v>
      </c>
      <c r="G3" s="2230"/>
      <c r="H3" s="74"/>
      <c r="I3" s="1049"/>
      <c r="J3" s="1049"/>
    </row>
    <row r="4" spans="1:25">
      <c r="A4" s="314"/>
      <c r="B4" s="2229"/>
      <c r="C4" s="2229"/>
      <c r="D4" s="2231"/>
      <c r="E4" s="2231"/>
      <c r="F4" s="2231"/>
      <c r="G4" s="2231"/>
      <c r="H4" s="74"/>
      <c r="I4" s="1049"/>
      <c r="J4" s="1049"/>
    </row>
    <row r="5" spans="1:25" ht="15" customHeight="1">
      <c r="A5" s="635"/>
      <c r="B5" s="2232" t="s">
        <v>335</v>
      </c>
      <c r="C5" s="2232" t="s">
        <v>339</v>
      </c>
      <c r="D5" s="2232" t="s">
        <v>335</v>
      </c>
      <c r="E5" s="2232" t="s">
        <v>339</v>
      </c>
      <c r="F5" s="2232" t="s">
        <v>335</v>
      </c>
      <c r="G5" s="2232" t="s">
        <v>339</v>
      </c>
      <c r="H5" s="74"/>
      <c r="I5" s="1049"/>
      <c r="J5" s="1049"/>
    </row>
    <row r="6" spans="1:25" ht="15" thickBot="1">
      <c r="A6" s="131" t="s">
        <v>112</v>
      </c>
      <c r="B6" s="2233"/>
      <c r="C6" s="2233"/>
      <c r="D6" s="2233"/>
      <c r="E6" s="2233"/>
      <c r="F6" s="2233"/>
      <c r="G6" s="2233"/>
      <c r="H6" s="74"/>
      <c r="I6" s="1049"/>
      <c r="J6" s="1049"/>
    </row>
    <row r="7" spans="1:25">
      <c r="A7" s="353" t="s">
        <v>637</v>
      </c>
      <c r="B7" s="348">
        <v>1188</v>
      </c>
      <c r="C7" s="348">
        <v>95</v>
      </c>
      <c r="D7" s="348" t="s">
        <v>53</v>
      </c>
      <c r="E7" s="348" t="s">
        <v>53</v>
      </c>
      <c r="F7" s="348">
        <v>1188</v>
      </c>
      <c r="G7" s="348">
        <v>95</v>
      </c>
      <c r="H7" s="74"/>
      <c r="I7" s="1049"/>
      <c r="J7" s="1049"/>
      <c r="T7" s="164"/>
      <c r="U7" s="164"/>
      <c r="V7" s="164"/>
      <c r="W7" s="164"/>
      <c r="X7" s="164"/>
      <c r="Y7" s="164"/>
    </row>
    <row r="8" spans="1:25">
      <c r="A8" s="349" t="s">
        <v>630</v>
      </c>
      <c r="B8" s="130">
        <v>1149</v>
      </c>
      <c r="C8" s="130">
        <v>92</v>
      </c>
      <c r="D8" s="130" t="s">
        <v>53</v>
      </c>
      <c r="E8" s="130" t="s">
        <v>53</v>
      </c>
      <c r="F8" s="130">
        <v>1149</v>
      </c>
      <c r="G8" s="130">
        <v>92</v>
      </c>
      <c r="H8" s="74"/>
      <c r="I8" s="1049"/>
      <c r="J8" s="1049"/>
      <c r="T8" s="164"/>
      <c r="U8" s="164"/>
      <c r="V8" s="164"/>
      <c r="W8" s="164"/>
      <c r="X8" s="164"/>
      <c r="Y8" s="164"/>
    </row>
    <row r="9" spans="1:25">
      <c r="A9" s="349" t="s">
        <v>338</v>
      </c>
      <c r="B9" s="130">
        <v>133</v>
      </c>
      <c r="C9" s="130">
        <v>11</v>
      </c>
      <c r="D9" s="130" t="s">
        <v>53</v>
      </c>
      <c r="E9" s="130" t="s">
        <v>53</v>
      </c>
      <c r="F9" s="130">
        <v>133</v>
      </c>
      <c r="G9" s="130">
        <v>11</v>
      </c>
      <c r="H9" s="74"/>
      <c r="I9" s="1049"/>
      <c r="J9" s="1049"/>
      <c r="T9" s="164"/>
      <c r="U9" s="164"/>
      <c r="V9" s="164"/>
      <c r="W9" s="164"/>
      <c r="X9" s="164"/>
      <c r="Y9" s="164"/>
    </row>
    <row r="10" spans="1:25">
      <c r="A10" s="349" t="s">
        <v>635</v>
      </c>
      <c r="B10" s="130">
        <v>551</v>
      </c>
      <c r="C10" s="130">
        <v>44</v>
      </c>
      <c r="D10" s="130" t="s">
        <v>53</v>
      </c>
      <c r="E10" s="130" t="s">
        <v>53</v>
      </c>
      <c r="F10" s="130">
        <v>551</v>
      </c>
      <c r="G10" s="130">
        <v>44</v>
      </c>
      <c r="H10" s="74"/>
      <c r="I10" s="1049"/>
      <c r="J10" s="1049"/>
      <c r="T10" s="164"/>
      <c r="U10" s="164"/>
      <c r="V10" s="164"/>
      <c r="W10" s="164"/>
      <c r="X10" s="164"/>
      <c r="Y10" s="164"/>
    </row>
    <row r="11" spans="1:25">
      <c r="A11" s="349" t="s">
        <v>337</v>
      </c>
      <c r="B11" s="130">
        <v>150</v>
      </c>
      <c r="C11" s="130">
        <v>12</v>
      </c>
      <c r="D11" s="130" t="s">
        <v>53</v>
      </c>
      <c r="E11" s="130" t="s">
        <v>53</v>
      </c>
      <c r="F11" s="130">
        <v>150</v>
      </c>
      <c r="G11" s="130">
        <v>12</v>
      </c>
      <c r="H11" s="74"/>
      <c r="I11" s="1049"/>
      <c r="J11" s="1049"/>
      <c r="T11" s="164"/>
      <c r="U11" s="164"/>
      <c r="V11" s="164"/>
      <c r="W11" s="164"/>
      <c r="X11" s="164"/>
      <c r="Y11" s="164"/>
    </row>
    <row r="12" spans="1:25">
      <c r="A12" s="349" t="s">
        <v>558</v>
      </c>
      <c r="B12" s="130">
        <v>85</v>
      </c>
      <c r="C12" s="130">
        <v>7</v>
      </c>
      <c r="D12" s="130" t="s">
        <v>53</v>
      </c>
      <c r="E12" s="130" t="s">
        <v>53</v>
      </c>
      <c r="F12" s="130">
        <v>85</v>
      </c>
      <c r="G12" s="130">
        <v>7</v>
      </c>
      <c r="H12" s="74"/>
      <c r="I12" s="1049"/>
      <c r="J12" s="1049"/>
      <c r="L12" s="238"/>
      <c r="T12" s="164"/>
      <c r="U12" s="164"/>
      <c r="V12" s="164"/>
      <c r="W12" s="164"/>
      <c r="X12" s="164"/>
      <c r="Y12" s="164"/>
    </row>
    <row r="13" spans="1:25">
      <c r="A13" s="349" t="s">
        <v>273</v>
      </c>
      <c r="B13" s="130">
        <v>-880</v>
      </c>
      <c r="C13" s="130">
        <v>-70</v>
      </c>
      <c r="D13" s="130" t="s">
        <v>53</v>
      </c>
      <c r="E13" s="130" t="s">
        <v>53</v>
      </c>
      <c r="F13" s="130">
        <v>-880</v>
      </c>
      <c r="G13" s="130">
        <v>-70</v>
      </c>
      <c r="H13" s="74"/>
      <c r="I13" s="1049"/>
      <c r="J13" s="1049"/>
      <c r="T13" s="164"/>
      <c r="U13" s="164"/>
      <c r="V13" s="164"/>
      <c r="W13" s="164"/>
      <c r="X13" s="164"/>
      <c r="Y13" s="164"/>
    </row>
    <row r="14" spans="1:25">
      <c r="A14" s="352" t="s">
        <v>636</v>
      </c>
      <c r="B14" s="348">
        <v>1914</v>
      </c>
      <c r="C14" s="348">
        <v>153</v>
      </c>
      <c r="D14" s="348" t="s">
        <v>53</v>
      </c>
      <c r="E14" s="348" t="s">
        <v>53</v>
      </c>
      <c r="F14" s="348">
        <v>1914</v>
      </c>
      <c r="G14" s="348">
        <v>153</v>
      </c>
      <c r="H14" s="74"/>
      <c r="I14" s="1049"/>
      <c r="J14" s="1049"/>
      <c r="T14" s="164"/>
      <c r="U14" s="164"/>
      <c r="V14" s="164"/>
      <c r="W14" s="164"/>
      <c r="X14" s="164"/>
      <c r="Y14" s="164"/>
    </row>
    <row r="15" spans="1:25">
      <c r="A15" s="349" t="s">
        <v>630</v>
      </c>
      <c r="B15" s="130">
        <v>1927</v>
      </c>
      <c r="C15" s="130">
        <v>154</v>
      </c>
      <c r="D15" s="130" t="s">
        <v>53</v>
      </c>
      <c r="E15" s="130" t="s">
        <v>53</v>
      </c>
      <c r="F15" s="130">
        <v>1927</v>
      </c>
      <c r="G15" s="130">
        <v>154</v>
      </c>
      <c r="H15" s="74"/>
      <c r="I15" s="1049"/>
      <c r="J15" s="1049"/>
      <c r="T15" s="164"/>
      <c r="U15" s="164"/>
      <c r="V15" s="164"/>
      <c r="W15" s="164"/>
      <c r="X15" s="164"/>
      <c r="Y15" s="164"/>
    </row>
    <row r="16" spans="1:25">
      <c r="A16" s="349" t="s">
        <v>338</v>
      </c>
      <c r="B16" s="130">
        <v>452</v>
      </c>
      <c r="C16" s="130">
        <v>36</v>
      </c>
      <c r="D16" s="130" t="s">
        <v>53</v>
      </c>
      <c r="E16" s="130" t="s">
        <v>53</v>
      </c>
      <c r="F16" s="130">
        <v>452</v>
      </c>
      <c r="G16" s="130">
        <v>36</v>
      </c>
      <c r="H16" s="74"/>
      <c r="I16" s="1049"/>
      <c r="J16" s="1049"/>
      <c r="T16" s="164"/>
      <c r="U16" s="164"/>
      <c r="V16" s="164"/>
      <c r="W16" s="164"/>
      <c r="X16" s="164"/>
      <c r="Y16" s="164"/>
    </row>
    <row r="17" spans="1:25">
      <c r="A17" s="349" t="s">
        <v>635</v>
      </c>
      <c r="B17" s="130">
        <v>1435</v>
      </c>
      <c r="C17" s="130">
        <v>115</v>
      </c>
      <c r="D17" s="130" t="s">
        <v>53</v>
      </c>
      <c r="E17" s="130" t="s">
        <v>53</v>
      </c>
      <c r="F17" s="130">
        <v>1435</v>
      </c>
      <c r="G17" s="130">
        <v>115</v>
      </c>
      <c r="H17" s="74"/>
      <c r="I17" s="1049"/>
      <c r="J17" s="1049"/>
      <c r="T17" s="164"/>
      <c r="U17" s="164"/>
      <c r="V17" s="164"/>
      <c r="W17" s="164"/>
      <c r="X17" s="164"/>
      <c r="Y17" s="164"/>
    </row>
    <row r="18" spans="1:25">
      <c r="A18" s="349" t="s">
        <v>337</v>
      </c>
      <c r="B18" s="130">
        <v>214</v>
      </c>
      <c r="C18" s="130">
        <v>17</v>
      </c>
      <c r="D18" s="130" t="s">
        <v>53</v>
      </c>
      <c r="E18" s="130" t="s">
        <v>53</v>
      </c>
      <c r="F18" s="130">
        <v>214</v>
      </c>
      <c r="G18" s="130">
        <v>17</v>
      </c>
      <c r="H18" s="74"/>
      <c r="I18" s="1049"/>
      <c r="J18" s="1049"/>
      <c r="T18" s="164"/>
      <c r="U18" s="164"/>
      <c r="V18" s="164"/>
      <c r="W18" s="164"/>
      <c r="X18" s="164"/>
      <c r="Y18" s="164"/>
    </row>
    <row r="19" spans="1:25">
      <c r="A19" s="349" t="s">
        <v>558</v>
      </c>
      <c r="B19" s="130">
        <v>150</v>
      </c>
      <c r="C19" s="130">
        <v>12</v>
      </c>
      <c r="D19" s="130" t="s">
        <v>53</v>
      </c>
      <c r="E19" s="130" t="s">
        <v>53</v>
      </c>
      <c r="F19" s="130">
        <v>150</v>
      </c>
      <c r="G19" s="130">
        <v>12</v>
      </c>
      <c r="H19" s="74"/>
      <c r="I19" s="1049"/>
      <c r="J19" s="1049"/>
      <c r="T19" s="164"/>
      <c r="U19" s="164"/>
      <c r="V19" s="164"/>
      <c r="W19" s="164"/>
      <c r="X19" s="164"/>
      <c r="Y19" s="164"/>
    </row>
    <row r="20" spans="1:25">
      <c r="A20" s="349" t="s">
        <v>273</v>
      </c>
      <c r="B20" s="130">
        <v>-2265</v>
      </c>
      <c r="C20" s="130">
        <v>-181</v>
      </c>
      <c r="D20" s="130" t="s">
        <v>53</v>
      </c>
      <c r="E20" s="130" t="s">
        <v>53</v>
      </c>
      <c r="F20" s="130">
        <v>-2265</v>
      </c>
      <c r="G20" s="130">
        <v>-181</v>
      </c>
      <c r="H20" s="74"/>
      <c r="I20" s="1049"/>
      <c r="J20" s="1049"/>
      <c r="T20" s="164"/>
      <c r="U20" s="164"/>
      <c r="V20" s="164"/>
      <c r="W20" s="164"/>
      <c r="X20" s="164"/>
      <c r="Y20" s="164"/>
    </row>
    <row r="21" spans="1:25">
      <c r="A21" s="352" t="s">
        <v>634</v>
      </c>
      <c r="B21" s="348">
        <v>631</v>
      </c>
      <c r="C21" s="348">
        <v>50</v>
      </c>
      <c r="D21" s="348" t="s">
        <v>53</v>
      </c>
      <c r="E21" s="348" t="s">
        <v>53</v>
      </c>
      <c r="F21" s="348">
        <v>631</v>
      </c>
      <c r="G21" s="348">
        <v>50</v>
      </c>
      <c r="H21" s="74"/>
      <c r="I21" s="1049"/>
      <c r="J21" s="1049"/>
      <c r="T21" s="164"/>
      <c r="U21" s="164"/>
      <c r="V21" s="164"/>
      <c r="W21" s="164"/>
      <c r="X21" s="164"/>
      <c r="Y21" s="164"/>
    </row>
    <row r="22" spans="1:25">
      <c r="A22" s="352" t="s">
        <v>633</v>
      </c>
      <c r="B22" s="348">
        <v>306</v>
      </c>
      <c r="C22" s="348">
        <v>25</v>
      </c>
      <c r="D22" s="348" t="s">
        <v>53</v>
      </c>
      <c r="E22" s="348" t="s">
        <v>53</v>
      </c>
      <c r="F22" s="348">
        <v>306</v>
      </c>
      <c r="G22" s="348">
        <v>25</v>
      </c>
      <c r="H22" s="74"/>
      <c r="I22" s="1049"/>
      <c r="J22" s="1049"/>
      <c r="T22" s="164"/>
      <c r="U22" s="164"/>
      <c r="V22" s="164"/>
      <c r="W22" s="164"/>
      <c r="X22" s="164"/>
      <c r="Y22" s="164"/>
    </row>
    <row r="23" spans="1:25">
      <c r="A23" s="351" t="s">
        <v>632</v>
      </c>
      <c r="B23" s="348">
        <v>6</v>
      </c>
      <c r="C23" s="348">
        <v>0</v>
      </c>
      <c r="D23" s="348" t="s">
        <v>53</v>
      </c>
      <c r="E23" s="348" t="s">
        <v>53</v>
      </c>
      <c r="F23" s="348">
        <v>6</v>
      </c>
      <c r="G23" s="348">
        <v>0</v>
      </c>
      <c r="H23" s="74"/>
      <c r="I23" s="1049"/>
      <c r="J23" s="1049"/>
      <c r="T23" s="164"/>
      <c r="U23" s="164"/>
      <c r="V23" s="164"/>
      <c r="W23" s="164"/>
      <c r="X23" s="164"/>
      <c r="Y23" s="164"/>
    </row>
    <row r="24" spans="1:25">
      <c r="A24" s="351" t="s">
        <v>631</v>
      </c>
      <c r="B24" s="348">
        <v>742</v>
      </c>
      <c r="C24" s="348">
        <v>59</v>
      </c>
      <c r="D24" s="348" t="s">
        <v>53</v>
      </c>
      <c r="E24" s="348" t="s">
        <v>53</v>
      </c>
      <c r="F24" s="348">
        <v>742</v>
      </c>
      <c r="G24" s="348">
        <v>59</v>
      </c>
      <c r="H24" s="74"/>
      <c r="I24" s="1049"/>
      <c r="J24" s="1049"/>
      <c r="T24" s="164"/>
      <c r="U24" s="164"/>
      <c r="V24" s="164"/>
      <c r="W24" s="164"/>
      <c r="X24" s="164"/>
      <c r="Y24" s="164"/>
    </row>
    <row r="25" spans="1:25">
      <c r="A25" s="349" t="s">
        <v>630</v>
      </c>
      <c r="B25" s="130">
        <v>326</v>
      </c>
      <c r="C25" s="130">
        <v>26</v>
      </c>
      <c r="D25" s="130" t="s">
        <v>53</v>
      </c>
      <c r="E25" s="130" t="s">
        <v>53</v>
      </c>
      <c r="F25" s="130">
        <v>326</v>
      </c>
      <c r="G25" s="130">
        <v>26</v>
      </c>
      <c r="H25" s="74"/>
      <c r="I25" s="1049"/>
      <c r="J25" s="1049"/>
      <c r="T25" s="164"/>
      <c r="U25" s="164"/>
      <c r="V25" s="164"/>
      <c r="W25" s="164"/>
      <c r="X25" s="164"/>
      <c r="Y25" s="164"/>
    </row>
    <row r="26" spans="1:25">
      <c r="A26" s="349" t="s">
        <v>338</v>
      </c>
      <c r="B26" s="130">
        <v>360</v>
      </c>
      <c r="C26" s="130">
        <v>29</v>
      </c>
      <c r="D26" s="130" t="s">
        <v>53</v>
      </c>
      <c r="E26" s="130" t="s">
        <v>53</v>
      </c>
      <c r="F26" s="130">
        <v>360</v>
      </c>
      <c r="G26" s="130">
        <v>29</v>
      </c>
      <c r="H26" s="74"/>
      <c r="I26" s="1049"/>
      <c r="J26" s="1049"/>
      <c r="T26" s="164"/>
      <c r="U26" s="164"/>
      <c r="V26" s="164"/>
      <c r="W26" s="164"/>
      <c r="X26" s="164"/>
      <c r="Y26" s="164"/>
    </row>
    <row r="27" spans="1:25">
      <c r="A27" s="349" t="s">
        <v>629</v>
      </c>
      <c r="B27" s="130">
        <v>56</v>
      </c>
      <c r="C27" s="130">
        <v>4</v>
      </c>
      <c r="D27" s="130" t="s">
        <v>53</v>
      </c>
      <c r="E27" s="130" t="s">
        <v>53</v>
      </c>
      <c r="F27" s="130">
        <v>56</v>
      </c>
      <c r="G27" s="130">
        <v>4</v>
      </c>
      <c r="H27" s="74"/>
      <c r="I27" s="1049"/>
      <c r="J27" s="1049"/>
      <c r="T27" s="164"/>
      <c r="U27" s="164"/>
      <c r="V27" s="164"/>
      <c r="W27" s="164"/>
      <c r="X27" s="164"/>
      <c r="Y27" s="164"/>
    </row>
    <row r="28" spans="1:25">
      <c r="A28" s="349" t="s">
        <v>337</v>
      </c>
      <c r="B28" s="130" t="s">
        <v>53</v>
      </c>
      <c r="C28" s="130" t="s">
        <v>53</v>
      </c>
      <c r="D28" s="130" t="s">
        <v>53</v>
      </c>
      <c r="E28" s="130" t="s">
        <v>53</v>
      </c>
      <c r="F28" s="130"/>
      <c r="G28" s="130"/>
      <c r="H28" s="74"/>
      <c r="I28" s="1049"/>
      <c r="J28" s="1049"/>
      <c r="T28" s="164"/>
      <c r="U28" s="164"/>
      <c r="V28" s="164"/>
      <c r="W28" s="164"/>
      <c r="X28" s="164"/>
      <c r="Y28" s="164"/>
    </row>
    <row r="29" spans="1:25">
      <c r="A29" s="895" t="s">
        <v>237</v>
      </c>
      <c r="B29" s="894">
        <v>4786</v>
      </c>
      <c r="C29" s="894">
        <v>383</v>
      </c>
      <c r="D29" s="894"/>
      <c r="E29" s="894"/>
      <c r="F29" s="894">
        <v>4786</v>
      </c>
      <c r="G29" s="894">
        <v>383</v>
      </c>
      <c r="H29" s="74"/>
      <c r="I29" s="1049"/>
      <c r="J29" s="1049"/>
      <c r="T29" s="164"/>
      <c r="U29" s="164"/>
      <c r="V29" s="164"/>
      <c r="W29" s="164"/>
      <c r="X29" s="164"/>
      <c r="Y29" s="164"/>
    </row>
    <row r="30" spans="1:25">
      <c r="A30" s="78" t="s">
        <v>628</v>
      </c>
      <c r="B30" s="74"/>
      <c r="C30" s="74"/>
      <c r="D30" s="74"/>
      <c r="E30" s="74"/>
      <c r="F30" s="74"/>
      <c r="G30" s="74"/>
      <c r="H30" s="74"/>
      <c r="I30" s="1049"/>
      <c r="J30" s="1049"/>
    </row>
    <row r="31" spans="1:25">
      <c r="A31" s="77"/>
      <c r="B31" s="675"/>
      <c r="C31" s="74"/>
      <c r="D31" s="74"/>
      <c r="E31" s="642"/>
      <c r="F31" s="642"/>
      <c r="G31" s="642"/>
      <c r="H31" s="74"/>
      <c r="I31" s="1049"/>
      <c r="J31" s="1049"/>
    </row>
    <row r="32" spans="1:25">
      <c r="A32" s="77" t="s">
        <v>596</v>
      </c>
      <c r="B32" s="675"/>
      <c r="C32" s="74"/>
      <c r="D32" s="74"/>
      <c r="E32" s="642"/>
      <c r="F32" s="642"/>
      <c r="G32" s="642"/>
      <c r="H32" s="74"/>
      <c r="I32" s="1049"/>
      <c r="J32" s="1049"/>
    </row>
    <row r="33" spans="1:13" ht="15" customHeight="1">
      <c r="A33" s="651"/>
      <c r="B33" s="2242" t="s">
        <v>595</v>
      </c>
      <c r="C33" s="2242" t="s">
        <v>1120</v>
      </c>
      <c r="D33" s="2244" t="s">
        <v>348</v>
      </c>
      <c r="E33" s="2244"/>
      <c r="F33" s="2244"/>
      <c r="G33" s="2244"/>
      <c r="H33" s="1319"/>
      <c r="I33" s="1049"/>
      <c r="J33" s="1049"/>
    </row>
    <row r="34" spans="1:13" ht="26.25" customHeight="1" thickBot="1">
      <c r="A34" s="158" t="s">
        <v>245</v>
      </c>
      <c r="B34" s="2243"/>
      <c r="C34" s="2243"/>
      <c r="D34" s="1044" t="s">
        <v>347</v>
      </c>
      <c r="E34" s="1044" t="s">
        <v>346</v>
      </c>
      <c r="F34" s="1044" t="s">
        <v>345</v>
      </c>
      <c r="G34" s="1044" t="s">
        <v>344</v>
      </c>
      <c r="H34" s="1320" t="s">
        <v>398</v>
      </c>
      <c r="I34" s="161" t="s">
        <v>237</v>
      </c>
      <c r="J34" s="1049"/>
      <c r="K34" s="1049"/>
    </row>
    <row r="35" spans="1:13">
      <c r="A35" s="673" t="s">
        <v>340</v>
      </c>
      <c r="B35" s="674">
        <v>4.5</v>
      </c>
      <c r="C35" s="1043">
        <v>1</v>
      </c>
      <c r="D35" s="674">
        <v>2.5</v>
      </c>
      <c r="E35" s="674">
        <v>0.2</v>
      </c>
      <c r="F35" s="674"/>
      <c r="G35" s="674"/>
      <c r="H35" s="674">
        <v>2.7</v>
      </c>
      <c r="I35" s="674">
        <v>8.1999999999999993</v>
      </c>
      <c r="J35" s="1049"/>
      <c r="K35" s="1049"/>
    </row>
    <row r="36" spans="1:13">
      <c r="A36" s="673" t="s">
        <v>289</v>
      </c>
      <c r="B36" s="674">
        <v>6</v>
      </c>
      <c r="C36" s="1043">
        <v>1.3</v>
      </c>
      <c r="D36" s="674">
        <v>2.5</v>
      </c>
      <c r="E36" s="674">
        <v>0.2</v>
      </c>
      <c r="F36" s="674"/>
      <c r="G36" s="674"/>
      <c r="H36" s="674">
        <v>2.7</v>
      </c>
      <c r="I36" s="674">
        <v>10</v>
      </c>
      <c r="J36" s="970"/>
      <c r="K36" s="1049"/>
      <c r="M36" s="238"/>
    </row>
    <row r="37" spans="1:13">
      <c r="A37" s="673" t="s">
        <v>343</v>
      </c>
      <c r="B37" s="674">
        <v>8</v>
      </c>
      <c r="C37" s="1043">
        <v>1.8</v>
      </c>
      <c r="D37" s="674">
        <v>2.5</v>
      </c>
      <c r="E37" s="674">
        <v>0.2</v>
      </c>
      <c r="F37" s="674"/>
      <c r="G37" s="674"/>
      <c r="H37" s="674">
        <v>2.7</v>
      </c>
      <c r="I37" s="674">
        <v>12.4</v>
      </c>
      <c r="J37" s="970"/>
      <c r="K37" s="1049"/>
    </row>
    <row r="38" spans="1:13">
      <c r="A38" s="893" t="s">
        <v>112</v>
      </c>
      <c r="B38" s="908"/>
      <c r="C38" s="908"/>
      <c r="D38" s="908"/>
      <c r="E38" s="908"/>
      <c r="F38" s="908"/>
      <c r="G38" s="908"/>
      <c r="H38" s="908"/>
      <c r="I38" s="908"/>
      <c r="J38" s="1049"/>
      <c r="K38" s="1049"/>
    </row>
    <row r="39" spans="1:13">
      <c r="A39" s="673" t="s">
        <v>340</v>
      </c>
      <c r="B39" s="644">
        <v>5952</v>
      </c>
      <c r="C39" s="1042">
        <v>1302</v>
      </c>
      <c r="D39" s="644">
        <v>3306</v>
      </c>
      <c r="E39" s="644">
        <v>264</v>
      </c>
      <c r="F39" s="644"/>
      <c r="G39" s="644"/>
      <c r="H39" s="644">
        <v>3571</v>
      </c>
      <c r="I39" s="644">
        <v>10825</v>
      </c>
      <c r="J39" s="1049"/>
      <c r="K39" s="1049"/>
    </row>
    <row r="40" spans="1:13">
      <c r="A40" s="673" t="s">
        <v>289</v>
      </c>
      <c r="B40" s="644">
        <v>7936</v>
      </c>
      <c r="C40" s="1042">
        <v>1736</v>
      </c>
      <c r="D40" s="644">
        <v>3306</v>
      </c>
      <c r="E40" s="644">
        <v>264</v>
      </c>
      <c r="F40" s="644"/>
      <c r="G40" s="644"/>
      <c r="H40" s="644">
        <v>3571</v>
      </c>
      <c r="I40" s="644">
        <v>13242</v>
      </c>
      <c r="J40" s="1049"/>
      <c r="K40" s="1049"/>
    </row>
    <row r="41" spans="1:13">
      <c r="A41" s="160" t="s">
        <v>343</v>
      </c>
      <c r="B41" s="135">
        <v>10581</v>
      </c>
      <c r="C41" s="1041">
        <v>2315</v>
      </c>
      <c r="D41" s="135">
        <v>3306</v>
      </c>
      <c r="E41" s="135">
        <v>264</v>
      </c>
      <c r="F41" s="135"/>
      <c r="G41" s="135"/>
      <c r="H41" s="135">
        <v>3571</v>
      </c>
      <c r="I41" s="135">
        <v>16466</v>
      </c>
      <c r="J41" s="1049"/>
      <c r="K41" s="1049"/>
    </row>
    <row r="42" spans="1:13">
      <c r="A42" s="114"/>
      <c r="B42" s="107"/>
      <c r="C42" s="107"/>
      <c r="D42" s="107"/>
      <c r="E42" s="107"/>
      <c r="F42" s="107"/>
      <c r="G42" s="107"/>
      <c r="H42" s="672"/>
      <c r="I42" s="1049"/>
      <c r="J42" s="1049"/>
    </row>
    <row r="43" spans="1:13">
      <c r="A43" s="107"/>
      <c r="B43" s="107"/>
      <c r="C43" s="107"/>
      <c r="D43" s="107"/>
      <c r="E43" s="107"/>
      <c r="F43" s="107"/>
      <c r="G43" s="107"/>
      <c r="H43" s="107"/>
      <c r="I43" s="1049"/>
      <c r="J43" s="1049"/>
    </row>
    <row r="44" spans="1:13" ht="15" thickBot="1">
      <c r="A44" s="632" t="s">
        <v>342</v>
      </c>
      <c r="B44" s="671"/>
      <c r="C44" s="651"/>
      <c r="D44" s="651"/>
      <c r="E44" s="670"/>
      <c r="F44" s="670"/>
      <c r="G44" s="1049"/>
      <c r="H44" s="1049"/>
      <c r="I44" s="1049"/>
      <c r="J44" s="1049"/>
    </row>
    <row r="45" spans="1:13" ht="15" thickBot="1">
      <c r="A45" s="111" t="s">
        <v>341</v>
      </c>
      <c r="B45" s="116" t="s">
        <v>1417</v>
      </c>
      <c r="C45" s="116" t="s">
        <v>1183</v>
      </c>
      <c r="D45" s="116" t="s">
        <v>1123</v>
      </c>
      <c r="E45" s="109" t="s">
        <v>1080</v>
      </c>
      <c r="F45" s="109" t="s">
        <v>925</v>
      </c>
      <c r="G45" s="109" t="s">
        <v>867</v>
      </c>
      <c r="H45" s="109" t="s">
        <v>832</v>
      </c>
      <c r="I45" s="418" t="s">
        <v>872</v>
      </c>
      <c r="J45" s="418" t="s">
        <v>871</v>
      </c>
    </row>
    <row r="46" spans="1:13">
      <c r="A46" s="160" t="s">
        <v>340</v>
      </c>
      <c r="B46" s="669">
        <v>12.7</v>
      </c>
      <c r="C46" s="669">
        <v>12.3</v>
      </c>
      <c r="D46" s="669">
        <v>11.6</v>
      </c>
      <c r="E46" s="669">
        <v>11.4</v>
      </c>
      <c r="F46" s="669">
        <v>11.7</v>
      </c>
      <c r="G46" s="669">
        <v>12.7</v>
      </c>
      <c r="H46" s="669">
        <v>11.4</v>
      </c>
      <c r="I46" s="669">
        <v>10.8</v>
      </c>
      <c r="J46" s="669">
        <v>10.9</v>
      </c>
    </row>
    <row r="47" spans="1:13">
      <c r="A47" s="420" t="s">
        <v>833</v>
      </c>
      <c r="B47" s="107"/>
      <c r="C47" s="107"/>
      <c r="D47" s="107"/>
      <c r="E47" s="107"/>
      <c r="F47" s="107"/>
      <c r="G47" s="107"/>
      <c r="H47" s="107"/>
      <c r="I47" s="1049"/>
      <c r="J47" s="1049"/>
      <c r="K47" s="1049"/>
    </row>
    <row r="48" spans="1:13">
      <c r="A48" s="594"/>
      <c r="B48" s="121"/>
      <c r="C48" s="603"/>
      <c r="D48" s="603"/>
      <c r="E48" s="602"/>
      <c r="F48" s="602"/>
      <c r="G48" s="595"/>
      <c r="H48" s="595"/>
      <c r="I48" s="595"/>
      <c r="J48" s="595"/>
      <c r="K48" s="1049"/>
    </row>
    <row r="49" spans="8:10">
      <c r="H49" s="107"/>
      <c r="I49" s="107"/>
      <c r="J49" s="1049"/>
    </row>
    <row r="50" spans="8:10">
      <c r="H50" s="107"/>
      <c r="I50" s="107"/>
      <c r="J50" s="1049"/>
    </row>
    <row r="51" spans="8:10">
      <c r="H51" s="668"/>
      <c r="I51" s="668"/>
      <c r="J51" s="1049"/>
    </row>
    <row r="52" spans="8:10">
      <c r="H52" s="668"/>
      <c r="I52" s="668"/>
      <c r="J52" s="1049"/>
    </row>
    <row r="53" spans="8:10">
      <c r="H53" s="668"/>
      <c r="I53" s="668"/>
      <c r="J53" s="1049"/>
    </row>
    <row r="54" spans="8:10">
      <c r="H54" s="668"/>
      <c r="I54" s="668"/>
      <c r="J54" s="1049"/>
    </row>
    <row r="55" spans="8:10">
      <c r="H55" s="668"/>
      <c r="I55" s="668"/>
      <c r="J55" s="1049"/>
    </row>
    <row r="56" spans="8:10">
      <c r="H56" s="668"/>
      <c r="I56" s="668"/>
      <c r="J56" s="1049"/>
    </row>
    <row r="57" spans="8:10">
      <c r="H57" s="668"/>
      <c r="I57" s="668"/>
      <c r="J57" s="1049"/>
    </row>
    <row r="58" spans="8:10">
      <c r="H58" s="668"/>
      <c r="I58" s="668"/>
      <c r="J58" s="1049"/>
    </row>
    <row r="59" spans="8:10">
      <c r="H59" s="668"/>
      <c r="I59" s="668"/>
      <c r="J59" s="1049"/>
    </row>
    <row r="60" spans="8:10">
      <c r="H60" s="668"/>
      <c r="I60" s="668"/>
      <c r="J60" s="1049"/>
    </row>
    <row r="61" spans="8:10">
      <c r="H61" s="668"/>
      <c r="I61" s="668"/>
      <c r="J61" s="1049"/>
    </row>
    <row r="62" spans="8:10">
      <c r="H62" s="668"/>
      <c r="I62" s="668"/>
      <c r="J62" s="1049"/>
    </row>
    <row r="63" spans="8:10">
      <c r="H63" s="668"/>
      <c r="I63" s="668"/>
      <c r="J63" s="1049"/>
    </row>
    <row r="64" spans="8:10">
      <c r="H64" s="668"/>
      <c r="I64" s="668"/>
      <c r="J64" s="1049"/>
    </row>
    <row r="65" spans="1:10">
      <c r="H65" s="668"/>
      <c r="I65" s="668"/>
      <c r="J65" s="1049"/>
    </row>
    <row r="66" spans="1:10">
      <c r="H66" s="668"/>
      <c r="I66" s="668"/>
      <c r="J66" s="1049"/>
    </row>
    <row r="67" spans="1:10">
      <c r="H67" s="668"/>
      <c r="I67" s="668"/>
      <c r="J67" s="1049"/>
    </row>
    <row r="68" spans="1:10">
      <c r="H68" s="668"/>
      <c r="I68" s="668"/>
      <c r="J68" s="1049"/>
    </row>
    <row r="69" spans="1:10">
      <c r="H69" s="668"/>
      <c r="I69" s="668"/>
      <c r="J69" s="1049"/>
    </row>
    <row r="70" spans="1:10">
      <c r="H70" s="668"/>
      <c r="I70" s="668"/>
      <c r="J70" s="1049"/>
    </row>
    <row r="71" spans="1:10">
      <c r="H71" s="668"/>
      <c r="I71" s="668"/>
      <c r="J71" s="1049"/>
    </row>
    <row r="72" spans="1:10">
      <c r="H72" s="668"/>
      <c r="I72" s="668"/>
      <c r="J72" s="1049"/>
    </row>
    <row r="73" spans="1:10">
      <c r="H73" s="668"/>
      <c r="I73" s="668"/>
      <c r="J73" s="1049"/>
    </row>
    <row r="74" spans="1:10">
      <c r="H74" s="668"/>
      <c r="I74" s="668"/>
      <c r="J74" s="1049"/>
    </row>
    <row r="75" spans="1:10">
      <c r="H75" s="668"/>
      <c r="I75" s="668"/>
      <c r="J75" s="1049"/>
    </row>
    <row r="76" spans="1:10">
      <c r="H76" s="668"/>
      <c r="I76" s="668"/>
      <c r="J76" s="1049"/>
    </row>
    <row r="77" spans="1:10">
      <c r="H77" s="668"/>
      <c r="I77" s="668"/>
      <c r="J77" s="1049"/>
    </row>
    <row r="78" spans="1:10">
      <c r="A78" s="78"/>
      <c r="B78" s="74"/>
      <c r="C78" s="74"/>
      <c r="D78" s="74"/>
      <c r="E78" s="74"/>
      <c r="F78" s="74"/>
      <c r="G78" s="74"/>
      <c r="H78" s="668"/>
      <c r="I78" s="668"/>
      <c r="J78" s="1049"/>
    </row>
    <row r="79" spans="1:10">
      <c r="A79" s="78"/>
      <c r="B79" s="74"/>
      <c r="C79" s="74"/>
      <c r="D79" s="74"/>
      <c r="E79" s="74"/>
      <c r="F79" s="74"/>
      <c r="G79" s="74"/>
      <c r="H79" s="74"/>
      <c r="I79" s="74"/>
      <c r="J79" s="1049"/>
    </row>
    <row r="80" spans="1:10">
      <c r="C80" s="667"/>
      <c r="D80" s="666"/>
      <c r="E80" s="666"/>
      <c r="F80" s="665"/>
      <c r="G80" s="664"/>
    </row>
  </sheetData>
  <mergeCells count="12">
    <mergeCell ref="B33:B34"/>
    <mergeCell ref="C33:C34"/>
    <mergeCell ref="D33:G33"/>
    <mergeCell ref="B3:C4"/>
    <mergeCell ref="D3:E4"/>
    <mergeCell ref="F3:G4"/>
    <mergeCell ref="B5:B6"/>
    <mergeCell ref="C5:C6"/>
    <mergeCell ref="D5:D6"/>
    <mergeCell ref="E5:E6"/>
    <mergeCell ref="F5:F6"/>
    <mergeCell ref="G5:G6"/>
  </mergeCells>
  <pageMargins left="0.7" right="0.7" top="0.75" bottom="0.75" header="0.3" footer="0.3"/>
  <pageSetup paperSize="9" scale="68"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8E1A7-DFDC-412F-81EB-978341866C41}">
  <dimension ref="A1:F59"/>
  <sheetViews>
    <sheetView showGridLines="0" showZeros="0" view="pageLayout" topLeftCell="A52" zoomScaleNormal="100" zoomScaleSheetLayoutView="100" workbookViewId="0">
      <selection activeCell="D55" sqref="D55"/>
    </sheetView>
  </sheetViews>
  <sheetFormatPr defaultColWidth="9.109375" defaultRowHeight="14.4"/>
  <cols>
    <col min="1" max="1" width="33.5546875" style="107" customWidth="1"/>
    <col min="2" max="4" width="13.88671875" style="107" customWidth="1"/>
    <col min="5" max="5" width="14.6640625" style="107" customWidth="1"/>
    <col min="6" max="6" width="15.33203125" style="676" customWidth="1"/>
    <col min="7" max="9" width="11.6640625" style="1049" customWidth="1"/>
    <col min="10" max="16384" width="9.109375" style="1049"/>
  </cols>
  <sheetData>
    <row r="1" spans="1:6" s="1048" customFormat="1" ht="36" customHeight="1">
      <c r="A1" s="2239" t="s">
        <v>598</v>
      </c>
      <c r="B1" s="2239"/>
      <c r="C1" s="2239"/>
      <c r="D1" s="2239"/>
      <c r="E1" s="2239"/>
      <c r="F1" s="147"/>
    </row>
    <row r="2" spans="1:6" s="1048" customFormat="1" ht="23.4" thickBot="1">
      <c r="A2" s="1317"/>
      <c r="B2" s="1317" t="s">
        <v>393</v>
      </c>
      <c r="C2" s="1317" t="s">
        <v>392</v>
      </c>
      <c r="D2" s="1317" t="s">
        <v>470</v>
      </c>
      <c r="E2" s="1321" t="s">
        <v>391</v>
      </c>
      <c r="F2" s="150" t="s">
        <v>390</v>
      </c>
    </row>
    <row r="3" spans="1:6">
      <c r="A3" s="651" t="s">
        <v>389</v>
      </c>
      <c r="B3" s="630">
        <v>1213</v>
      </c>
      <c r="C3" s="630">
        <v>491</v>
      </c>
      <c r="D3" s="630">
        <v>8553</v>
      </c>
      <c r="E3" s="630">
        <v>84</v>
      </c>
      <c r="F3" s="648">
        <v>57.4</v>
      </c>
    </row>
    <row r="4" spans="1:6">
      <c r="A4" s="650" t="s">
        <v>377</v>
      </c>
      <c r="B4" s="630"/>
      <c r="C4" s="630"/>
      <c r="D4" s="630"/>
      <c r="E4" s="630"/>
      <c r="F4" s="648"/>
    </row>
    <row r="5" spans="1:6">
      <c r="A5" s="649" t="s">
        <v>386</v>
      </c>
      <c r="B5" s="630">
        <v>479</v>
      </c>
      <c r="C5" s="630">
        <v>7</v>
      </c>
      <c r="D5" s="630">
        <v>3019</v>
      </c>
      <c r="E5" s="630">
        <v>5</v>
      </c>
      <c r="F5" s="648">
        <v>32.1</v>
      </c>
    </row>
    <row r="6" spans="1:6">
      <c r="A6" s="649" t="s">
        <v>385</v>
      </c>
      <c r="B6" s="630">
        <v>478</v>
      </c>
      <c r="C6" s="630">
        <v>184</v>
      </c>
      <c r="D6" s="630">
        <v>3113</v>
      </c>
      <c r="E6" s="630">
        <v>35</v>
      </c>
      <c r="F6" s="648">
        <v>56.4</v>
      </c>
    </row>
    <row r="7" spans="1:6">
      <c r="A7" s="649" t="s">
        <v>384</v>
      </c>
      <c r="B7" s="630">
        <v>130</v>
      </c>
      <c r="C7" s="630">
        <v>95</v>
      </c>
      <c r="D7" s="630">
        <v>1843</v>
      </c>
      <c r="E7" s="630">
        <v>21</v>
      </c>
      <c r="F7" s="648">
        <v>84.6</v>
      </c>
    </row>
    <row r="8" spans="1:6">
      <c r="A8" s="649" t="s">
        <v>383</v>
      </c>
      <c r="B8" s="630">
        <v>75</v>
      </c>
      <c r="C8" s="630">
        <v>164</v>
      </c>
      <c r="D8" s="630">
        <v>480</v>
      </c>
      <c r="E8" s="630">
        <v>12</v>
      </c>
      <c r="F8" s="648">
        <v>101.2</v>
      </c>
    </row>
    <row r="9" spans="1:6">
      <c r="A9" s="649" t="s">
        <v>382</v>
      </c>
      <c r="B9" s="630">
        <v>5</v>
      </c>
      <c r="C9" s="630">
        <v>30</v>
      </c>
      <c r="D9" s="630">
        <v>31</v>
      </c>
      <c r="E9" s="630">
        <v>8</v>
      </c>
      <c r="F9" s="648">
        <v>137</v>
      </c>
    </row>
    <row r="10" spans="1:6">
      <c r="A10" s="649" t="s">
        <v>381</v>
      </c>
      <c r="B10" s="630">
        <v>2</v>
      </c>
      <c r="C10" s="630">
        <v>11</v>
      </c>
      <c r="D10" s="630">
        <v>9</v>
      </c>
      <c r="E10" s="630">
        <v>3</v>
      </c>
      <c r="F10" s="648">
        <v>115</v>
      </c>
    </row>
    <row r="11" spans="1:6">
      <c r="A11" s="649" t="s">
        <v>380</v>
      </c>
      <c r="B11" s="630">
        <v>44</v>
      </c>
      <c r="C11" s="630">
        <v>0</v>
      </c>
      <c r="D11" s="630">
        <v>31</v>
      </c>
      <c r="E11" s="630">
        <v>0</v>
      </c>
      <c r="F11" s="648">
        <v>259.60000000000002</v>
      </c>
    </row>
    <row r="12" spans="1:6">
      <c r="A12" s="649" t="s">
        <v>369</v>
      </c>
      <c r="B12" s="630">
        <v>0</v>
      </c>
      <c r="C12" s="630">
        <v>0</v>
      </c>
      <c r="D12" s="630">
        <v>27</v>
      </c>
      <c r="E12" s="630">
        <v>0</v>
      </c>
      <c r="F12" s="648">
        <v>12</v>
      </c>
    </row>
    <row r="13" spans="1:6">
      <c r="A13" s="651"/>
      <c r="B13" s="630"/>
      <c r="C13" s="630"/>
      <c r="D13" s="630"/>
      <c r="E13" s="630"/>
      <c r="F13" s="648"/>
    </row>
    <row r="14" spans="1:6">
      <c r="A14" s="651" t="s">
        <v>388</v>
      </c>
      <c r="B14" s="630">
        <v>83805</v>
      </c>
      <c r="C14" s="630">
        <v>71115</v>
      </c>
      <c r="D14" s="630">
        <v>119929</v>
      </c>
      <c r="E14" s="630">
        <v>38511</v>
      </c>
      <c r="F14" s="648">
        <v>46.5</v>
      </c>
    </row>
    <row r="15" spans="1:6">
      <c r="A15" s="650" t="s">
        <v>377</v>
      </c>
      <c r="B15" s="1048"/>
      <c r="C15" s="1048"/>
      <c r="D15" s="1048"/>
      <c r="E15" s="1048"/>
      <c r="F15" s="149"/>
    </row>
    <row r="16" spans="1:6">
      <c r="A16" s="649" t="s">
        <v>386</v>
      </c>
      <c r="B16" s="630">
        <v>7329</v>
      </c>
      <c r="C16" s="630">
        <v>8334</v>
      </c>
      <c r="D16" s="630">
        <v>11837</v>
      </c>
      <c r="E16" s="630">
        <v>4854</v>
      </c>
      <c r="F16" s="648">
        <v>16.2</v>
      </c>
    </row>
    <row r="17" spans="1:6">
      <c r="A17" s="649" t="s">
        <v>385</v>
      </c>
      <c r="B17" s="630">
        <v>22800</v>
      </c>
      <c r="C17" s="630">
        <v>28337</v>
      </c>
      <c r="D17" s="630">
        <v>38102</v>
      </c>
      <c r="E17" s="630">
        <v>15280</v>
      </c>
      <c r="F17" s="648">
        <v>34.200000000000003</v>
      </c>
    </row>
    <row r="18" spans="1:6">
      <c r="A18" s="649" t="s">
        <v>384</v>
      </c>
      <c r="B18" s="630">
        <v>40992</v>
      </c>
      <c r="C18" s="630">
        <v>26590</v>
      </c>
      <c r="D18" s="630">
        <v>54498</v>
      </c>
      <c r="E18" s="630">
        <v>14299</v>
      </c>
      <c r="F18" s="648">
        <v>51</v>
      </c>
    </row>
    <row r="19" spans="1:6">
      <c r="A19" s="649" t="s">
        <v>383</v>
      </c>
      <c r="B19" s="630">
        <v>7917</v>
      </c>
      <c r="C19" s="630">
        <v>5353</v>
      </c>
      <c r="D19" s="630">
        <v>10291</v>
      </c>
      <c r="E19" s="630">
        <v>3086</v>
      </c>
      <c r="F19" s="648">
        <v>70.5</v>
      </c>
    </row>
    <row r="20" spans="1:6">
      <c r="A20" s="649" t="s">
        <v>382</v>
      </c>
      <c r="B20" s="630">
        <v>1421</v>
      </c>
      <c r="C20" s="630">
        <v>800</v>
      </c>
      <c r="D20" s="630">
        <v>1660</v>
      </c>
      <c r="E20" s="630">
        <v>410</v>
      </c>
      <c r="F20" s="648">
        <v>109.4</v>
      </c>
    </row>
    <row r="21" spans="1:6">
      <c r="A21" s="649" t="s">
        <v>381</v>
      </c>
      <c r="B21" s="630">
        <v>449</v>
      </c>
      <c r="C21" s="630">
        <v>588</v>
      </c>
      <c r="D21" s="630">
        <v>712</v>
      </c>
      <c r="E21" s="630">
        <v>303</v>
      </c>
      <c r="F21" s="648">
        <v>119.6</v>
      </c>
    </row>
    <row r="22" spans="1:6">
      <c r="A22" s="649" t="s">
        <v>380</v>
      </c>
      <c r="B22" s="630">
        <v>468</v>
      </c>
      <c r="C22" s="630">
        <v>500</v>
      </c>
      <c r="D22" s="630">
        <v>641</v>
      </c>
      <c r="E22" s="630">
        <v>279</v>
      </c>
      <c r="F22" s="648">
        <v>160.4</v>
      </c>
    </row>
    <row r="23" spans="1:6">
      <c r="A23" s="649" t="s">
        <v>369</v>
      </c>
      <c r="B23" s="630">
        <v>2429</v>
      </c>
      <c r="C23" s="630">
        <v>613</v>
      </c>
      <c r="D23" s="630">
        <v>2188</v>
      </c>
      <c r="E23" s="630">
        <v>0</v>
      </c>
      <c r="F23" s="648">
        <v>94.7</v>
      </c>
    </row>
    <row r="24" spans="1:6">
      <c r="A24" s="651"/>
      <c r="B24" s="630"/>
      <c r="C24" s="630"/>
      <c r="D24" s="630"/>
      <c r="E24" s="630"/>
      <c r="F24" s="648"/>
    </row>
    <row r="25" spans="1:6">
      <c r="A25" s="651" t="s">
        <v>387</v>
      </c>
      <c r="B25" s="630">
        <v>25234</v>
      </c>
      <c r="C25" s="630">
        <v>2974</v>
      </c>
      <c r="D25" s="630">
        <v>29139</v>
      </c>
      <c r="E25" s="630">
        <v>1495</v>
      </c>
      <c r="F25" s="648">
        <v>13.4</v>
      </c>
    </row>
    <row r="26" spans="1:6">
      <c r="A26" s="650" t="s">
        <v>377</v>
      </c>
      <c r="B26" s="1048"/>
      <c r="C26" s="1048"/>
      <c r="D26" s="1048"/>
      <c r="E26" s="1048"/>
      <c r="F26" s="149"/>
    </row>
    <row r="27" spans="1:6">
      <c r="A27" s="649" t="s">
        <v>386</v>
      </c>
      <c r="B27" s="630">
        <v>11075</v>
      </c>
      <c r="C27" s="630">
        <v>617</v>
      </c>
      <c r="D27" s="630">
        <v>12221</v>
      </c>
      <c r="E27" s="630">
        <v>257</v>
      </c>
      <c r="F27" s="648">
        <v>8.6</v>
      </c>
    </row>
    <row r="28" spans="1:6">
      <c r="A28" s="649" t="s">
        <v>385</v>
      </c>
      <c r="B28" s="630">
        <v>13890</v>
      </c>
      <c r="C28" s="630">
        <v>1742</v>
      </c>
      <c r="D28" s="630">
        <v>16170</v>
      </c>
      <c r="E28" s="630">
        <v>997</v>
      </c>
      <c r="F28" s="648">
        <v>14</v>
      </c>
    </row>
    <row r="29" spans="1:6">
      <c r="A29" s="649" t="s">
        <v>384</v>
      </c>
      <c r="B29" s="630">
        <v>205</v>
      </c>
      <c r="C29" s="630">
        <v>410</v>
      </c>
      <c r="D29" s="630">
        <v>649</v>
      </c>
      <c r="E29" s="630">
        <v>210</v>
      </c>
      <c r="F29" s="648">
        <v>67.400000000000006</v>
      </c>
    </row>
    <row r="30" spans="1:6">
      <c r="A30" s="649" t="s">
        <v>383</v>
      </c>
      <c r="B30" s="630">
        <v>33</v>
      </c>
      <c r="C30" s="630">
        <v>53</v>
      </c>
      <c r="D30" s="630">
        <v>55</v>
      </c>
      <c r="E30" s="630">
        <v>17</v>
      </c>
      <c r="F30" s="648">
        <v>67.900000000000006</v>
      </c>
    </row>
    <row r="31" spans="1:6">
      <c r="A31" s="649" t="s">
        <v>382</v>
      </c>
      <c r="B31" s="630">
        <v>1</v>
      </c>
      <c r="C31" s="630">
        <v>152</v>
      </c>
      <c r="D31" s="630">
        <v>15</v>
      </c>
      <c r="E31" s="630">
        <v>14</v>
      </c>
      <c r="F31" s="648">
        <v>170</v>
      </c>
    </row>
    <row r="32" spans="1:6">
      <c r="A32" s="649" t="s">
        <v>381</v>
      </c>
      <c r="B32" s="630">
        <v>0</v>
      </c>
      <c r="C32" s="630">
        <v>0</v>
      </c>
      <c r="D32" s="630">
        <v>0</v>
      </c>
      <c r="E32" s="630">
        <v>0</v>
      </c>
      <c r="F32" s="648">
        <v>288.39999999999998</v>
      </c>
    </row>
    <row r="33" spans="1:6">
      <c r="A33" s="649" t="s">
        <v>380</v>
      </c>
      <c r="B33" s="630">
        <v>30</v>
      </c>
      <c r="C33" s="630">
        <v>0</v>
      </c>
      <c r="D33" s="630">
        <v>29</v>
      </c>
      <c r="E33" s="630">
        <v>0</v>
      </c>
      <c r="F33" s="648">
        <v>294.10000000000002</v>
      </c>
    </row>
    <row r="34" spans="1:6">
      <c r="A34" s="649" t="s">
        <v>369</v>
      </c>
      <c r="B34" s="630">
        <v>0</v>
      </c>
      <c r="C34" s="630">
        <v>0</v>
      </c>
      <c r="D34" s="630">
        <v>0</v>
      </c>
      <c r="E34" s="630">
        <v>0</v>
      </c>
      <c r="F34" s="648">
        <v>0</v>
      </c>
    </row>
    <row r="35" spans="1:6">
      <c r="A35" s="651"/>
      <c r="B35" s="630"/>
      <c r="C35" s="630"/>
      <c r="D35" s="630"/>
      <c r="E35" s="630"/>
      <c r="F35" s="648"/>
    </row>
    <row r="36" spans="1:6">
      <c r="A36" s="651" t="s">
        <v>379</v>
      </c>
      <c r="B36" s="630">
        <v>15114</v>
      </c>
      <c r="C36" s="630">
        <v>4657</v>
      </c>
      <c r="D36" s="630">
        <v>16917</v>
      </c>
      <c r="E36" s="630">
        <v>1802</v>
      </c>
      <c r="F36" s="648">
        <v>17.7</v>
      </c>
    </row>
    <row r="37" spans="1:6">
      <c r="A37" s="650" t="s">
        <v>377</v>
      </c>
      <c r="B37" s="1048"/>
      <c r="C37" s="1048"/>
      <c r="D37" s="1048"/>
      <c r="E37" s="1048"/>
      <c r="F37" s="149"/>
    </row>
    <row r="38" spans="1:6">
      <c r="A38" s="649" t="s">
        <v>376</v>
      </c>
      <c r="B38" s="630">
        <v>8585</v>
      </c>
      <c r="C38" s="630">
        <v>3615</v>
      </c>
      <c r="D38" s="630">
        <v>9948</v>
      </c>
      <c r="E38" s="630">
        <v>1363</v>
      </c>
      <c r="F38" s="648">
        <v>13.6</v>
      </c>
    </row>
    <row r="39" spans="1:6">
      <c r="A39" s="649" t="s">
        <v>375</v>
      </c>
      <c r="B39" s="630">
        <v>3878</v>
      </c>
      <c r="C39" s="630">
        <v>645</v>
      </c>
      <c r="D39" s="630">
        <v>4145</v>
      </c>
      <c r="E39" s="630">
        <v>267</v>
      </c>
      <c r="F39" s="648">
        <v>11.5</v>
      </c>
    </row>
    <row r="40" spans="1:6">
      <c r="A40" s="649" t="s">
        <v>374</v>
      </c>
      <c r="B40" s="630">
        <v>1597</v>
      </c>
      <c r="C40" s="630">
        <v>270</v>
      </c>
      <c r="D40" s="630">
        <v>1714</v>
      </c>
      <c r="E40" s="630">
        <v>116</v>
      </c>
      <c r="F40" s="648">
        <v>18</v>
      </c>
    </row>
    <row r="41" spans="1:6">
      <c r="A41" s="649" t="s">
        <v>373</v>
      </c>
      <c r="B41" s="630">
        <v>606</v>
      </c>
      <c r="C41" s="630">
        <v>117</v>
      </c>
      <c r="D41" s="630">
        <v>655</v>
      </c>
      <c r="E41" s="630">
        <v>49</v>
      </c>
      <c r="F41" s="648">
        <v>32.9</v>
      </c>
    </row>
    <row r="42" spans="1:6">
      <c r="A42" s="649" t="s">
        <v>372</v>
      </c>
      <c r="B42" s="630">
        <v>55</v>
      </c>
      <c r="C42" s="630">
        <v>2</v>
      </c>
      <c r="D42" s="630">
        <v>56</v>
      </c>
      <c r="E42" s="630">
        <v>2</v>
      </c>
      <c r="F42" s="648">
        <v>51.9</v>
      </c>
    </row>
    <row r="43" spans="1:6">
      <c r="A43" s="649" t="s">
        <v>371</v>
      </c>
      <c r="B43" s="630">
        <v>127</v>
      </c>
      <c r="C43" s="630">
        <v>3</v>
      </c>
      <c r="D43" s="630">
        <v>129</v>
      </c>
      <c r="E43" s="630">
        <v>2</v>
      </c>
      <c r="F43" s="648">
        <v>98.2</v>
      </c>
    </row>
    <row r="44" spans="1:6">
      <c r="A44" s="649" t="s">
        <v>370</v>
      </c>
      <c r="B44" s="630">
        <v>4</v>
      </c>
      <c r="C44" s="630">
        <v>1</v>
      </c>
      <c r="D44" s="630">
        <v>5</v>
      </c>
      <c r="E44" s="630">
        <v>0</v>
      </c>
      <c r="F44" s="648">
        <v>102</v>
      </c>
    </row>
    <row r="45" spans="1:6">
      <c r="A45" s="649" t="s">
        <v>369</v>
      </c>
      <c r="B45" s="630">
        <v>262</v>
      </c>
      <c r="C45" s="630">
        <v>4</v>
      </c>
      <c r="D45" s="630">
        <v>265</v>
      </c>
      <c r="E45" s="630">
        <v>3</v>
      </c>
      <c r="F45" s="648">
        <v>178.7</v>
      </c>
    </row>
    <row r="46" spans="1:6">
      <c r="A46" s="139"/>
      <c r="B46" s="593"/>
      <c r="C46" s="593"/>
      <c r="D46" s="593"/>
      <c r="E46" s="593"/>
      <c r="F46" s="681"/>
    </row>
    <row r="47" spans="1:6" ht="17.25" customHeight="1">
      <c r="A47" s="2245" t="s">
        <v>640</v>
      </c>
      <c r="B47" s="2245"/>
      <c r="C47" s="2245"/>
      <c r="D47" s="2245"/>
      <c r="E47" s="2245"/>
      <c r="F47" s="2245"/>
    </row>
    <row r="48" spans="1:6">
      <c r="A48" s="680" t="s">
        <v>367</v>
      </c>
      <c r="B48" s="679"/>
      <c r="C48" s="679"/>
      <c r="D48" s="679"/>
      <c r="E48" s="679"/>
      <c r="F48" s="678"/>
    </row>
    <row r="49" spans="1:6">
      <c r="B49" s="114"/>
      <c r="C49" s="114"/>
      <c r="D49" s="114"/>
      <c r="E49" s="114"/>
      <c r="F49" s="677"/>
    </row>
    <row r="57" spans="1:6">
      <c r="A57" s="159"/>
    </row>
    <row r="58" spans="1:6">
      <c r="A58" s="159"/>
    </row>
    <row r="59" spans="1:6">
      <c r="A59" s="159"/>
    </row>
  </sheetData>
  <mergeCells count="2">
    <mergeCell ref="A1:E1"/>
    <mergeCell ref="A47:F47"/>
  </mergeCells>
  <pageMargins left="0.7" right="0.7" top="0.75" bottom="0.75" header="0.3" footer="0.3"/>
  <pageSetup paperSize="9" scale="77" orientation="portrait"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9E72-F232-4A31-AB72-59BE1B5926A4}">
  <dimension ref="A1:L15"/>
  <sheetViews>
    <sheetView showGridLines="0" view="pageLayout" topLeftCell="A68" zoomScaleNormal="100" zoomScaleSheetLayoutView="100" workbookViewId="0">
      <selection activeCell="C70" sqref="C70"/>
    </sheetView>
  </sheetViews>
  <sheetFormatPr defaultColWidth="9.109375" defaultRowHeight="14.4"/>
  <cols>
    <col min="1" max="1" width="33.5546875" style="107" customWidth="1"/>
    <col min="2" max="9" width="9.6640625" style="107" customWidth="1"/>
    <col min="10" max="10" width="9.6640625" style="1049" customWidth="1"/>
    <col min="11" max="16384" width="9.109375" style="1049"/>
  </cols>
  <sheetData>
    <row r="1" spans="1:12" ht="50.25" customHeight="1" thickBot="1">
      <c r="A1" s="162"/>
      <c r="B1" s="1317" t="s">
        <v>393</v>
      </c>
      <c r="C1" s="2246" t="s">
        <v>392</v>
      </c>
      <c r="D1" s="2246"/>
      <c r="E1" s="2246" t="s">
        <v>470</v>
      </c>
      <c r="F1" s="2246"/>
      <c r="G1" s="2246" t="s">
        <v>391</v>
      </c>
      <c r="H1" s="2246"/>
      <c r="I1" s="2246" t="s">
        <v>390</v>
      </c>
      <c r="J1" s="2246"/>
    </row>
    <row r="2" spans="1:12">
      <c r="A2" s="139" t="s">
        <v>378</v>
      </c>
      <c r="B2" s="593">
        <v>12178</v>
      </c>
      <c r="C2" s="1049"/>
      <c r="D2" s="593">
        <v>27267</v>
      </c>
      <c r="E2" s="1049"/>
      <c r="F2" s="593">
        <v>30708</v>
      </c>
      <c r="G2" s="1049"/>
      <c r="H2" s="593">
        <v>20331</v>
      </c>
      <c r="I2" s="1049"/>
      <c r="J2" s="681">
        <v>24.8</v>
      </c>
    </row>
    <row r="3" spans="1:12">
      <c r="A3" s="682" t="s">
        <v>377</v>
      </c>
      <c r="B3" s="593"/>
      <c r="C3" s="1049"/>
      <c r="D3" s="593"/>
      <c r="E3" s="1049"/>
      <c r="F3" s="593"/>
      <c r="G3" s="1049"/>
      <c r="H3" s="593"/>
      <c r="I3" s="1049"/>
      <c r="J3" s="681"/>
    </row>
    <row r="4" spans="1:12">
      <c r="A4" s="139" t="s">
        <v>376</v>
      </c>
      <c r="B4" s="593">
        <v>3672</v>
      </c>
      <c r="C4" s="1049"/>
      <c r="D4" s="593">
        <v>16291</v>
      </c>
      <c r="E4" s="1049"/>
      <c r="F4" s="593">
        <v>16282</v>
      </c>
      <c r="G4" s="1049"/>
      <c r="H4" s="593">
        <v>12740</v>
      </c>
      <c r="I4" s="1049"/>
      <c r="J4" s="681">
        <v>9.4</v>
      </c>
    </row>
    <row r="5" spans="1:12">
      <c r="A5" s="139" t="s">
        <v>375</v>
      </c>
      <c r="B5" s="593">
        <v>3258</v>
      </c>
      <c r="C5" s="1049"/>
      <c r="D5" s="593">
        <v>6030</v>
      </c>
      <c r="E5" s="1049"/>
      <c r="F5" s="593">
        <v>7059</v>
      </c>
      <c r="G5" s="1049"/>
      <c r="H5" s="593">
        <v>4300</v>
      </c>
      <c r="I5" s="1049"/>
      <c r="J5" s="681">
        <v>19</v>
      </c>
      <c r="L5" s="238"/>
    </row>
    <row r="6" spans="1:12">
      <c r="A6" s="139" t="s">
        <v>374</v>
      </c>
      <c r="B6" s="593">
        <v>2338</v>
      </c>
      <c r="C6" s="1049"/>
      <c r="D6" s="593">
        <v>2414</v>
      </c>
      <c r="E6" s="1049"/>
      <c r="F6" s="593">
        <v>3422</v>
      </c>
      <c r="G6" s="1049"/>
      <c r="H6" s="593">
        <v>1706</v>
      </c>
      <c r="I6" s="1049"/>
      <c r="J6" s="681">
        <v>32</v>
      </c>
    </row>
    <row r="7" spans="1:12">
      <c r="A7" s="139" t="s">
        <v>373</v>
      </c>
      <c r="B7" s="593">
        <v>1285</v>
      </c>
      <c r="C7" s="1049"/>
      <c r="D7" s="593">
        <v>1480</v>
      </c>
      <c r="E7" s="1049"/>
      <c r="F7" s="593">
        <v>1948</v>
      </c>
      <c r="G7" s="1049"/>
      <c r="H7" s="593">
        <v>1011</v>
      </c>
      <c r="I7" s="1049"/>
      <c r="J7" s="681">
        <v>44.6</v>
      </c>
    </row>
    <row r="8" spans="1:12">
      <c r="A8" s="139" t="s">
        <v>372</v>
      </c>
      <c r="B8" s="593">
        <v>658</v>
      </c>
      <c r="C8" s="1049"/>
      <c r="D8" s="593">
        <v>312</v>
      </c>
      <c r="E8" s="1049"/>
      <c r="F8" s="593">
        <v>802</v>
      </c>
      <c r="G8" s="1049"/>
      <c r="H8" s="593">
        <v>239</v>
      </c>
      <c r="I8" s="1049"/>
      <c r="J8" s="681">
        <v>49.8</v>
      </c>
    </row>
    <row r="9" spans="1:12">
      <c r="A9" s="139" t="s">
        <v>371</v>
      </c>
      <c r="B9" s="593">
        <v>504</v>
      </c>
      <c r="C9" s="1049"/>
      <c r="D9" s="593">
        <v>168</v>
      </c>
      <c r="E9" s="1049"/>
      <c r="F9" s="593">
        <v>551</v>
      </c>
      <c r="G9" s="1049"/>
      <c r="H9" s="593">
        <v>134</v>
      </c>
      <c r="I9" s="1049"/>
      <c r="J9" s="681">
        <v>70.900000000000006</v>
      </c>
    </row>
    <row r="10" spans="1:12">
      <c r="A10" s="139" t="s">
        <v>370</v>
      </c>
      <c r="B10" s="593">
        <v>29</v>
      </c>
      <c r="C10" s="1049"/>
      <c r="D10" s="593">
        <v>392</v>
      </c>
      <c r="E10" s="1049"/>
      <c r="F10" s="593">
        <v>90</v>
      </c>
      <c r="G10" s="1049"/>
      <c r="H10" s="593">
        <v>59</v>
      </c>
      <c r="I10" s="1049"/>
      <c r="J10" s="681">
        <v>81</v>
      </c>
    </row>
    <row r="11" spans="1:12">
      <c r="A11" s="139" t="s">
        <v>369</v>
      </c>
      <c r="B11" s="593">
        <v>434</v>
      </c>
      <c r="C11" s="1049"/>
      <c r="D11" s="593">
        <v>180</v>
      </c>
      <c r="E11" s="1049"/>
      <c r="F11" s="593">
        <v>554</v>
      </c>
      <c r="G11" s="1049"/>
      <c r="H11" s="593">
        <v>142</v>
      </c>
      <c r="I11" s="1049"/>
      <c r="J11" s="681">
        <v>343.5</v>
      </c>
    </row>
    <row r="12" spans="1:12">
      <c r="A12" s="139"/>
      <c r="B12" s="593"/>
      <c r="C12" s="1049"/>
      <c r="D12" s="593"/>
      <c r="E12" s="1049"/>
      <c r="F12" s="593"/>
      <c r="G12" s="1049"/>
      <c r="H12" s="593"/>
      <c r="I12" s="1049"/>
      <c r="J12" s="681"/>
    </row>
    <row r="13" spans="1:12">
      <c r="A13" s="139" t="s">
        <v>368</v>
      </c>
      <c r="B13" s="593">
        <v>5048</v>
      </c>
      <c r="C13" s="1049"/>
      <c r="D13" s="593" t="s">
        <v>53</v>
      </c>
      <c r="E13" s="1049"/>
      <c r="F13" s="593">
        <v>5048</v>
      </c>
      <c r="G13" s="1049"/>
      <c r="H13" s="593" t="s">
        <v>53</v>
      </c>
      <c r="I13" s="1049"/>
      <c r="J13" s="681">
        <v>87.6</v>
      </c>
    </row>
    <row r="14" spans="1:12" ht="15" customHeight="1">
      <c r="A14" s="2245" t="s">
        <v>640</v>
      </c>
      <c r="B14" s="2245"/>
      <c r="C14" s="2245"/>
      <c r="D14" s="2245"/>
      <c r="E14" s="2245"/>
      <c r="F14" s="2245"/>
      <c r="G14" s="2245"/>
      <c r="H14" s="191"/>
      <c r="I14" s="191"/>
      <c r="J14" s="1120"/>
    </row>
    <row r="15" spans="1:12">
      <c r="A15" s="680" t="s">
        <v>367</v>
      </c>
      <c r="B15" s="679"/>
      <c r="C15" s="679"/>
      <c r="D15" s="679"/>
      <c r="E15" s="679"/>
      <c r="F15" s="678"/>
    </row>
  </sheetData>
  <mergeCells count="5">
    <mergeCell ref="C1:D1"/>
    <mergeCell ref="E1:F1"/>
    <mergeCell ref="G1:H1"/>
    <mergeCell ref="I1:J1"/>
    <mergeCell ref="A14:G14"/>
  </mergeCells>
  <pageMargins left="0.7" right="0.7" top="0.75" bottom="0.75" header="0.3" footer="0.3"/>
  <pageSetup paperSize="9" scale="70" orientation="portrait"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2B021-AC08-4841-86B9-6B5226108397}">
  <sheetPr>
    <tabColor rgb="FFFFFF99"/>
  </sheetPr>
  <dimension ref="A1:I66"/>
  <sheetViews>
    <sheetView view="pageLayout" topLeftCell="A51" zoomScaleNormal="100" zoomScaleSheetLayoutView="100" workbookViewId="0">
      <selection activeCell="A51" sqref="A51"/>
    </sheetView>
  </sheetViews>
  <sheetFormatPr defaultColWidth="9.109375" defaultRowHeight="14.4"/>
  <cols>
    <col min="1" max="2" width="37.6640625" style="81" customWidth="1"/>
    <col min="3" max="3" width="13.33203125" style="81" customWidth="1"/>
    <col min="4" max="4" width="13" style="81" customWidth="1"/>
    <col min="5" max="6" width="17" style="81" customWidth="1"/>
    <col min="7" max="7" width="15" style="81" customWidth="1"/>
    <col min="8" max="16384" width="9.109375" style="81"/>
  </cols>
  <sheetData>
    <row r="1" spans="1:9" ht="13.5" customHeight="1">
      <c r="A1" s="219" t="s">
        <v>402</v>
      </c>
      <c r="B1" s="218"/>
      <c r="C1" s="217"/>
      <c r="D1" s="217"/>
      <c r="E1" s="217"/>
      <c r="F1" s="217"/>
      <c r="G1" s="218"/>
      <c r="I1" s="218"/>
    </row>
    <row r="2" spans="1:9" ht="13.5" customHeight="1">
      <c r="A2" s="218"/>
      <c r="B2" s="218"/>
      <c r="C2" s="217"/>
      <c r="D2" s="217"/>
      <c r="E2" s="217"/>
      <c r="F2" s="217"/>
      <c r="G2" s="217"/>
    </row>
    <row r="3" spans="1:9" ht="13.5" customHeight="1">
      <c r="A3" s="483" t="s">
        <v>401</v>
      </c>
      <c r="B3" s="484"/>
      <c r="C3" s="215"/>
      <c r="D3" s="215"/>
      <c r="E3" s="215"/>
      <c r="F3" s="215"/>
      <c r="G3" s="215"/>
    </row>
    <row r="4" spans="1:9" ht="13.5" customHeight="1">
      <c r="A4" s="448" t="s">
        <v>1305</v>
      </c>
      <c r="B4" s="228"/>
      <c r="C4" s="215"/>
      <c r="D4" s="215"/>
      <c r="E4" s="215"/>
      <c r="F4" s="215"/>
      <c r="G4" s="215"/>
    </row>
    <row r="5" spans="1:9" ht="13.5" customHeight="1">
      <c r="A5" s="216" t="s">
        <v>1304</v>
      </c>
      <c r="B5" s="511"/>
      <c r="C5" s="215"/>
      <c r="D5" s="215"/>
      <c r="E5" s="215"/>
      <c r="F5" s="215"/>
      <c r="G5" s="215"/>
    </row>
    <row r="6" spans="1:9" ht="13.5" customHeight="1">
      <c r="A6" s="490"/>
      <c r="B6" s="490"/>
      <c r="C6" s="492"/>
      <c r="D6" s="492"/>
      <c r="E6" s="509"/>
      <c r="F6" s="509"/>
      <c r="G6" s="509"/>
    </row>
    <row r="7" spans="1:9" ht="13.5" customHeight="1">
      <c r="A7" s="510"/>
      <c r="B7" s="510"/>
      <c r="C7" s="323"/>
      <c r="D7" s="496"/>
      <c r="E7" s="496"/>
      <c r="F7" s="323"/>
      <c r="G7" s="496"/>
    </row>
    <row r="8" spans="1:9" ht="13.5" customHeight="1">
      <c r="A8" s="510"/>
      <c r="B8" s="510"/>
      <c r="C8" s="500"/>
      <c r="D8" s="502"/>
      <c r="E8" s="502"/>
      <c r="F8" s="500"/>
      <c r="G8" s="496"/>
    </row>
    <row r="9" spans="1:9" ht="13.5" customHeight="1">
      <c r="A9" s="490"/>
      <c r="B9" s="490"/>
      <c r="C9" s="492"/>
      <c r="D9" s="493"/>
      <c r="E9" s="493"/>
      <c r="F9" s="492"/>
      <c r="G9" s="509"/>
    </row>
    <row r="10" spans="1:9" ht="13.5" customHeight="1">
      <c r="A10" s="508"/>
      <c r="B10" s="508"/>
      <c r="C10" s="507"/>
      <c r="D10" s="506"/>
      <c r="E10" s="506"/>
      <c r="F10" s="507"/>
      <c r="G10" s="506"/>
    </row>
    <row r="11" spans="1:9" ht="13.5" customHeight="1">
      <c r="A11" s="504"/>
      <c r="B11" s="504"/>
      <c r="C11" s="323"/>
      <c r="D11" s="496"/>
      <c r="E11" s="496"/>
      <c r="F11" s="505"/>
      <c r="G11" s="323"/>
    </row>
    <row r="12" spans="1:9" ht="13.5" customHeight="1">
      <c r="A12" s="504"/>
      <c r="B12" s="504"/>
      <c r="C12" s="503"/>
      <c r="D12" s="502"/>
      <c r="E12" s="502"/>
      <c r="F12" s="501"/>
      <c r="G12" s="500"/>
    </row>
    <row r="13" spans="1:9" ht="13.5" customHeight="1">
      <c r="A13" s="499"/>
      <c r="B13" s="499"/>
      <c r="C13" s="498"/>
      <c r="D13" s="493"/>
      <c r="E13" s="493"/>
      <c r="F13" s="497"/>
      <c r="G13" s="492"/>
      <c r="H13" s="211"/>
    </row>
    <row r="14" spans="1:9" ht="13.5" customHeight="1">
      <c r="A14" s="496"/>
      <c r="B14" s="496"/>
      <c r="C14" s="496"/>
      <c r="D14" s="496"/>
      <c r="E14" s="496"/>
      <c r="F14" s="323"/>
      <c r="G14" s="496"/>
      <c r="H14" s="211"/>
    </row>
    <row r="15" spans="1:9" ht="13.5" customHeight="1">
      <c r="A15" s="490"/>
      <c r="B15" s="490"/>
      <c r="C15" s="1110"/>
      <c r="D15" s="1111"/>
      <c r="E15" s="1111"/>
      <c r="F15" s="1110"/>
      <c r="G15" s="1110"/>
      <c r="H15" s="211"/>
    </row>
    <row r="16" spans="1:9" ht="13.5" customHeight="1">
      <c r="C16" s="215"/>
      <c r="D16" s="215"/>
      <c r="E16" s="215"/>
      <c r="F16" s="215"/>
      <c r="G16" s="215"/>
      <c r="H16" s="211"/>
    </row>
    <row r="17" spans="1:8" ht="13.5" customHeight="1">
      <c r="A17" s="479"/>
      <c r="B17" s="479"/>
      <c r="C17" s="479"/>
      <c r="D17" s="479"/>
      <c r="E17" s="479"/>
      <c r="F17" s="478"/>
      <c r="G17" s="215"/>
      <c r="H17" s="211"/>
    </row>
    <row r="18" spans="1:8" ht="13.5" customHeight="1">
      <c r="A18" s="479"/>
      <c r="B18" s="479"/>
      <c r="C18" s="479"/>
      <c r="D18" s="479"/>
      <c r="E18" s="479"/>
      <c r="F18" s="478"/>
      <c r="G18" s="215"/>
      <c r="H18" s="211"/>
    </row>
    <row r="19" spans="1:8" ht="13.5" customHeight="1">
      <c r="A19" s="495"/>
      <c r="B19" s="495"/>
      <c r="C19" s="495"/>
      <c r="D19" s="495"/>
      <c r="E19" s="495"/>
      <c r="F19" s="494"/>
      <c r="G19" s="215"/>
      <c r="H19" s="211"/>
    </row>
    <row r="20" spans="1:8" ht="13.5" customHeight="1">
      <c r="A20" s="495"/>
      <c r="B20" s="495"/>
      <c r="C20" s="495"/>
      <c r="D20" s="495"/>
      <c r="E20" s="495"/>
      <c r="F20" s="494"/>
      <c r="H20" s="211"/>
    </row>
    <row r="21" spans="1:8" ht="13.5" customHeight="1">
      <c r="C21" s="484"/>
      <c r="H21" s="211"/>
    </row>
    <row r="22" spans="1:8" ht="13.5" customHeight="1">
      <c r="H22" s="211"/>
    </row>
    <row r="23" spans="1:8" ht="13.5" customHeight="1">
      <c r="C23" s="215"/>
      <c r="D23" s="1109"/>
      <c r="E23" s="215"/>
      <c r="F23" s="215"/>
      <c r="G23" s="214"/>
      <c r="H23" s="211"/>
    </row>
    <row r="24" spans="1:8" ht="13.5" customHeight="1">
      <c r="C24" s="215"/>
      <c r="D24" s="215"/>
      <c r="E24" s="215"/>
      <c r="F24" s="215"/>
      <c r="G24" s="214"/>
      <c r="H24" s="211"/>
    </row>
    <row r="25" spans="1:8" ht="13.5" customHeight="1">
      <c r="C25" s="215"/>
      <c r="D25" s="215"/>
      <c r="E25" s="215"/>
      <c r="F25" s="215"/>
      <c r="G25" s="213"/>
      <c r="H25" s="211"/>
    </row>
    <row r="26" spans="1:8" ht="13.5" customHeight="1">
      <c r="C26" s="493"/>
      <c r="D26" s="493"/>
      <c r="E26" s="215"/>
      <c r="F26" s="215"/>
      <c r="G26" s="215"/>
      <c r="H26" s="211"/>
    </row>
    <row r="27" spans="1:8" ht="13.5" customHeight="1">
      <c r="C27" s="493"/>
      <c r="D27" s="493"/>
      <c r="E27" s="492"/>
      <c r="F27" s="492"/>
      <c r="G27" s="492"/>
      <c r="H27" s="211"/>
    </row>
    <row r="28" spans="1:8" ht="13.5" customHeight="1">
      <c r="A28" s="483" t="s">
        <v>400</v>
      </c>
      <c r="B28" s="484"/>
      <c r="C28" s="1106"/>
      <c r="D28" s="1106"/>
      <c r="E28" s="488"/>
      <c r="F28" s="488"/>
      <c r="G28" s="488"/>
      <c r="H28" s="211"/>
    </row>
    <row r="29" spans="1:8" ht="13.5" customHeight="1">
      <c r="A29" s="216" t="str">
        <f>A5</f>
        <v>End of Q1 2021</v>
      </c>
      <c r="B29" s="212"/>
      <c r="C29" s="1106"/>
      <c r="D29" s="1106"/>
      <c r="E29" s="488"/>
      <c r="F29" s="488"/>
      <c r="G29" s="488"/>
      <c r="H29" s="211"/>
    </row>
    <row r="30" spans="1:8" ht="13.5" customHeight="1">
      <c r="A30" s="491"/>
      <c r="B30" s="491"/>
      <c r="C30" s="1106"/>
      <c r="D30" s="1106"/>
      <c r="E30" s="1108"/>
      <c r="F30" s="1108"/>
      <c r="G30" s="1108"/>
      <c r="H30" s="211"/>
    </row>
    <row r="31" spans="1:8" ht="13.5" customHeight="1">
      <c r="A31" s="215"/>
      <c r="B31" s="215"/>
      <c r="C31" s="1106"/>
      <c r="D31" s="1106"/>
      <c r="E31" s="1108"/>
      <c r="F31" s="1108"/>
      <c r="G31" s="1108"/>
      <c r="H31" s="211"/>
    </row>
    <row r="32" spans="1:8" ht="13.5" customHeight="1">
      <c r="A32" s="215"/>
      <c r="B32" s="215"/>
      <c r="C32" s="1106"/>
      <c r="D32" s="1106"/>
      <c r="E32" s="1108"/>
      <c r="F32" s="1108"/>
      <c r="G32" s="1108"/>
      <c r="H32" s="211"/>
    </row>
    <row r="33" spans="1:8" ht="13.5" customHeight="1">
      <c r="A33" s="490"/>
      <c r="B33" s="490"/>
      <c r="C33" s="1106"/>
      <c r="D33" s="1106"/>
      <c r="E33" s="488"/>
      <c r="F33" s="488"/>
      <c r="G33" s="488"/>
      <c r="H33" s="211"/>
    </row>
    <row r="34" spans="1:8" ht="13.5" customHeight="1">
      <c r="A34" s="489"/>
      <c r="B34" s="489"/>
      <c r="C34" s="1106"/>
      <c r="D34" s="1106"/>
      <c r="E34" s="1108"/>
      <c r="F34" s="1108"/>
      <c r="G34" s="1108"/>
      <c r="H34" s="211"/>
    </row>
    <row r="35" spans="1:8" ht="13.5" customHeight="1">
      <c r="A35" s="489"/>
      <c r="B35" s="489"/>
      <c r="C35" s="1106"/>
      <c r="D35" s="1106"/>
      <c r="E35" s="1108"/>
      <c r="F35" s="1108"/>
      <c r="G35" s="1108"/>
      <c r="H35" s="211"/>
    </row>
    <row r="36" spans="1:8" ht="13.5" customHeight="1">
      <c r="A36" s="487"/>
      <c r="B36" s="487"/>
      <c r="C36" s="1106"/>
      <c r="D36" s="1106"/>
      <c r="E36" s="1108"/>
      <c r="F36" s="1108"/>
      <c r="G36" s="1108"/>
      <c r="H36" s="211"/>
    </row>
    <row r="37" spans="1:8" ht="13.5" customHeight="1">
      <c r="A37" s="489"/>
      <c r="B37" s="489"/>
      <c r="C37" s="1106"/>
      <c r="D37" s="1106"/>
      <c r="E37" s="1108"/>
      <c r="F37" s="1108"/>
      <c r="G37" s="1108"/>
      <c r="H37" s="211"/>
    </row>
    <row r="38" spans="1:8" ht="13.5" customHeight="1">
      <c r="A38" s="489"/>
      <c r="B38" s="489"/>
      <c r="C38" s="1106"/>
      <c r="D38" s="1106"/>
      <c r="E38" s="488"/>
      <c r="F38" s="488"/>
      <c r="G38" s="488"/>
      <c r="H38" s="211"/>
    </row>
    <row r="39" spans="1:8" ht="13.5" customHeight="1">
      <c r="A39" s="489"/>
      <c r="B39" s="489"/>
      <c r="C39" s="1106"/>
      <c r="D39" s="1106"/>
      <c r="E39" s="1107"/>
      <c r="F39" s="1107"/>
      <c r="G39" s="1107"/>
      <c r="H39" s="211"/>
    </row>
    <row r="40" spans="1:8" ht="13.5" customHeight="1">
      <c r="A40" s="489"/>
      <c r="B40" s="489"/>
      <c r="C40" s="1106"/>
      <c r="D40" s="1106"/>
      <c r="E40" s="488"/>
      <c r="F40" s="488"/>
      <c r="G40" s="488"/>
      <c r="H40" s="211"/>
    </row>
    <row r="41" spans="1:8" ht="13.5" customHeight="1">
      <c r="A41" s="489"/>
      <c r="B41" s="489"/>
      <c r="E41" s="488"/>
      <c r="F41" s="488"/>
      <c r="G41" s="488"/>
      <c r="H41" s="211"/>
    </row>
    <row r="42" spans="1:8" ht="13.5" customHeight="1">
      <c r="A42" s="487"/>
      <c r="B42" s="487"/>
      <c r="C42" s="1106"/>
      <c r="D42" s="1106"/>
      <c r="H42" s="211"/>
    </row>
    <row r="43" spans="1:8" ht="13.5" customHeight="1">
      <c r="C43" s="1106"/>
      <c r="D43" s="1106"/>
      <c r="H43" s="211"/>
    </row>
    <row r="44" spans="1:8" ht="13.5" customHeight="1">
      <c r="C44" s="1106"/>
      <c r="D44" s="1106"/>
      <c r="H44" s="211"/>
    </row>
    <row r="45" spans="1:8" ht="13.5" customHeight="1">
      <c r="H45" s="211"/>
    </row>
    <row r="46" spans="1:8" ht="13.5" customHeight="1">
      <c r="C46" s="486"/>
      <c r="D46" s="1105"/>
      <c r="E46" s="485"/>
      <c r="F46" s="485"/>
      <c r="G46" s="485"/>
      <c r="H46" s="211"/>
    </row>
    <row r="47" spans="1:8" ht="13.5" customHeight="1">
      <c r="H47" s="211"/>
    </row>
    <row r="48" spans="1:8" ht="13.5" customHeight="1">
      <c r="B48" s="484"/>
      <c r="C48" s="1104"/>
      <c r="D48" s="480"/>
      <c r="H48" s="211"/>
    </row>
    <row r="49" spans="1:8" ht="13.5" customHeight="1">
      <c r="B49" s="212"/>
      <c r="C49" s="1104"/>
      <c r="D49" s="480"/>
      <c r="H49" s="211"/>
    </row>
    <row r="50" spans="1:8" ht="13.5" customHeight="1">
      <c r="A50" s="483" t="s">
        <v>399</v>
      </c>
      <c r="B50" s="481"/>
      <c r="C50" s="482"/>
      <c r="D50" s="1104"/>
      <c r="H50" s="211"/>
    </row>
    <row r="51" spans="1:8" ht="13.5" customHeight="1">
      <c r="A51" s="1678" t="s">
        <v>1404</v>
      </c>
      <c r="B51" s="481"/>
      <c r="C51" s="480"/>
      <c r="D51" s="1104"/>
      <c r="H51" s="211"/>
    </row>
    <row r="52" spans="1:8" ht="13.5" customHeight="1">
      <c r="H52" s="211"/>
    </row>
    <row r="53" spans="1:8" ht="13.5" customHeight="1">
      <c r="A53" s="479"/>
      <c r="B53" s="479"/>
      <c r="C53" s="479"/>
      <c r="D53" s="479"/>
      <c r="E53" s="479"/>
      <c r="F53" s="478"/>
      <c r="H53" s="211"/>
    </row>
    <row r="54" spans="1:8" ht="13.5" customHeight="1">
      <c r="A54" s="479"/>
      <c r="B54" s="479"/>
      <c r="C54" s="479"/>
      <c r="D54" s="479"/>
      <c r="E54" s="479"/>
      <c r="F54" s="478"/>
      <c r="H54" s="211"/>
    </row>
    <row r="55" spans="1:8" ht="13.5" customHeight="1">
      <c r="A55" s="396"/>
      <c r="B55" s="396"/>
      <c r="H55" s="211"/>
    </row>
    <row r="56" spans="1:8" ht="13.5" customHeight="1">
      <c r="B56" s="396"/>
      <c r="H56" s="211"/>
    </row>
    <row r="57" spans="1:8">
      <c r="H57" s="211"/>
    </row>
    <row r="58" spans="1:8">
      <c r="H58" s="211"/>
    </row>
    <row r="59" spans="1:8">
      <c r="H59" s="211"/>
    </row>
    <row r="60" spans="1:8">
      <c r="H60" s="211"/>
    </row>
    <row r="61" spans="1:8">
      <c r="H61" s="211"/>
    </row>
    <row r="62" spans="1:8">
      <c r="H62" s="211"/>
    </row>
    <row r="63" spans="1:8">
      <c r="H63" s="211"/>
    </row>
    <row r="64" spans="1:8">
      <c r="H64" s="211"/>
    </row>
    <row r="65" spans="8:8">
      <c r="H65" s="211"/>
    </row>
    <row r="66" spans="8:8">
      <c r="H66" s="211"/>
    </row>
  </sheetData>
  <pageMargins left="0.7" right="0.7" top="0.75" bottom="0.75" header="0.3" footer="0.3"/>
  <pageSetup paperSize="9" scale="80" pageOrder="overThenDown" orientation="portrait" r:id="rId1"/>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92BC5-0E4A-4BF8-B774-AC24A79A11F9}">
  <sheetPr>
    <tabColor rgb="FFFFFF99"/>
  </sheetPr>
  <dimension ref="A1:BE61"/>
  <sheetViews>
    <sheetView view="pageBreakPreview" topLeftCell="AO10" zoomScale="110" zoomScaleNormal="100" zoomScaleSheetLayoutView="110" zoomScalePageLayoutView="90" workbookViewId="0">
      <selection activeCell="AW44" sqref="AW44"/>
    </sheetView>
  </sheetViews>
  <sheetFormatPr defaultColWidth="9.109375" defaultRowHeight="14.4"/>
  <cols>
    <col min="1" max="1" width="50.33203125" style="70" customWidth="1"/>
    <col min="2" max="6" width="9.6640625" style="70" customWidth="1"/>
    <col min="7" max="7" width="1.44140625" style="70" customWidth="1"/>
    <col min="8" max="8" width="43.5546875" style="66" customWidth="1"/>
    <col min="9" max="9" width="7.6640625" style="66" customWidth="1"/>
    <col min="10" max="10" width="7.109375" style="66" customWidth="1"/>
    <col min="11" max="11" width="7.88671875" style="66" customWidth="1"/>
    <col min="12" max="12" width="7.44140625" style="66" customWidth="1"/>
    <col min="13" max="13" width="7.5546875" style="66" customWidth="1"/>
    <col min="14" max="14" width="8.33203125" style="66" customWidth="1"/>
    <col min="15" max="15" width="10.44140625" style="66" customWidth="1"/>
    <col min="16" max="16" width="7.5546875" style="66" bestFit="1" customWidth="1"/>
    <col min="17" max="17" width="7.33203125" style="66" customWidth="1"/>
    <col min="18" max="18" width="37" style="66" customWidth="1"/>
    <col min="19" max="19" width="6.33203125" style="66" customWidth="1"/>
    <col min="20" max="20" width="7.44140625" style="66" customWidth="1"/>
    <col min="21" max="21" width="8" style="66" customWidth="1"/>
    <col min="22" max="25" width="6.5546875" style="66" customWidth="1"/>
    <col min="26" max="26" width="7.109375" style="66" customWidth="1"/>
    <col min="27" max="27" width="6.33203125" style="66" customWidth="1"/>
    <col min="28" max="28" width="1" style="66" customWidth="1"/>
    <col min="29" max="29" width="35.44140625" style="66" customWidth="1"/>
    <col min="30" max="30" width="7.5546875" style="66" customWidth="1"/>
    <col min="31" max="31" width="7.109375" style="66" customWidth="1"/>
    <col min="32" max="32" width="8.109375" style="66" customWidth="1"/>
    <col min="33" max="33" width="6.44140625" style="66" customWidth="1"/>
    <col min="34" max="34" width="6.6640625" style="66" customWidth="1"/>
    <col min="35" max="35" width="6.88671875" style="66" customWidth="1"/>
    <col min="36" max="36" width="6.5546875" style="66" customWidth="1"/>
    <col min="37" max="37" width="7.109375" style="66" customWidth="1"/>
    <col min="38" max="38" width="6.33203125" style="66" customWidth="1"/>
    <col min="39" max="39" width="36" style="66" customWidth="1"/>
    <col min="40" max="48" width="7.88671875" style="66" customWidth="1"/>
    <col min="49" max="49" width="31" style="66" customWidth="1"/>
    <col min="50" max="55" width="11.109375" style="66" customWidth="1"/>
    <col min="56" max="16384" width="9.109375" style="66"/>
  </cols>
  <sheetData>
    <row r="1" spans="1:57" ht="13.5" customHeight="1">
      <c r="A1" s="68" t="s">
        <v>446</v>
      </c>
      <c r="B1" s="67"/>
      <c r="C1" s="67"/>
      <c r="D1" s="67"/>
      <c r="E1" s="67"/>
      <c r="F1" s="67"/>
      <c r="G1" s="67"/>
      <c r="H1" s="68" t="s">
        <v>445</v>
      </c>
      <c r="I1" s="170"/>
      <c r="J1" s="170"/>
      <c r="K1" s="170"/>
      <c r="L1" s="170"/>
      <c r="M1" s="170"/>
      <c r="N1" s="170"/>
      <c r="O1" s="170"/>
      <c r="P1" s="170"/>
      <c r="Q1" s="170"/>
      <c r="R1" s="68" t="s">
        <v>444</v>
      </c>
      <c r="AC1" s="68" t="s">
        <v>444</v>
      </c>
      <c r="AM1" s="68" t="s">
        <v>444</v>
      </c>
      <c r="AW1" s="68" t="s">
        <v>584</v>
      </c>
      <c r="AX1" s="170"/>
      <c r="AY1" s="170"/>
      <c r="AZ1" s="170"/>
      <c r="BA1" s="170"/>
      <c r="BB1" s="170"/>
      <c r="BC1" s="170"/>
    </row>
    <row r="2" spans="1:57" ht="13.5" customHeight="1">
      <c r="A2" s="172" t="s">
        <v>1414</v>
      </c>
      <c r="B2" s="372"/>
      <c r="C2" s="372"/>
      <c r="D2" s="372"/>
      <c r="E2" s="372"/>
      <c r="F2" s="372"/>
      <c r="G2" s="372"/>
      <c r="H2" s="172" t="s">
        <v>1414</v>
      </c>
      <c r="I2" s="170"/>
      <c r="J2" s="170"/>
      <c r="K2" s="170"/>
      <c r="L2" s="170"/>
      <c r="M2" s="170"/>
      <c r="N2" s="170"/>
      <c r="O2" s="170"/>
      <c r="P2" s="170"/>
      <c r="Q2" s="170"/>
      <c r="R2" s="172" t="s">
        <v>1414</v>
      </c>
      <c r="AC2" s="172" t="s">
        <v>1414</v>
      </c>
      <c r="AM2" s="172" t="s">
        <v>1414</v>
      </c>
      <c r="AW2" s="172" t="s">
        <v>1414</v>
      </c>
      <c r="AX2" s="170"/>
      <c r="AY2" s="170"/>
      <c r="AZ2" s="170"/>
      <c r="BA2" s="170"/>
      <c r="BB2" s="170"/>
      <c r="BC2" s="170"/>
    </row>
    <row r="3" spans="1:57" ht="12" customHeight="1">
      <c r="A3" s="178"/>
      <c r="B3" s="592"/>
      <c r="C3" s="592"/>
      <c r="D3" s="592"/>
      <c r="E3" s="592"/>
      <c r="F3" s="592"/>
      <c r="G3" s="592"/>
      <c r="Q3" s="591"/>
      <c r="R3" s="71" t="s">
        <v>443</v>
      </c>
      <c r="AC3" s="71" t="s">
        <v>443</v>
      </c>
      <c r="AM3" s="71" t="s">
        <v>443</v>
      </c>
      <c r="AW3" s="71"/>
      <c r="AX3" s="367"/>
      <c r="AY3" s="367"/>
      <c r="AZ3" s="367"/>
      <c r="BA3" s="367"/>
      <c r="BB3" s="367"/>
      <c r="BC3" s="367"/>
      <c r="BD3" s="367"/>
      <c r="BE3" s="367"/>
    </row>
    <row r="4" spans="1:57" ht="15" thickBot="1">
      <c r="A4" s="178"/>
      <c r="B4" s="580"/>
      <c r="C4" s="580"/>
      <c r="D4" s="580"/>
      <c r="E4" s="580"/>
      <c r="F4" s="580"/>
      <c r="G4" s="580"/>
      <c r="H4" s="1003"/>
      <c r="Q4" s="590"/>
      <c r="AW4" s="378"/>
      <c r="AX4" s="2247" t="s">
        <v>442</v>
      </c>
      <c r="AY4" s="2247"/>
      <c r="AZ4" s="2247" t="s">
        <v>435</v>
      </c>
      <c r="BA4" s="2247"/>
      <c r="BB4" s="2247" t="s">
        <v>439</v>
      </c>
      <c r="BC4" s="2247"/>
      <c r="BD4" s="367"/>
      <c r="BE4" s="367"/>
    </row>
    <row r="5" spans="1:57" ht="26.25" customHeight="1" thickBot="1">
      <c r="A5" s="177" t="s">
        <v>583</v>
      </c>
      <c r="B5" s="997"/>
      <c r="C5" s="997"/>
      <c r="D5" s="997"/>
      <c r="E5" s="997"/>
      <c r="F5" s="997"/>
      <c r="G5" s="580"/>
      <c r="Q5" s="590"/>
      <c r="R5" s="579" t="s">
        <v>439</v>
      </c>
      <c r="S5" s="575" t="s">
        <v>428</v>
      </c>
      <c r="T5" s="575" t="s">
        <v>427</v>
      </c>
      <c r="U5" s="575" t="s">
        <v>426</v>
      </c>
      <c r="V5" s="575" t="s">
        <v>425</v>
      </c>
      <c r="W5" s="575" t="s">
        <v>424</v>
      </c>
      <c r="X5" s="575" t="s">
        <v>423</v>
      </c>
      <c r="Y5" s="575" t="s">
        <v>422</v>
      </c>
      <c r="Z5" s="575" t="s">
        <v>421</v>
      </c>
      <c r="AA5" s="575" t="s">
        <v>237</v>
      </c>
      <c r="AB5" s="69"/>
      <c r="AC5" s="579" t="s">
        <v>440</v>
      </c>
      <c r="AD5" s="575" t="s">
        <v>428</v>
      </c>
      <c r="AE5" s="575" t="s">
        <v>427</v>
      </c>
      <c r="AF5" s="575" t="s">
        <v>426</v>
      </c>
      <c r="AG5" s="575" t="s">
        <v>425</v>
      </c>
      <c r="AH5" s="575" t="s">
        <v>424</v>
      </c>
      <c r="AI5" s="575" t="s">
        <v>423</v>
      </c>
      <c r="AJ5" s="575" t="s">
        <v>422</v>
      </c>
      <c r="AK5" s="575" t="s">
        <v>421</v>
      </c>
      <c r="AL5" s="575" t="s">
        <v>237</v>
      </c>
      <c r="AM5" s="579" t="s">
        <v>429</v>
      </c>
      <c r="AN5" s="575" t="s">
        <v>428</v>
      </c>
      <c r="AO5" s="575" t="s">
        <v>427</v>
      </c>
      <c r="AP5" s="575" t="s">
        <v>426</v>
      </c>
      <c r="AQ5" s="575" t="s">
        <v>425</v>
      </c>
      <c r="AR5" s="575" t="s">
        <v>424</v>
      </c>
      <c r="AS5" s="575" t="s">
        <v>423</v>
      </c>
      <c r="AT5" s="575" t="s">
        <v>422</v>
      </c>
      <c r="AU5" s="575" t="s">
        <v>421</v>
      </c>
      <c r="AV5" s="575" t="s">
        <v>237</v>
      </c>
      <c r="AW5" s="377" t="s">
        <v>112</v>
      </c>
      <c r="AX5" s="1738" t="s">
        <v>507</v>
      </c>
      <c r="AY5" s="376" t="s">
        <v>506</v>
      </c>
      <c r="AZ5" s="376" t="s">
        <v>507</v>
      </c>
      <c r="BA5" s="376" t="s">
        <v>506</v>
      </c>
      <c r="BB5" s="376" t="s">
        <v>507</v>
      </c>
      <c r="BC5" s="376" t="s">
        <v>506</v>
      </c>
      <c r="BD5" s="367"/>
      <c r="BE5" s="367"/>
    </row>
    <row r="6" spans="1:57" ht="20.25" customHeight="1" thickBot="1">
      <c r="A6" s="177"/>
      <c r="B6" s="997"/>
      <c r="C6" s="997"/>
      <c r="D6" s="997"/>
      <c r="E6" s="997"/>
      <c r="F6" s="997"/>
      <c r="G6" s="580"/>
      <c r="H6" s="589" t="s">
        <v>238</v>
      </c>
      <c r="I6" s="578" t="s">
        <v>439</v>
      </c>
      <c r="J6" s="578" t="s">
        <v>435</v>
      </c>
      <c r="K6" s="578" t="s">
        <v>440</v>
      </c>
      <c r="L6" s="588" t="s">
        <v>436</v>
      </c>
      <c r="M6" s="578" t="s">
        <v>429</v>
      </c>
      <c r="N6" s="578" t="s">
        <v>2</v>
      </c>
      <c r="O6" s="578" t="s">
        <v>441</v>
      </c>
      <c r="P6" s="578" t="s">
        <v>237</v>
      </c>
      <c r="Q6" s="1119"/>
      <c r="R6" s="365" t="s">
        <v>420</v>
      </c>
      <c r="S6" s="366">
        <v>35.4</v>
      </c>
      <c r="T6" s="368" t="s">
        <v>53</v>
      </c>
      <c r="U6" s="368" t="s">
        <v>53</v>
      </c>
      <c r="V6" s="368" t="s">
        <v>53</v>
      </c>
      <c r="W6" s="368" t="s">
        <v>53</v>
      </c>
      <c r="X6" s="368" t="s">
        <v>53</v>
      </c>
      <c r="Y6" s="368" t="s">
        <v>53</v>
      </c>
      <c r="Z6" s="368" t="s">
        <v>53</v>
      </c>
      <c r="AA6" s="368">
        <v>35.4</v>
      </c>
      <c r="AB6" s="69"/>
      <c r="AC6" s="365" t="s">
        <v>420</v>
      </c>
      <c r="AD6" s="366">
        <v>2.1</v>
      </c>
      <c r="AE6" s="368" t="s">
        <v>53</v>
      </c>
      <c r="AF6" s="368" t="s">
        <v>53</v>
      </c>
      <c r="AG6" s="368" t="s">
        <v>53</v>
      </c>
      <c r="AH6" s="368" t="s">
        <v>53</v>
      </c>
      <c r="AI6" s="368" t="s">
        <v>53</v>
      </c>
      <c r="AJ6" s="368" t="s">
        <v>53</v>
      </c>
      <c r="AK6" s="368" t="s">
        <v>53</v>
      </c>
      <c r="AL6" s="368">
        <v>2.1</v>
      </c>
      <c r="AM6" s="365" t="s">
        <v>420</v>
      </c>
      <c r="AN6" s="366">
        <v>0.4</v>
      </c>
      <c r="AO6" s="368" t="s">
        <v>53</v>
      </c>
      <c r="AP6" s="368" t="s">
        <v>53</v>
      </c>
      <c r="AQ6" s="368" t="s">
        <v>53</v>
      </c>
      <c r="AR6" s="368" t="s">
        <v>53</v>
      </c>
      <c r="AS6" s="368" t="s">
        <v>53</v>
      </c>
      <c r="AT6" s="368" t="s">
        <v>53</v>
      </c>
      <c r="AU6" s="368" t="s">
        <v>53</v>
      </c>
      <c r="AV6" s="368">
        <v>0.4</v>
      </c>
      <c r="AW6" s="875"/>
      <c r="AX6" s="874"/>
      <c r="AY6" s="874"/>
      <c r="AZ6" s="874"/>
      <c r="BA6" s="874"/>
      <c r="BB6" s="874"/>
      <c r="BC6" s="874"/>
      <c r="BD6" s="367"/>
      <c r="BE6" s="367"/>
    </row>
    <row r="7" spans="1:57" ht="13.5" customHeight="1">
      <c r="A7" s="177"/>
      <c r="B7" s="367"/>
      <c r="C7" s="367"/>
      <c r="D7" s="367"/>
      <c r="E7" s="367"/>
      <c r="F7" s="367"/>
      <c r="G7" s="580"/>
      <c r="H7" s="365" t="s">
        <v>420</v>
      </c>
      <c r="I7" s="366">
        <v>35.4</v>
      </c>
      <c r="J7" s="366">
        <v>14.3</v>
      </c>
      <c r="K7" s="366">
        <v>2.1</v>
      </c>
      <c r="L7" s="366">
        <v>4.5</v>
      </c>
      <c r="M7" s="366">
        <v>0.4</v>
      </c>
      <c r="N7" s="366">
        <v>0.2</v>
      </c>
      <c r="O7" s="873"/>
      <c r="P7" s="366">
        <v>56.9</v>
      </c>
      <c r="Q7" s="1119"/>
      <c r="R7" s="365" t="s">
        <v>419</v>
      </c>
      <c r="S7" s="366">
        <v>12.4</v>
      </c>
      <c r="T7" s="366">
        <v>2.7</v>
      </c>
      <c r="U7" s="366">
        <v>8.3000000000000007</v>
      </c>
      <c r="V7" s="366">
        <v>9.1</v>
      </c>
      <c r="W7" s="366">
        <v>18.399999999999999</v>
      </c>
      <c r="X7" s="366">
        <v>12.2</v>
      </c>
      <c r="Y7" s="366">
        <v>16.5</v>
      </c>
      <c r="Z7" s="368" t="s">
        <v>53</v>
      </c>
      <c r="AA7" s="368">
        <v>79.599999999999994</v>
      </c>
      <c r="AB7" s="69"/>
      <c r="AC7" s="365" t="s">
        <v>419</v>
      </c>
      <c r="AD7" s="366">
        <v>7.1</v>
      </c>
      <c r="AE7" s="366">
        <v>2.4</v>
      </c>
      <c r="AF7" s="366">
        <v>10.1</v>
      </c>
      <c r="AG7" s="366">
        <v>6.8</v>
      </c>
      <c r="AH7" s="366">
        <v>13.9</v>
      </c>
      <c r="AI7" s="366">
        <v>5</v>
      </c>
      <c r="AJ7" s="366">
        <v>40.4</v>
      </c>
      <c r="AK7" s="368" t="s">
        <v>53</v>
      </c>
      <c r="AL7" s="368">
        <v>85.6</v>
      </c>
      <c r="AM7" s="365" t="s">
        <v>419</v>
      </c>
      <c r="AN7" s="366">
        <v>5.3</v>
      </c>
      <c r="AO7" s="366">
        <v>2.4</v>
      </c>
      <c r="AP7" s="366">
        <v>7.7</v>
      </c>
      <c r="AQ7" s="366">
        <v>7.5</v>
      </c>
      <c r="AR7" s="366">
        <v>14</v>
      </c>
      <c r="AS7" s="366">
        <v>14.8</v>
      </c>
      <c r="AT7" s="366">
        <v>15.5</v>
      </c>
      <c r="AU7" s="368" t="s">
        <v>53</v>
      </c>
      <c r="AV7" s="368">
        <v>67.2</v>
      </c>
      <c r="AW7" s="584"/>
      <c r="AX7" s="587"/>
      <c r="AY7" s="587"/>
      <c r="AZ7" s="587"/>
      <c r="BA7" s="587"/>
      <c r="BB7" s="587"/>
      <c r="BC7" s="587"/>
      <c r="BD7" s="367"/>
      <c r="BE7" s="367"/>
    </row>
    <row r="8" spans="1:57" ht="13.5" customHeight="1" thickBot="1">
      <c r="A8" s="367"/>
      <c r="B8" s="177" t="s">
        <v>993</v>
      </c>
      <c r="C8" s="367"/>
      <c r="D8" s="367"/>
      <c r="E8" s="367"/>
      <c r="F8" s="375"/>
      <c r="G8" s="580"/>
      <c r="H8" s="365" t="s">
        <v>419</v>
      </c>
      <c r="I8" s="366">
        <v>79.599999999999994</v>
      </c>
      <c r="J8" s="366">
        <v>11.7</v>
      </c>
      <c r="K8" s="366">
        <v>85.6</v>
      </c>
      <c r="L8" s="366">
        <v>87.4</v>
      </c>
      <c r="M8" s="366">
        <v>67.2</v>
      </c>
      <c r="N8" s="366">
        <v>2.2000000000000002</v>
      </c>
      <c r="O8" s="873"/>
      <c r="P8" s="366">
        <v>333.6</v>
      </c>
      <c r="Q8" s="1119"/>
      <c r="R8" s="365" t="s">
        <v>418</v>
      </c>
      <c r="S8" s="366">
        <v>8.3000000000000007</v>
      </c>
      <c r="T8" s="366">
        <v>0.5</v>
      </c>
      <c r="U8" s="366">
        <v>0.2</v>
      </c>
      <c r="V8" s="366" t="s">
        <v>53</v>
      </c>
      <c r="W8" s="366" t="s">
        <v>53</v>
      </c>
      <c r="X8" s="366" t="s">
        <v>53</v>
      </c>
      <c r="Y8" s="368" t="s">
        <v>53</v>
      </c>
      <c r="Z8" s="368" t="s">
        <v>53</v>
      </c>
      <c r="AA8" s="368">
        <v>9</v>
      </c>
      <c r="AB8" s="69"/>
      <c r="AC8" s="365" t="s">
        <v>418</v>
      </c>
      <c r="AD8" s="366">
        <v>0.3</v>
      </c>
      <c r="AE8" s="366" t="s">
        <v>53</v>
      </c>
      <c r="AF8" s="366" t="s">
        <v>53</v>
      </c>
      <c r="AG8" s="366" t="s">
        <v>53</v>
      </c>
      <c r="AH8" s="366" t="s">
        <v>53</v>
      </c>
      <c r="AI8" s="366" t="s">
        <v>53</v>
      </c>
      <c r="AJ8" s="368" t="s">
        <v>53</v>
      </c>
      <c r="AK8" s="368" t="s">
        <v>53</v>
      </c>
      <c r="AL8" s="368">
        <v>0.3</v>
      </c>
      <c r="AM8" s="365" t="s">
        <v>418</v>
      </c>
      <c r="AN8" s="366">
        <v>0.3</v>
      </c>
      <c r="AO8" s="366" t="s">
        <v>53</v>
      </c>
      <c r="AP8" s="366" t="s">
        <v>53</v>
      </c>
      <c r="AQ8" s="366" t="s">
        <v>53</v>
      </c>
      <c r="AR8" s="366" t="s">
        <v>53</v>
      </c>
      <c r="AS8" s="366" t="s">
        <v>53</v>
      </c>
      <c r="AT8" s="368" t="s">
        <v>53</v>
      </c>
      <c r="AU8" s="368" t="s">
        <v>53</v>
      </c>
      <c r="AV8" s="368">
        <v>0.3</v>
      </c>
      <c r="AW8" s="584" t="s">
        <v>505</v>
      </c>
      <c r="AX8" s="584">
        <v>112464.43552152225</v>
      </c>
      <c r="AY8" s="584">
        <v>110174.63105889251</v>
      </c>
      <c r="AZ8" s="584">
        <v>24318.484296882103</v>
      </c>
      <c r="BA8" s="584">
        <v>24266.184593331051</v>
      </c>
      <c r="BB8" s="584">
        <v>38954.039074453649</v>
      </c>
      <c r="BC8" s="584">
        <v>38858.135260798903</v>
      </c>
      <c r="BD8" s="367"/>
      <c r="BE8" s="367"/>
    </row>
    <row r="9" spans="1:57" ht="13.5" customHeight="1" thickBot="1">
      <c r="A9" s="579" t="s">
        <v>238</v>
      </c>
      <c r="B9" s="586" t="s">
        <v>439</v>
      </c>
      <c r="C9" s="586" t="s">
        <v>435</v>
      </c>
      <c r="D9" s="586" t="s">
        <v>440</v>
      </c>
      <c r="E9" s="586" t="s">
        <v>2</v>
      </c>
      <c r="F9" s="586" t="s">
        <v>438</v>
      </c>
      <c r="G9" s="580"/>
      <c r="H9" s="365" t="s">
        <v>418</v>
      </c>
      <c r="I9" s="366">
        <v>9</v>
      </c>
      <c r="J9" s="366">
        <v>0.1</v>
      </c>
      <c r="K9" s="366">
        <v>0.3</v>
      </c>
      <c r="L9" s="366">
        <v>0.6</v>
      </c>
      <c r="M9" s="366">
        <v>0.3</v>
      </c>
      <c r="N9" s="366">
        <v>0.2</v>
      </c>
      <c r="O9" s="873"/>
      <c r="P9" s="366">
        <v>10.5</v>
      </c>
      <c r="Q9" s="1119"/>
      <c r="R9" s="362" t="s">
        <v>1087</v>
      </c>
      <c r="S9" s="366">
        <v>9.1999999999999993</v>
      </c>
      <c r="T9" s="368" t="s">
        <v>53</v>
      </c>
      <c r="U9" s="368" t="s">
        <v>53</v>
      </c>
      <c r="V9" s="368" t="s">
        <v>53</v>
      </c>
      <c r="W9" s="368" t="s">
        <v>53</v>
      </c>
      <c r="X9" s="368" t="s">
        <v>53</v>
      </c>
      <c r="Y9" s="368" t="s">
        <v>53</v>
      </c>
      <c r="Z9" s="366" t="s">
        <v>53</v>
      </c>
      <c r="AA9" s="366">
        <v>9.1999999999999993</v>
      </c>
      <c r="AB9" s="69"/>
      <c r="AC9" s="362" t="s">
        <v>1087</v>
      </c>
      <c r="AD9" s="366">
        <v>19</v>
      </c>
      <c r="AE9" s="368" t="s">
        <v>53</v>
      </c>
      <c r="AF9" s="368" t="s">
        <v>53</v>
      </c>
      <c r="AG9" s="368" t="s">
        <v>53</v>
      </c>
      <c r="AH9" s="368" t="s">
        <v>53</v>
      </c>
      <c r="AI9" s="368" t="s">
        <v>53</v>
      </c>
      <c r="AJ9" s="368" t="s">
        <v>53</v>
      </c>
      <c r="AK9" s="366" t="s">
        <v>53</v>
      </c>
      <c r="AL9" s="366">
        <v>19</v>
      </c>
      <c r="AM9" s="362" t="s">
        <v>1087</v>
      </c>
      <c r="AN9" s="366">
        <v>8.9</v>
      </c>
      <c r="AO9" s="368" t="s">
        <v>53</v>
      </c>
      <c r="AP9" s="368" t="s">
        <v>53</v>
      </c>
      <c r="AQ9" s="368" t="s">
        <v>53</v>
      </c>
      <c r="AR9" s="368" t="s">
        <v>53</v>
      </c>
      <c r="AS9" s="368" t="s">
        <v>53</v>
      </c>
      <c r="AT9" s="368" t="s">
        <v>53</v>
      </c>
      <c r="AU9" s="366" t="s">
        <v>53</v>
      </c>
      <c r="AV9" s="366">
        <v>8.9</v>
      </c>
      <c r="AW9" s="583" t="s">
        <v>504</v>
      </c>
      <c r="AX9" s="583">
        <v>109106.45223930645</v>
      </c>
      <c r="AY9" s="583">
        <v>107320.34526900912</v>
      </c>
      <c r="AZ9" s="583">
        <v>23982.476894499807</v>
      </c>
      <c r="BA9" s="583">
        <v>23980.57830130609</v>
      </c>
      <c r="BB9" s="583">
        <v>38636.122981304361</v>
      </c>
      <c r="BC9" s="583">
        <v>38587.90658162201</v>
      </c>
      <c r="BD9" s="367"/>
      <c r="BE9" s="367"/>
    </row>
    <row r="10" spans="1:57" ht="13.5" customHeight="1">
      <c r="A10" s="574" t="s">
        <v>582</v>
      </c>
      <c r="B10" s="573">
        <v>38.636122981304354</v>
      </c>
      <c r="C10" s="573">
        <v>23.982476894499815</v>
      </c>
      <c r="D10" s="573">
        <v>18.855997549165451</v>
      </c>
      <c r="E10" s="573">
        <v>27.631399256452085</v>
      </c>
      <c r="F10" s="573">
        <v>109.10599668142169</v>
      </c>
      <c r="G10" s="580"/>
      <c r="H10" s="365" t="s">
        <v>417</v>
      </c>
      <c r="I10" s="366">
        <v>9.1999999999999993</v>
      </c>
      <c r="J10" s="366">
        <v>9.9</v>
      </c>
      <c r="K10" s="366">
        <v>19</v>
      </c>
      <c r="L10" s="366">
        <v>15.9</v>
      </c>
      <c r="M10" s="366">
        <v>8.9</v>
      </c>
      <c r="N10" s="366">
        <v>0</v>
      </c>
      <c r="O10" s="366">
        <v>7.7</v>
      </c>
      <c r="P10" s="366">
        <v>70.7</v>
      </c>
      <c r="Q10" s="1118"/>
      <c r="R10" s="365" t="s">
        <v>405</v>
      </c>
      <c r="S10" s="366" t="s">
        <v>53</v>
      </c>
      <c r="T10" s="368" t="s">
        <v>53</v>
      </c>
      <c r="U10" s="368" t="s">
        <v>53</v>
      </c>
      <c r="V10" s="368" t="s">
        <v>53</v>
      </c>
      <c r="W10" s="368" t="s">
        <v>53</v>
      </c>
      <c r="X10" s="368" t="s">
        <v>53</v>
      </c>
      <c r="Y10" s="368" t="s">
        <v>53</v>
      </c>
      <c r="Z10" s="366">
        <v>18.3</v>
      </c>
      <c r="AA10" s="366">
        <v>18.3</v>
      </c>
      <c r="AB10" s="69"/>
      <c r="AC10" s="365" t="s">
        <v>405</v>
      </c>
      <c r="AD10" s="366" t="s">
        <v>53</v>
      </c>
      <c r="AE10" s="368" t="s">
        <v>53</v>
      </c>
      <c r="AF10" s="368" t="s">
        <v>53</v>
      </c>
      <c r="AG10" s="368" t="s">
        <v>53</v>
      </c>
      <c r="AH10" s="368" t="s">
        <v>53</v>
      </c>
      <c r="AI10" s="368" t="s">
        <v>53</v>
      </c>
      <c r="AJ10" s="368" t="s">
        <v>53</v>
      </c>
      <c r="AK10" s="366">
        <v>2</v>
      </c>
      <c r="AL10" s="366">
        <v>2</v>
      </c>
      <c r="AM10" s="365" t="s">
        <v>405</v>
      </c>
      <c r="AN10" s="366" t="s">
        <v>53</v>
      </c>
      <c r="AO10" s="368" t="s">
        <v>53</v>
      </c>
      <c r="AP10" s="368" t="s">
        <v>53</v>
      </c>
      <c r="AQ10" s="368" t="s">
        <v>53</v>
      </c>
      <c r="AR10" s="368" t="s">
        <v>53</v>
      </c>
      <c r="AS10" s="368" t="s">
        <v>53</v>
      </c>
      <c r="AT10" s="368" t="s">
        <v>53</v>
      </c>
      <c r="AU10" s="366">
        <v>1.1000000000000001</v>
      </c>
      <c r="AV10" s="366">
        <v>1.1000000000000001</v>
      </c>
      <c r="AW10" s="583" t="s">
        <v>503</v>
      </c>
      <c r="AX10" s="583">
        <v>3357.9832822157869</v>
      </c>
      <c r="AY10" s="583">
        <v>2854.2857898834191</v>
      </c>
      <c r="AZ10" s="583">
        <v>336.00740238229787</v>
      </c>
      <c r="BA10" s="583">
        <v>285.60629202495318</v>
      </c>
      <c r="BB10" s="583">
        <v>317.91609314928996</v>
      </c>
      <c r="BC10" s="583">
        <v>270.22867917689649</v>
      </c>
      <c r="BD10" s="367"/>
      <c r="BE10" s="367"/>
    </row>
    <row r="11" spans="1:57">
      <c r="A11" s="570" t="s">
        <v>576</v>
      </c>
      <c r="B11" s="371">
        <v>34.067992152829994</v>
      </c>
      <c r="C11" s="371">
        <v>14.271329896873269</v>
      </c>
      <c r="D11" s="371">
        <v>7.1583458562228914</v>
      </c>
      <c r="E11" s="371">
        <v>5.0042762210131304</v>
      </c>
      <c r="F11" s="371">
        <v>60.501944126939293</v>
      </c>
      <c r="G11" s="580"/>
      <c r="H11" s="365" t="s">
        <v>405</v>
      </c>
      <c r="I11" s="366">
        <v>18.3</v>
      </c>
      <c r="J11" s="366">
        <v>9.4</v>
      </c>
      <c r="K11" s="366">
        <v>2</v>
      </c>
      <c r="L11" s="366">
        <v>4.0999999999999996</v>
      </c>
      <c r="M11" s="366">
        <v>1.1000000000000001</v>
      </c>
      <c r="N11" s="366">
        <v>1</v>
      </c>
      <c r="O11" s="873"/>
      <c r="P11" s="366">
        <v>36</v>
      </c>
      <c r="Q11" s="1115"/>
      <c r="R11" s="166" t="s">
        <v>415</v>
      </c>
      <c r="S11" s="204">
        <v>65.400000000000006</v>
      </c>
      <c r="T11" s="204">
        <v>3.2</v>
      </c>
      <c r="U11" s="204">
        <v>8.5</v>
      </c>
      <c r="V11" s="204">
        <v>9.1</v>
      </c>
      <c r="W11" s="204">
        <v>18.399999999999999</v>
      </c>
      <c r="X11" s="204">
        <v>12.2</v>
      </c>
      <c r="Y11" s="204">
        <v>16.5</v>
      </c>
      <c r="Z11" s="204">
        <v>18.3</v>
      </c>
      <c r="AA11" s="204">
        <v>151.6</v>
      </c>
      <c r="AB11" s="69"/>
      <c r="AC11" s="166" t="s">
        <v>415</v>
      </c>
      <c r="AD11" s="204">
        <v>28.5</v>
      </c>
      <c r="AE11" s="204">
        <v>2.4</v>
      </c>
      <c r="AF11" s="204">
        <v>10.1</v>
      </c>
      <c r="AG11" s="204">
        <v>6.8</v>
      </c>
      <c r="AH11" s="204">
        <v>13.9</v>
      </c>
      <c r="AI11" s="204">
        <v>5</v>
      </c>
      <c r="AJ11" s="204">
        <v>40.4</v>
      </c>
      <c r="AK11" s="204">
        <v>2</v>
      </c>
      <c r="AL11" s="204">
        <v>109.1</v>
      </c>
      <c r="AM11" s="166" t="s">
        <v>415</v>
      </c>
      <c r="AN11" s="204">
        <v>14.9</v>
      </c>
      <c r="AO11" s="204">
        <v>2.4</v>
      </c>
      <c r="AP11" s="204">
        <v>7.7</v>
      </c>
      <c r="AQ11" s="204">
        <v>7.5</v>
      </c>
      <c r="AR11" s="204">
        <v>14</v>
      </c>
      <c r="AS11" s="204">
        <v>14.8</v>
      </c>
      <c r="AT11" s="204">
        <v>15.5</v>
      </c>
      <c r="AU11" s="204">
        <v>1.1000000000000001</v>
      </c>
      <c r="AV11" s="204">
        <v>77.900000000000006</v>
      </c>
      <c r="AW11" s="583" t="s">
        <v>502</v>
      </c>
      <c r="AX11" s="583">
        <v>0</v>
      </c>
      <c r="AY11" s="583">
        <v>0</v>
      </c>
      <c r="AZ11" s="583">
        <v>0</v>
      </c>
      <c r="BA11" s="583">
        <v>0</v>
      </c>
      <c r="BB11" s="583">
        <v>0</v>
      </c>
      <c r="BC11" s="583">
        <v>0</v>
      </c>
      <c r="BD11" s="367"/>
      <c r="BE11" s="367"/>
    </row>
    <row r="12" spans="1:57" ht="21" thickBot="1">
      <c r="A12" s="570" t="s">
        <v>575</v>
      </c>
      <c r="B12" s="371">
        <v>3.7235147292499997</v>
      </c>
      <c r="C12" s="371">
        <v>8.5517633431918956</v>
      </c>
      <c r="D12" s="371">
        <v>1.5732223970466239</v>
      </c>
      <c r="E12" s="371">
        <v>3.9340757771344781</v>
      </c>
      <c r="F12" s="371">
        <v>17.782576246622998</v>
      </c>
      <c r="G12" s="580"/>
      <c r="H12" s="572" t="s">
        <v>430</v>
      </c>
      <c r="I12" s="1001"/>
      <c r="J12" s="1001"/>
      <c r="K12" s="1001"/>
      <c r="L12" s="1001"/>
      <c r="M12" s="1001"/>
      <c r="N12" s="1001"/>
      <c r="O12" s="1001">
        <v>83.4</v>
      </c>
      <c r="P12" s="1001">
        <v>83.4</v>
      </c>
      <c r="Q12" s="1003"/>
      <c r="R12" s="365" t="s">
        <v>413</v>
      </c>
      <c r="S12" s="366">
        <v>2</v>
      </c>
      <c r="T12" s="366">
        <v>2.5</v>
      </c>
      <c r="U12" s="366">
        <v>1.5</v>
      </c>
      <c r="V12" s="366">
        <v>0.2</v>
      </c>
      <c r="W12" s="366">
        <v>0.4</v>
      </c>
      <c r="X12" s="366">
        <v>1.1000000000000001</v>
      </c>
      <c r="Y12" s="368">
        <v>0.5</v>
      </c>
      <c r="Z12" s="366">
        <v>57.2</v>
      </c>
      <c r="AA12" s="366">
        <v>65.400000000000006</v>
      </c>
      <c r="AB12" s="69"/>
      <c r="AC12" s="365" t="s">
        <v>413</v>
      </c>
      <c r="AD12" s="366">
        <v>0.6</v>
      </c>
      <c r="AE12" s="366">
        <v>0.1</v>
      </c>
      <c r="AF12" s="366">
        <v>0.2</v>
      </c>
      <c r="AG12" s="366">
        <v>0.1</v>
      </c>
      <c r="AH12" s="366" t="s">
        <v>53</v>
      </c>
      <c r="AI12" s="366" t="s">
        <v>53</v>
      </c>
      <c r="AJ12" s="368" t="s">
        <v>53</v>
      </c>
      <c r="AK12" s="366">
        <v>52.9</v>
      </c>
      <c r="AL12" s="366">
        <v>53.9</v>
      </c>
      <c r="AM12" s="365" t="s">
        <v>413</v>
      </c>
      <c r="AN12" s="366">
        <v>0.2</v>
      </c>
      <c r="AO12" s="366">
        <v>0.2</v>
      </c>
      <c r="AP12" s="366">
        <v>0.3</v>
      </c>
      <c r="AQ12" s="366" t="s">
        <v>53</v>
      </c>
      <c r="AR12" s="366">
        <v>0.1</v>
      </c>
      <c r="AS12" s="366">
        <v>0.1</v>
      </c>
      <c r="AT12" s="368" t="s">
        <v>53</v>
      </c>
      <c r="AU12" s="366">
        <v>25.6</v>
      </c>
      <c r="AV12" s="366">
        <v>26.4</v>
      </c>
      <c r="AW12" s="331"/>
      <c r="AX12" s="331"/>
      <c r="AY12" s="331"/>
      <c r="AZ12" s="331"/>
      <c r="BA12" s="331"/>
      <c r="BB12" s="331"/>
      <c r="BC12" s="331"/>
      <c r="BD12" s="367"/>
      <c r="BE12" s="367"/>
    </row>
    <row r="13" spans="1:57" ht="20.25" customHeight="1">
      <c r="A13" s="570" t="s">
        <v>574</v>
      </c>
      <c r="B13" s="371">
        <v>0.15581038947649001</v>
      </c>
      <c r="C13" s="371">
        <v>1.1322608945244352</v>
      </c>
      <c r="D13" s="371">
        <v>3.003349688079302</v>
      </c>
      <c r="E13" s="371">
        <v>1.0144902273159728</v>
      </c>
      <c r="F13" s="371">
        <v>5.3059111993961983</v>
      </c>
      <c r="G13" s="580"/>
      <c r="H13" s="166" t="s">
        <v>415</v>
      </c>
      <c r="I13" s="204">
        <v>151.6</v>
      </c>
      <c r="J13" s="204">
        <v>45.4</v>
      </c>
      <c r="K13" s="204">
        <v>109.1</v>
      </c>
      <c r="L13" s="204">
        <v>112.5</v>
      </c>
      <c r="M13" s="204">
        <v>77.900000000000006</v>
      </c>
      <c r="N13" s="204">
        <v>3.5</v>
      </c>
      <c r="O13" s="204">
        <v>91.1</v>
      </c>
      <c r="P13" s="204">
        <v>591.1</v>
      </c>
      <c r="Q13" s="1117"/>
      <c r="R13" s="365" t="s">
        <v>412</v>
      </c>
      <c r="S13" s="366">
        <v>8.8000000000000007</v>
      </c>
      <c r="T13" s="366">
        <v>4.3</v>
      </c>
      <c r="U13" s="366">
        <v>0.3</v>
      </c>
      <c r="V13" s="366" t="s">
        <v>53</v>
      </c>
      <c r="W13" s="366">
        <v>12.3</v>
      </c>
      <c r="X13" s="366" t="s">
        <v>53</v>
      </c>
      <c r="Y13" s="368" t="s">
        <v>53</v>
      </c>
      <c r="Z13" s="366" t="s">
        <v>53</v>
      </c>
      <c r="AA13" s="368">
        <v>25.8</v>
      </c>
      <c r="AB13" s="69"/>
      <c r="AC13" s="365" t="s">
        <v>412</v>
      </c>
      <c r="AD13" s="366">
        <v>3.2</v>
      </c>
      <c r="AE13" s="366">
        <v>1.3</v>
      </c>
      <c r="AF13" s="366" t="s">
        <v>53</v>
      </c>
      <c r="AG13" s="366" t="s">
        <v>53</v>
      </c>
      <c r="AH13" s="366" t="s">
        <v>53</v>
      </c>
      <c r="AI13" s="366" t="s">
        <v>53</v>
      </c>
      <c r="AJ13" s="368" t="s">
        <v>53</v>
      </c>
      <c r="AK13" s="366" t="s">
        <v>53</v>
      </c>
      <c r="AL13" s="368">
        <v>4.5</v>
      </c>
      <c r="AM13" s="365" t="s">
        <v>412</v>
      </c>
      <c r="AN13" s="366">
        <v>1</v>
      </c>
      <c r="AO13" s="366" t="s">
        <v>53</v>
      </c>
      <c r="AP13" s="366">
        <v>0.1</v>
      </c>
      <c r="AQ13" s="366" t="s">
        <v>53</v>
      </c>
      <c r="AR13" s="366">
        <v>0.1</v>
      </c>
      <c r="AS13" s="366">
        <v>0.1</v>
      </c>
      <c r="AT13" s="368" t="s">
        <v>53</v>
      </c>
      <c r="AU13" s="366" t="s">
        <v>53</v>
      </c>
      <c r="AV13" s="368">
        <v>1.4</v>
      </c>
      <c r="AW13" s="200" t="s">
        <v>501</v>
      </c>
      <c r="AX13" s="200">
        <v>361787.88858464337</v>
      </c>
      <c r="AY13" s="200">
        <v>82390.278338362346</v>
      </c>
      <c r="AZ13" s="200">
        <v>52771.896025212081</v>
      </c>
      <c r="BA13" s="200">
        <v>33463.299288407827</v>
      </c>
      <c r="BB13" s="200">
        <v>135482.1258668513</v>
      </c>
      <c r="BC13" s="200">
        <v>44326.918670311978</v>
      </c>
      <c r="BD13" s="581"/>
      <c r="BE13" s="367"/>
    </row>
    <row r="14" spans="1:57" ht="13.5" customHeight="1">
      <c r="A14" s="570" t="s">
        <v>572</v>
      </c>
      <c r="B14" s="371">
        <v>0.68880570974786981</v>
      </c>
      <c r="C14" s="371">
        <v>2.7122759910215205E-2</v>
      </c>
      <c r="D14" s="371">
        <v>7.1210796078166325</v>
      </c>
      <c r="E14" s="371">
        <v>17.678557030988504</v>
      </c>
      <c r="F14" s="371">
        <v>25.51556510846321</v>
      </c>
      <c r="G14" s="580"/>
      <c r="H14" s="365"/>
      <c r="I14" s="374"/>
      <c r="J14" s="374"/>
      <c r="K14" s="374"/>
      <c r="L14" s="374"/>
      <c r="M14" s="374"/>
      <c r="N14" s="374"/>
      <c r="O14" s="374"/>
      <c r="P14" s="374"/>
      <c r="Q14" s="1003"/>
      <c r="R14" s="365" t="s">
        <v>1086</v>
      </c>
      <c r="S14" s="366">
        <v>0.5</v>
      </c>
      <c r="T14" s="366">
        <v>0.6</v>
      </c>
      <c r="U14" s="366">
        <v>1.2</v>
      </c>
      <c r="V14" s="366" t="s">
        <v>53</v>
      </c>
      <c r="W14" s="366" t="s">
        <v>53</v>
      </c>
      <c r="X14" s="366" t="s">
        <v>53</v>
      </c>
      <c r="Y14" s="368" t="s">
        <v>53</v>
      </c>
      <c r="Z14" s="366" t="s">
        <v>53</v>
      </c>
      <c r="AA14" s="368">
        <v>2.2999999999999998</v>
      </c>
      <c r="AB14" s="69"/>
      <c r="AC14" s="365" t="s">
        <v>1086</v>
      </c>
      <c r="AD14" s="366" t="s">
        <v>53</v>
      </c>
      <c r="AE14" s="366" t="s">
        <v>53</v>
      </c>
      <c r="AF14" s="366" t="s">
        <v>53</v>
      </c>
      <c r="AG14" s="366" t="s">
        <v>53</v>
      </c>
      <c r="AH14" s="366" t="s">
        <v>53</v>
      </c>
      <c r="AI14" s="366" t="s">
        <v>53</v>
      </c>
      <c r="AJ14" s="368" t="s">
        <v>53</v>
      </c>
      <c r="AK14" s="366" t="s">
        <v>53</v>
      </c>
      <c r="AL14" s="368" t="s">
        <v>53</v>
      </c>
      <c r="AM14" s="365" t="s">
        <v>1086</v>
      </c>
      <c r="AN14" s="366" t="s">
        <v>53</v>
      </c>
      <c r="AO14" s="366" t="s">
        <v>53</v>
      </c>
      <c r="AP14" s="366" t="s">
        <v>53</v>
      </c>
      <c r="AQ14" s="366" t="s">
        <v>53</v>
      </c>
      <c r="AR14" s="366" t="s">
        <v>53</v>
      </c>
      <c r="AS14" s="366" t="s">
        <v>53</v>
      </c>
      <c r="AT14" s="368" t="s">
        <v>53</v>
      </c>
      <c r="AU14" s="366" t="s">
        <v>53</v>
      </c>
      <c r="AV14" s="368" t="s">
        <v>53</v>
      </c>
      <c r="AW14" s="583" t="s">
        <v>500</v>
      </c>
      <c r="AX14" s="583">
        <v>100262.03306069104</v>
      </c>
      <c r="AY14" s="583">
        <v>6623.9131365965595</v>
      </c>
      <c r="AZ14" s="583">
        <v>279.3740063783336</v>
      </c>
      <c r="BA14" s="583">
        <v>40.797196251215254</v>
      </c>
      <c r="BB14" s="583">
        <v>33149.357711519799</v>
      </c>
      <c r="BC14" s="583">
        <v>2262.4912144567361</v>
      </c>
      <c r="BD14" s="367"/>
      <c r="BE14" s="367"/>
    </row>
    <row r="15" spans="1:57" ht="13.5" customHeight="1">
      <c r="A15" s="574" t="s">
        <v>581</v>
      </c>
      <c r="B15" s="573">
        <v>0.31791609314928992</v>
      </c>
      <c r="C15" s="573">
        <v>0.33600740238229787</v>
      </c>
      <c r="D15" s="573">
        <v>0.41655889736578816</v>
      </c>
      <c r="E15" s="573">
        <v>2.2873598827130754</v>
      </c>
      <c r="F15" s="573">
        <v>3.357842275610452</v>
      </c>
      <c r="G15" s="580"/>
      <c r="H15" s="365" t="s">
        <v>413</v>
      </c>
      <c r="I15" s="366">
        <v>65.400000000000006</v>
      </c>
      <c r="J15" s="366">
        <v>14.7</v>
      </c>
      <c r="K15" s="366">
        <v>53.9</v>
      </c>
      <c r="L15" s="366">
        <v>35.5</v>
      </c>
      <c r="M15" s="366">
        <v>26.4</v>
      </c>
      <c r="N15" s="366">
        <v>2.2999999999999998</v>
      </c>
      <c r="O15" s="873"/>
      <c r="P15" s="366">
        <v>198.2</v>
      </c>
      <c r="Q15" s="1003"/>
      <c r="R15" s="365" t="s">
        <v>1085</v>
      </c>
      <c r="S15" s="366">
        <v>2.2000000000000002</v>
      </c>
      <c r="T15" s="366">
        <v>2.7</v>
      </c>
      <c r="U15" s="366">
        <v>1.8</v>
      </c>
      <c r="V15" s="366" t="s">
        <v>53</v>
      </c>
      <c r="W15" s="366" t="s">
        <v>53</v>
      </c>
      <c r="X15" s="366" t="s">
        <v>53</v>
      </c>
      <c r="Y15" s="368" t="s">
        <v>53</v>
      </c>
      <c r="Z15" s="366" t="s">
        <v>53</v>
      </c>
      <c r="AA15" s="368">
        <v>6.7</v>
      </c>
      <c r="AB15" s="69"/>
      <c r="AC15" s="365" t="s">
        <v>1085</v>
      </c>
      <c r="AD15" s="366" t="s">
        <v>53</v>
      </c>
      <c r="AE15" s="366" t="s">
        <v>53</v>
      </c>
      <c r="AF15" s="366" t="s">
        <v>53</v>
      </c>
      <c r="AG15" s="366" t="s">
        <v>53</v>
      </c>
      <c r="AH15" s="366" t="s">
        <v>53</v>
      </c>
      <c r="AI15" s="366" t="s">
        <v>53</v>
      </c>
      <c r="AJ15" s="368" t="s">
        <v>53</v>
      </c>
      <c r="AK15" s="366" t="s">
        <v>53</v>
      </c>
      <c r="AL15" s="368" t="s">
        <v>53</v>
      </c>
      <c r="AM15" s="365" t="s">
        <v>1085</v>
      </c>
      <c r="AN15" s="366" t="s">
        <v>53</v>
      </c>
      <c r="AO15" s="366" t="s">
        <v>53</v>
      </c>
      <c r="AP15" s="366" t="s">
        <v>53</v>
      </c>
      <c r="AQ15" s="366" t="s">
        <v>53</v>
      </c>
      <c r="AR15" s="366" t="s">
        <v>53</v>
      </c>
      <c r="AS15" s="366" t="s">
        <v>53</v>
      </c>
      <c r="AT15" s="368" t="s">
        <v>53</v>
      </c>
      <c r="AU15" s="366" t="s">
        <v>53</v>
      </c>
      <c r="AV15" s="368" t="s">
        <v>53</v>
      </c>
      <c r="AW15" s="583" t="s">
        <v>499</v>
      </c>
      <c r="AX15" s="583"/>
      <c r="AY15" s="583"/>
      <c r="AZ15" s="583"/>
      <c r="BA15" s="583"/>
      <c r="BB15" s="583"/>
      <c r="BC15" s="583"/>
      <c r="BD15" s="367"/>
      <c r="BE15" s="367"/>
    </row>
    <row r="16" spans="1:57" ht="13.5" customHeight="1">
      <c r="A16" s="570" t="s">
        <v>572</v>
      </c>
      <c r="B16" s="371">
        <v>0.29261875030368995</v>
      </c>
      <c r="C16" s="371">
        <v>0.28448496279722452</v>
      </c>
      <c r="D16" s="371">
        <v>0.41636018593914675</v>
      </c>
      <c r="E16" s="371">
        <v>2.2873598827130754</v>
      </c>
      <c r="F16" s="371">
        <v>3.2808237817531372</v>
      </c>
      <c r="G16" s="580"/>
      <c r="H16" s="365" t="s">
        <v>412</v>
      </c>
      <c r="I16" s="366">
        <v>25.8</v>
      </c>
      <c r="J16" s="366">
        <v>7.1</v>
      </c>
      <c r="K16" s="366">
        <v>4.5</v>
      </c>
      <c r="L16" s="366">
        <v>4.2</v>
      </c>
      <c r="M16" s="366">
        <v>1.4</v>
      </c>
      <c r="N16" s="366">
        <v>0.5</v>
      </c>
      <c r="O16" s="873"/>
      <c r="P16" s="366">
        <v>43.4</v>
      </c>
      <c r="Q16" s="1003"/>
      <c r="R16" s="365" t="s">
        <v>1084</v>
      </c>
      <c r="S16" s="366" t="s">
        <v>53</v>
      </c>
      <c r="T16" s="366" t="s">
        <v>53</v>
      </c>
      <c r="U16" s="366">
        <v>5</v>
      </c>
      <c r="V16" s="366" t="s">
        <v>53</v>
      </c>
      <c r="W16" s="366" t="s">
        <v>53</v>
      </c>
      <c r="X16" s="366" t="s">
        <v>53</v>
      </c>
      <c r="Y16" s="368" t="s">
        <v>53</v>
      </c>
      <c r="Z16" s="366" t="s">
        <v>53</v>
      </c>
      <c r="AA16" s="368">
        <v>5</v>
      </c>
      <c r="AB16" s="69"/>
      <c r="AC16" s="365" t="s">
        <v>1084</v>
      </c>
      <c r="AD16" s="366" t="s">
        <v>53</v>
      </c>
      <c r="AE16" s="366" t="s">
        <v>53</v>
      </c>
      <c r="AF16" s="366" t="s">
        <v>53</v>
      </c>
      <c r="AG16" s="366" t="s">
        <v>53</v>
      </c>
      <c r="AH16" s="366" t="s">
        <v>53</v>
      </c>
      <c r="AI16" s="366" t="s">
        <v>53</v>
      </c>
      <c r="AJ16" s="368" t="s">
        <v>53</v>
      </c>
      <c r="AK16" s="366" t="s">
        <v>53</v>
      </c>
      <c r="AL16" s="368" t="s">
        <v>53</v>
      </c>
      <c r="AM16" s="365" t="s">
        <v>1084</v>
      </c>
      <c r="AN16" s="366" t="s">
        <v>53</v>
      </c>
      <c r="AO16" s="366" t="s">
        <v>53</v>
      </c>
      <c r="AP16" s="366" t="s">
        <v>53</v>
      </c>
      <c r="AQ16" s="366" t="s">
        <v>53</v>
      </c>
      <c r="AR16" s="366" t="s">
        <v>53</v>
      </c>
      <c r="AS16" s="366" t="s">
        <v>53</v>
      </c>
      <c r="AT16" s="368" t="s">
        <v>53</v>
      </c>
      <c r="AU16" s="366" t="s">
        <v>53</v>
      </c>
      <c r="AV16" s="368" t="s">
        <v>53</v>
      </c>
      <c r="AW16" s="583" t="s">
        <v>498</v>
      </c>
      <c r="AX16" s="583">
        <v>118789.39261659372</v>
      </c>
      <c r="AY16" s="583">
        <v>55452.40808641701</v>
      </c>
      <c r="AZ16" s="583">
        <v>21480.74311172542</v>
      </c>
      <c r="BA16" s="583">
        <v>13260.377057811866</v>
      </c>
      <c r="BB16" s="583">
        <v>33130.23150049473</v>
      </c>
      <c r="BC16" s="583">
        <v>14590.646578409809</v>
      </c>
      <c r="BD16" s="367"/>
      <c r="BE16" s="367"/>
    </row>
    <row r="17" spans="1:57" ht="22.5" customHeight="1" thickBot="1">
      <c r="A17" s="570" t="s">
        <v>571</v>
      </c>
      <c r="B17" s="371">
        <v>2.5297342845600004E-2</v>
      </c>
      <c r="C17" s="371">
        <v>5.1522439585073361E-2</v>
      </c>
      <c r="D17" s="371">
        <v>1.9871142664140001E-4</v>
      </c>
      <c r="E17" s="371">
        <v>0</v>
      </c>
      <c r="F17" s="371">
        <v>7.7018493857314768E-2</v>
      </c>
      <c r="G17" s="580"/>
      <c r="H17" s="365" t="s">
        <v>414</v>
      </c>
      <c r="I17" s="366">
        <v>41.099999999999994</v>
      </c>
      <c r="J17" s="366">
        <v>27.2</v>
      </c>
      <c r="K17" s="366">
        <v>35.300000000000004</v>
      </c>
      <c r="L17" s="366">
        <v>53.8</v>
      </c>
      <c r="M17" s="366">
        <v>13.7</v>
      </c>
      <c r="N17" s="366">
        <v>12</v>
      </c>
      <c r="O17" s="366"/>
      <c r="P17" s="366">
        <v>183</v>
      </c>
      <c r="Q17" s="366"/>
      <c r="R17" s="365" t="s">
        <v>409</v>
      </c>
      <c r="S17" s="366" t="s">
        <v>53</v>
      </c>
      <c r="T17" s="366">
        <v>0.2</v>
      </c>
      <c r="U17" s="366">
        <v>2</v>
      </c>
      <c r="V17" s="366">
        <v>2.7</v>
      </c>
      <c r="W17" s="366">
        <v>5.6</v>
      </c>
      <c r="X17" s="366">
        <v>2.5</v>
      </c>
      <c r="Y17" s="368">
        <v>0.8</v>
      </c>
      <c r="Z17" s="366" t="s">
        <v>53</v>
      </c>
      <c r="AA17" s="368">
        <v>13.9</v>
      </c>
      <c r="AB17" s="69"/>
      <c r="AC17" s="365" t="s">
        <v>409</v>
      </c>
      <c r="AD17" s="366">
        <v>0.4</v>
      </c>
      <c r="AE17" s="366">
        <v>3.9</v>
      </c>
      <c r="AF17" s="366">
        <v>0.1</v>
      </c>
      <c r="AG17" s="366">
        <v>8.3000000000000007</v>
      </c>
      <c r="AH17" s="366">
        <v>17.8</v>
      </c>
      <c r="AI17" s="366">
        <v>1.5</v>
      </c>
      <c r="AJ17" s="368">
        <v>0.1</v>
      </c>
      <c r="AK17" s="366" t="s">
        <v>53</v>
      </c>
      <c r="AL17" s="368">
        <v>32.1</v>
      </c>
      <c r="AM17" s="365" t="s">
        <v>409</v>
      </c>
      <c r="AN17" s="366" t="s">
        <v>53</v>
      </c>
      <c r="AO17" s="366">
        <v>1.1000000000000001</v>
      </c>
      <c r="AP17" s="366">
        <v>0.2</v>
      </c>
      <c r="AQ17" s="366">
        <v>2.2999999999999998</v>
      </c>
      <c r="AR17" s="366">
        <v>6.8</v>
      </c>
      <c r="AS17" s="366">
        <v>0.5</v>
      </c>
      <c r="AT17" s="368">
        <v>0.1</v>
      </c>
      <c r="AU17" s="366" t="s">
        <v>53</v>
      </c>
      <c r="AV17" s="368">
        <v>11</v>
      </c>
      <c r="AW17" s="583" t="s">
        <v>497</v>
      </c>
      <c r="AX17" s="583">
        <v>17074.075512456944</v>
      </c>
      <c r="AY17" s="583">
        <v>2340.62812296317</v>
      </c>
      <c r="AZ17" s="583">
        <v>2433.6263766914321</v>
      </c>
      <c r="BA17" s="583">
        <v>604.02607953471409</v>
      </c>
      <c r="BB17" s="583">
        <v>7020.5335884467604</v>
      </c>
      <c r="BC17" s="583">
        <v>570.67998397009444</v>
      </c>
      <c r="BD17" s="367"/>
      <c r="BE17" s="367"/>
    </row>
    <row r="18" spans="1:57" ht="13.5" customHeight="1">
      <c r="A18" s="301" t="s">
        <v>437</v>
      </c>
      <c r="B18" s="167">
        <v>38.95403907445364</v>
      </c>
      <c r="C18" s="167">
        <v>24.318484296882108</v>
      </c>
      <c r="D18" s="167">
        <v>19.272556446531244</v>
      </c>
      <c r="E18" s="167">
        <v>29.918759139165164</v>
      </c>
      <c r="F18" s="167">
        <v>112.46383895703215</v>
      </c>
      <c r="G18" s="580"/>
      <c r="H18" s="369" t="s">
        <v>923</v>
      </c>
      <c r="I18" s="366">
        <v>2.2999999999999998</v>
      </c>
      <c r="J18" s="366">
        <v>6.4</v>
      </c>
      <c r="K18" s="366" t="s">
        <v>53</v>
      </c>
      <c r="L18" s="366" t="s">
        <v>53</v>
      </c>
      <c r="M18" s="366" t="s">
        <v>53</v>
      </c>
      <c r="N18" s="366">
        <v>6.3</v>
      </c>
      <c r="O18" s="873"/>
      <c r="P18" s="366">
        <v>15</v>
      </c>
      <c r="Q18" s="1003"/>
      <c r="R18" s="365" t="s">
        <v>408</v>
      </c>
      <c r="S18" s="366" t="s">
        <v>53</v>
      </c>
      <c r="T18" s="366" t="s">
        <v>53</v>
      </c>
      <c r="U18" s="366">
        <v>2.4</v>
      </c>
      <c r="V18" s="366">
        <v>3.1</v>
      </c>
      <c r="W18" s="366">
        <v>3.4</v>
      </c>
      <c r="X18" s="366">
        <v>4.0999999999999996</v>
      </c>
      <c r="Y18" s="366">
        <v>0.2</v>
      </c>
      <c r="Z18" s="368" t="s">
        <v>53</v>
      </c>
      <c r="AA18" s="368">
        <v>13.2</v>
      </c>
      <c r="AB18" s="69"/>
      <c r="AC18" s="365" t="s">
        <v>408</v>
      </c>
      <c r="AD18" s="366">
        <v>0.1</v>
      </c>
      <c r="AE18" s="366">
        <v>0.1</v>
      </c>
      <c r="AF18" s="366">
        <v>0.2</v>
      </c>
      <c r="AG18" s="366">
        <v>1.9</v>
      </c>
      <c r="AH18" s="366">
        <v>0.8</v>
      </c>
      <c r="AI18" s="366" t="s">
        <v>53</v>
      </c>
      <c r="AJ18" s="366" t="s">
        <v>53</v>
      </c>
      <c r="AK18" s="368" t="s">
        <v>53</v>
      </c>
      <c r="AL18" s="368">
        <v>3.2</v>
      </c>
      <c r="AM18" s="365" t="s">
        <v>408</v>
      </c>
      <c r="AN18" s="366" t="s">
        <v>53</v>
      </c>
      <c r="AO18" s="366">
        <v>0.2</v>
      </c>
      <c r="AP18" s="366">
        <v>0.3</v>
      </c>
      <c r="AQ18" s="366">
        <v>0.6</v>
      </c>
      <c r="AR18" s="366">
        <v>1.5</v>
      </c>
      <c r="AS18" s="366" t="s">
        <v>53</v>
      </c>
      <c r="AT18" s="366" t="s">
        <v>53</v>
      </c>
      <c r="AU18" s="368" t="s">
        <v>53</v>
      </c>
      <c r="AV18" s="368">
        <v>2.7</v>
      </c>
      <c r="AW18" s="583" t="s">
        <v>496</v>
      </c>
      <c r="AX18" s="583">
        <v>76759.7706636371</v>
      </c>
      <c r="AY18" s="583">
        <v>13204.746318877897</v>
      </c>
      <c r="AZ18" s="583">
        <v>22896.945447913113</v>
      </c>
      <c r="BA18" s="583">
        <v>19186.522427825908</v>
      </c>
      <c r="BB18" s="583">
        <v>47811.989326640018</v>
      </c>
      <c r="BC18" s="583">
        <v>25277.763287488015</v>
      </c>
      <c r="BD18" s="367"/>
      <c r="BE18" s="367"/>
    </row>
    <row r="19" spans="1:57" ht="13.5" customHeight="1">
      <c r="A19" s="1048"/>
      <c r="B19" s="1742"/>
      <c r="C19" s="1742"/>
      <c r="D19" s="1742"/>
      <c r="E19" s="1742"/>
      <c r="F19" s="1742"/>
      <c r="G19" s="580"/>
      <c r="H19" s="369" t="s">
        <v>922</v>
      </c>
      <c r="I19" s="366">
        <v>6.7</v>
      </c>
      <c r="J19" s="366">
        <v>6.1</v>
      </c>
      <c r="K19" s="366" t="s">
        <v>53</v>
      </c>
      <c r="L19" s="366" t="s">
        <v>53</v>
      </c>
      <c r="M19" s="366" t="s">
        <v>53</v>
      </c>
      <c r="N19" s="366">
        <v>2.2000000000000002</v>
      </c>
      <c r="O19" s="873"/>
      <c r="P19" s="366">
        <v>15</v>
      </c>
      <c r="Q19" s="1003"/>
      <c r="R19" s="365" t="s">
        <v>407</v>
      </c>
      <c r="S19" s="366" t="s">
        <v>53</v>
      </c>
      <c r="T19" s="366" t="s">
        <v>53</v>
      </c>
      <c r="U19" s="366" t="s">
        <v>53</v>
      </c>
      <c r="V19" s="366" t="s">
        <v>53</v>
      </c>
      <c r="W19" s="366" t="s">
        <v>53</v>
      </c>
      <c r="X19" s="366">
        <v>1.4</v>
      </c>
      <c r="Y19" s="366" t="s">
        <v>53</v>
      </c>
      <c r="Z19" s="368" t="s">
        <v>53</v>
      </c>
      <c r="AA19" s="368">
        <v>1.4</v>
      </c>
      <c r="AB19" s="69"/>
      <c r="AC19" s="365" t="s">
        <v>407</v>
      </c>
      <c r="AD19" s="366" t="s">
        <v>53</v>
      </c>
      <c r="AE19" s="366" t="s">
        <v>53</v>
      </c>
      <c r="AF19" s="366" t="s">
        <v>53</v>
      </c>
      <c r="AG19" s="366" t="s">
        <v>53</v>
      </c>
      <c r="AH19" s="366" t="s">
        <v>53</v>
      </c>
      <c r="AI19" s="366">
        <v>0.2</v>
      </c>
      <c r="AJ19" s="366" t="s">
        <v>53</v>
      </c>
      <c r="AK19" s="368" t="s">
        <v>53</v>
      </c>
      <c r="AL19" s="368">
        <v>0.2</v>
      </c>
      <c r="AM19" s="365" t="s">
        <v>407</v>
      </c>
      <c r="AN19" s="366" t="s">
        <v>53</v>
      </c>
      <c r="AO19" s="366" t="s">
        <v>53</v>
      </c>
      <c r="AP19" s="366" t="s">
        <v>53</v>
      </c>
      <c r="AQ19" s="366" t="s">
        <v>53</v>
      </c>
      <c r="AR19" s="366" t="s">
        <v>53</v>
      </c>
      <c r="AS19" s="366" t="s">
        <v>53</v>
      </c>
      <c r="AT19" s="366" t="s">
        <v>53</v>
      </c>
      <c r="AU19" s="368" t="s">
        <v>53</v>
      </c>
      <c r="AV19" s="368" t="s">
        <v>53</v>
      </c>
      <c r="AW19" s="583" t="s">
        <v>495</v>
      </c>
      <c r="AX19" s="583">
        <v>48902.616731264599</v>
      </c>
      <c r="AY19" s="583">
        <v>4768.5826735077108</v>
      </c>
      <c r="AZ19" s="583">
        <v>5681.2070825037863</v>
      </c>
      <c r="BA19" s="583">
        <v>371.57652698411948</v>
      </c>
      <c r="BB19" s="583">
        <v>14370.013739749995</v>
      </c>
      <c r="BC19" s="583">
        <v>1625.3376059873294</v>
      </c>
      <c r="BD19" s="367"/>
      <c r="BE19" s="367"/>
    </row>
    <row r="20" spans="1:57" ht="13.5" customHeight="1">
      <c r="A20" s="570" t="s">
        <v>570</v>
      </c>
      <c r="B20" s="371">
        <v>9.2168254880000036E-2</v>
      </c>
      <c r="C20" s="371">
        <v>8.2823639860000006E-2</v>
      </c>
      <c r="D20" s="371">
        <v>1.7564120019999997E-2</v>
      </c>
      <c r="E20" s="371">
        <v>0.28674642287000013</v>
      </c>
      <c r="F20" s="371">
        <v>0.47930243763000013</v>
      </c>
      <c r="G20" s="580"/>
      <c r="H20" s="365" t="s">
        <v>1083</v>
      </c>
      <c r="I20" s="366">
        <v>5</v>
      </c>
      <c r="J20" s="366">
        <v>10.5</v>
      </c>
      <c r="K20" s="366" t="s">
        <v>53</v>
      </c>
      <c r="L20" s="366" t="s">
        <v>53</v>
      </c>
      <c r="M20" s="366" t="s">
        <v>53</v>
      </c>
      <c r="N20" s="366">
        <v>0.9</v>
      </c>
      <c r="O20" s="873"/>
      <c r="P20" s="366">
        <v>16.399999999999999</v>
      </c>
      <c r="Q20" s="1003"/>
      <c r="R20" s="365" t="s">
        <v>405</v>
      </c>
      <c r="S20" s="366" t="s">
        <v>53</v>
      </c>
      <c r="T20" s="366" t="s">
        <v>53</v>
      </c>
      <c r="U20" s="366" t="s">
        <v>53</v>
      </c>
      <c r="V20" s="366" t="s">
        <v>53</v>
      </c>
      <c r="W20" s="366" t="s">
        <v>53</v>
      </c>
      <c r="X20" s="366" t="s">
        <v>53</v>
      </c>
      <c r="Y20" s="366" t="s">
        <v>53</v>
      </c>
      <c r="Z20" s="368">
        <v>17.7</v>
      </c>
      <c r="AA20" s="368">
        <v>17.7</v>
      </c>
      <c r="AB20" s="69"/>
      <c r="AC20" s="365" t="s">
        <v>405</v>
      </c>
      <c r="AD20" s="366" t="s">
        <v>53</v>
      </c>
      <c r="AE20" s="366" t="s">
        <v>53</v>
      </c>
      <c r="AF20" s="366" t="s">
        <v>53</v>
      </c>
      <c r="AG20" s="366" t="s">
        <v>53</v>
      </c>
      <c r="AH20" s="366" t="s">
        <v>53</v>
      </c>
      <c r="AI20" s="366" t="s">
        <v>53</v>
      </c>
      <c r="AJ20" s="366" t="s">
        <v>53</v>
      </c>
      <c r="AK20" s="368">
        <v>1.6</v>
      </c>
      <c r="AL20" s="368">
        <v>1.6</v>
      </c>
      <c r="AM20" s="365" t="s">
        <v>405</v>
      </c>
      <c r="AN20" s="366" t="s">
        <v>53</v>
      </c>
      <c r="AO20" s="366" t="s">
        <v>53</v>
      </c>
      <c r="AP20" s="366" t="s">
        <v>53</v>
      </c>
      <c r="AQ20" s="366" t="s">
        <v>53</v>
      </c>
      <c r="AR20" s="366" t="s">
        <v>53</v>
      </c>
      <c r="AS20" s="366" t="s">
        <v>53</v>
      </c>
      <c r="AT20" s="366" t="s">
        <v>53</v>
      </c>
      <c r="AU20" s="368">
        <v>1.7</v>
      </c>
      <c r="AV20" s="368">
        <v>1.7</v>
      </c>
      <c r="AW20" s="585"/>
      <c r="AX20" s="1002"/>
      <c r="AY20" s="1002"/>
      <c r="AZ20" s="1002"/>
      <c r="BA20" s="1002"/>
      <c r="BB20" s="1002"/>
      <c r="BC20" s="1002"/>
      <c r="BD20" s="367"/>
      <c r="BE20" s="367"/>
    </row>
    <row r="21" spans="1:57" ht="15" thickBot="1">
      <c r="A21" s="570" t="s">
        <v>569</v>
      </c>
      <c r="B21" s="371">
        <v>3.09690015369</v>
      </c>
      <c r="C21" s="371">
        <v>0</v>
      </c>
      <c r="D21" s="371">
        <v>1.0770939197344642</v>
      </c>
      <c r="E21" s="371">
        <v>6.2047491350200001</v>
      </c>
      <c r="F21" s="371">
        <v>10.378743208444465</v>
      </c>
      <c r="G21" s="580"/>
      <c r="H21" s="365" t="s">
        <v>411</v>
      </c>
      <c r="I21" s="366">
        <v>13.9</v>
      </c>
      <c r="J21" s="366"/>
      <c r="K21" s="366">
        <v>32.1</v>
      </c>
      <c r="L21" s="366">
        <v>53.8</v>
      </c>
      <c r="M21" s="366">
        <v>11</v>
      </c>
      <c r="N21" s="366">
        <v>0.4</v>
      </c>
      <c r="O21" s="873"/>
      <c r="P21" s="366">
        <v>111.1</v>
      </c>
      <c r="Q21" s="1117"/>
      <c r="R21" s="572" t="s">
        <v>63</v>
      </c>
      <c r="S21" s="363" t="s">
        <v>53</v>
      </c>
      <c r="T21" s="363" t="s">
        <v>53</v>
      </c>
      <c r="U21" s="363" t="s">
        <v>53</v>
      </c>
      <c r="V21" s="363" t="s">
        <v>53</v>
      </c>
      <c r="W21" s="363" t="s">
        <v>53</v>
      </c>
      <c r="X21" s="363" t="s">
        <v>53</v>
      </c>
      <c r="Y21" s="363" t="s">
        <v>53</v>
      </c>
      <c r="Z21" s="363">
        <v>21.4</v>
      </c>
      <c r="AA21" s="363">
        <v>21.4</v>
      </c>
      <c r="AB21" s="69"/>
      <c r="AC21" s="572" t="s">
        <v>63</v>
      </c>
      <c r="AD21" s="363" t="s">
        <v>53</v>
      </c>
      <c r="AE21" s="363" t="s">
        <v>53</v>
      </c>
      <c r="AF21" s="363" t="s">
        <v>53</v>
      </c>
      <c r="AG21" s="363" t="s">
        <v>53</v>
      </c>
      <c r="AH21" s="363" t="s">
        <v>53</v>
      </c>
      <c r="AI21" s="363" t="s">
        <v>53</v>
      </c>
      <c r="AJ21" s="363" t="s">
        <v>53</v>
      </c>
      <c r="AK21" s="363">
        <v>4.2</v>
      </c>
      <c r="AL21" s="363">
        <v>4.2</v>
      </c>
      <c r="AM21" s="572" t="s">
        <v>63</v>
      </c>
      <c r="AN21" s="363" t="s">
        <v>53</v>
      </c>
      <c r="AO21" s="363" t="s">
        <v>53</v>
      </c>
      <c r="AP21" s="363" t="s">
        <v>53</v>
      </c>
      <c r="AQ21" s="363" t="s">
        <v>53</v>
      </c>
      <c r="AR21" s="363" t="s">
        <v>53</v>
      </c>
      <c r="AS21" s="363" t="s">
        <v>53</v>
      </c>
      <c r="AT21" s="363" t="s">
        <v>53</v>
      </c>
      <c r="AU21" s="363">
        <v>3.8</v>
      </c>
      <c r="AV21" s="363">
        <v>3.8</v>
      </c>
      <c r="AW21" s="584" t="s">
        <v>494</v>
      </c>
      <c r="AX21" s="584">
        <v>41698.34858462074</v>
      </c>
      <c r="AY21" s="584">
        <v>13013.529988121521</v>
      </c>
      <c r="AZ21" s="584">
        <v>22343.480684830931</v>
      </c>
      <c r="BA21" s="584">
        <v>21681.619404804089</v>
      </c>
      <c r="BB21" s="584">
        <v>39355.385567637801</v>
      </c>
      <c r="BC21" s="584">
        <v>26667.973182125166</v>
      </c>
      <c r="BD21" s="367"/>
      <c r="BE21" s="367"/>
    </row>
    <row r="22" spans="1:57" ht="14.25" customHeight="1">
      <c r="A22" s="570" t="s">
        <v>580</v>
      </c>
      <c r="B22" s="371">
        <v>0.46466624651999999</v>
      </c>
      <c r="C22" s="371">
        <v>0.10564017213</v>
      </c>
      <c r="D22" s="371">
        <v>0.30546932926999998</v>
      </c>
      <c r="E22" s="371">
        <v>0.14026909261999998</v>
      </c>
      <c r="F22" s="371">
        <v>1.01604484054</v>
      </c>
      <c r="G22" s="580"/>
      <c r="H22" s="365" t="s">
        <v>410</v>
      </c>
      <c r="I22" s="366">
        <v>13.2</v>
      </c>
      <c r="J22" s="366">
        <v>4.2</v>
      </c>
      <c r="K22" s="366">
        <v>3.2</v>
      </c>
      <c r="L22" s="366"/>
      <c r="M22" s="366">
        <v>2.7</v>
      </c>
      <c r="N22" s="366">
        <v>2.2000000000000002</v>
      </c>
      <c r="O22" s="873"/>
      <c r="P22" s="366">
        <v>25.5</v>
      </c>
      <c r="Q22" s="1116"/>
      <c r="R22" s="166" t="s">
        <v>404</v>
      </c>
      <c r="S22" s="204">
        <v>13.5</v>
      </c>
      <c r="T22" s="204">
        <v>10.4</v>
      </c>
      <c r="U22" s="204">
        <v>14.2</v>
      </c>
      <c r="V22" s="204">
        <v>6</v>
      </c>
      <c r="W22" s="204">
        <v>21.8</v>
      </c>
      <c r="X22" s="204">
        <v>9.1</v>
      </c>
      <c r="Y22" s="204">
        <v>1.5</v>
      </c>
      <c r="Z22" s="204">
        <v>96.3</v>
      </c>
      <c r="AA22" s="204">
        <v>172.7</v>
      </c>
      <c r="AB22" s="69"/>
      <c r="AC22" s="166" t="s">
        <v>404</v>
      </c>
      <c r="AD22" s="204">
        <v>4.2</v>
      </c>
      <c r="AE22" s="204">
        <v>5.3</v>
      </c>
      <c r="AF22" s="204">
        <v>0.6</v>
      </c>
      <c r="AG22" s="204">
        <v>10.3</v>
      </c>
      <c r="AH22" s="204">
        <v>18.600000000000001</v>
      </c>
      <c r="AI22" s="204">
        <v>1.8</v>
      </c>
      <c r="AJ22" s="204">
        <v>0.1</v>
      </c>
      <c r="AK22" s="204">
        <v>58.7</v>
      </c>
      <c r="AL22" s="204">
        <v>99.6</v>
      </c>
      <c r="AM22" s="166" t="s">
        <v>404</v>
      </c>
      <c r="AN22" s="204">
        <v>1.2</v>
      </c>
      <c r="AO22" s="204">
        <v>1.4</v>
      </c>
      <c r="AP22" s="204">
        <v>0.8</v>
      </c>
      <c r="AQ22" s="204">
        <v>3</v>
      </c>
      <c r="AR22" s="204">
        <v>8.5</v>
      </c>
      <c r="AS22" s="204">
        <v>0.7</v>
      </c>
      <c r="AT22" s="204">
        <v>0.2</v>
      </c>
      <c r="AU22" s="204">
        <v>31.1</v>
      </c>
      <c r="AV22" s="204">
        <v>46.9</v>
      </c>
      <c r="AW22" s="583" t="s">
        <v>493</v>
      </c>
      <c r="AX22" s="583">
        <v>23821.920330528392</v>
      </c>
      <c r="AY22" s="583">
        <v>1706.9377259784503</v>
      </c>
      <c r="AZ22" s="583">
        <v>44.023869913304956</v>
      </c>
      <c r="BA22" s="583">
        <v>23.303934530621063</v>
      </c>
      <c r="BB22" s="583">
        <v>10698.864641699998</v>
      </c>
      <c r="BC22" s="583">
        <v>162.63712861884943</v>
      </c>
      <c r="BD22" s="367"/>
      <c r="BE22" s="367"/>
    </row>
    <row r="23" spans="1:57" ht="24" customHeight="1" thickBot="1">
      <c r="A23" s="168"/>
      <c r="B23" s="1741"/>
      <c r="C23" s="1741"/>
      <c r="D23" s="1741"/>
      <c r="E23" s="1741"/>
      <c r="F23" s="1741"/>
      <c r="G23" s="580"/>
      <c r="H23" s="365" t="s">
        <v>407</v>
      </c>
      <c r="I23" s="366">
        <v>1.4</v>
      </c>
      <c r="J23" s="366">
        <v>4.2</v>
      </c>
      <c r="K23" s="366">
        <v>0.2</v>
      </c>
      <c r="L23" s="366"/>
      <c r="M23" s="366"/>
      <c r="N23" s="366">
        <v>0.4</v>
      </c>
      <c r="O23" s="873"/>
      <c r="P23" s="366">
        <v>6.3</v>
      </c>
      <c r="Q23" s="1115"/>
      <c r="R23" s="365" t="s">
        <v>403</v>
      </c>
      <c r="S23" s="996">
        <v>10.1</v>
      </c>
      <c r="T23" s="996">
        <v>19.3</v>
      </c>
      <c r="U23" s="996">
        <v>1</v>
      </c>
      <c r="V23" s="996">
        <v>1.2</v>
      </c>
      <c r="W23" s="996">
        <v>5.0999999999999996</v>
      </c>
      <c r="X23" s="996">
        <v>-1.7</v>
      </c>
      <c r="Y23" s="368">
        <v>0.3</v>
      </c>
      <c r="Z23" s="996" t="s">
        <v>53</v>
      </c>
      <c r="AA23" s="368">
        <v>35.299999999999997</v>
      </c>
      <c r="AB23" s="69"/>
      <c r="AC23" s="365" t="s">
        <v>403</v>
      </c>
      <c r="AD23" s="996">
        <v>-2</v>
      </c>
      <c r="AE23" s="996">
        <v>-11.3</v>
      </c>
      <c r="AF23" s="996">
        <v>2</v>
      </c>
      <c r="AG23" s="996">
        <v>0.9</v>
      </c>
      <c r="AH23" s="996">
        <v>0.8</v>
      </c>
      <c r="AI23" s="996">
        <v>-0.6</v>
      </c>
      <c r="AJ23" s="368">
        <v>0.1</v>
      </c>
      <c r="AK23" s="996" t="s">
        <v>53</v>
      </c>
      <c r="AL23" s="368">
        <v>-10.199999999999999</v>
      </c>
      <c r="AM23" s="365" t="s">
        <v>403</v>
      </c>
      <c r="AN23" s="996">
        <v>-8.9</v>
      </c>
      <c r="AO23" s="996">
        <v>-20</v>
      </c>
      <c r="AP23" s="996">
        <v>-5.0999999999999996</v>
      </c>
      <c r="AQ23" s="996">
        <v>-0.2</v>
      </c>
      <c r="AR23" s="996">
        <v>-2.5</v>
      </c>
      <c r="AS23" s="996">
        <v>1.6</v>
      </c>
      <c r="AT23" s="368">
        <v>-0.5</v>
      </c>
      <c r="AU23" s="996" t="s">
        <v>53</v>
      </c>
      <c r="AV23" s="368">
        <v>-35.6</v>
      </c>
      <c r="AW23" s="583" t="s">
        <v>492</v>
      </c>
      <c r="AX23" s="583">
        <v>11643.049144507126</v>
      </c>
      <c r="AY23" s="583">
        <v>5769.830700284213</v>
      </c>
      <c r="AZ23" s="583">
        <v>1116.7963844024791</v>
      </c>
      <c r="BA23" s="583">
        <v>594.70303068987994</v>
      </c>
      <c r="BB23" s="583">
        <v>3898.0290562071318</v>
      </c>
      <c r="BC23" s="583">
        <v>1901.1666559436405</v>
      </c>
      <c r="BD23" s="367"/>
      <c r="BE23" s="367"/>
    </row>
    <row r="24" spans="1:57">
      <c r="A24" s="569" t="s">
        <v>567</v>
      </c>
      <c r="B24" s="167">
        <v>42.607773729543645</v>
      </c>
      <c r="C24" s="167">
        <v>24.506948108872109</v>
      </c>
      <c r="D24" s="167">
        <v>20.672683815555704</v>
      </c>
      <c r="E24" s="167">
        <v>36.550523789675161</v>
      </c>
      <c r="F24" s="167">
        <v>124.3379294436466</v>
      </c>
      <c r="G24" s="580"/>
      <c r="H24" s="365" t="s">
        <v>405</v>
      </c>
      <c r="I24" s="366">
        <v>17.7</v>
      </c>
      <c r="J24" s="366">
        <v>11</v>
      </c>
      <c r="K24" s="366">
        <v>1.6</v>
      </c>
      <c r="L24" s="366">
        <v>4.2</v>
      </c>
      <c r="M24" s="366">
        <v>1.7</v>
      </c>
      <c r="N24" s="366">
        <v>0.6</v>
      </c>
      <c r="O24" s="873"/>
      <c r="P24" s="366">
        <v>36.799999999999997</v>
      </c>
      <c r="Q24" s="1114"/>
      <c r="AB24" s="69"/>
      <c r="AC24" s="365"/>
      <c r="AD24" s="366"/>
      <c r="AE24" s="368"/>
      <c r="AF24" s="368"/>
      <c r="AG24" s="368"/>
      <c r="AH24" s="368"/>
      <c r="AI24" s="368"/>
      <c r="AJ24" s="368"/>
      <c r="AK24" s="368"/>
      <c r="AL24" s="368"/>
      <c r="AM24" s="583"/>
      <c r="AN24" s="583"/>
      <c r="AO24" s="583"/>
      <c r="AP24" s="583"/>
      <c r="AQ24" s="583"/>
      <c r="AR24" s="583"/>
      <c r="AS24" s="583"/>
      <c r="AT24" s="583"/>
      <c r="AU24" s="583"/>
      <c r="AV24" s="583"/>
      <c r="AW24" s="583" t="s">
        <v>491</v>
      </c>
      <c r="AX24" s="583">
        <v>6233.3791095852221</v>
      </c>
      <c r="AY24" s="583">
        <v>5536.761561858857</v>
      </c>
      <c r="AZ24" s="583">
        <v>21182.660430515145</v>
      </c>
      <c r="BA24" s="583">
        <v>21063.61243958359</v>
      </c>
      <c r="BB24" s="583">
        <v>24758.491869730675</v>
      </c>
      <c r="BC24" s="583">
        <v>24604.169397562677</v>
      </c>
      <c r="BD24" s="367"/>
      <c r="BE24" s="367"/>
    </row>
    <row r="25" spans="1:57" ht="15" thickBot="1">
      <c r="A25" s="367"/>
      <c r="B25" s="367"/>
      <c r="C25" s="367"/>
      <c r="D25" s="367"/>
      <c r="E25" s="367"/>
      <c r="F25" s="367"/>
      <c r="G25" s="580"/>
      <c r="H25" s="365" t="s">
        <v>406</v>
      </c>
      <c r="I25" s="873"/>
      <c r="J25" s="873"/>
      <c r="K25" s="873"/>
      <c r="L25" s="873"/>
      <c r="M25" s="873"/>
      <c r="N25" s="873"/>
      <c r="O25" s="366">
        <v>88.8</v>
      </c>
      <c r="P25" s="366">
        <v>88.8</v>
      </c>
      <c r="Q25" s="1114"/>
      <c r="AB25" s="69"/>
      <c r="AC25" s="365"/>
      <c r="AD25" s="366"/>
      <c r="AE25" s="366"/>
      <c r="AF25" s="366"/>
      <c r="AG25" s="366"/>
      <c r="AH25" s="366"/>
      <c r="AI25" s="366"/>
      <c r="AJ25" s="366"/>
      <c r="AK25" s="368"/>
      <c r="AL25" s="368"/>
      <c r="AM25" s="583"/>
      <c r="AN25" s="583"/>
      <c r="AO25" s="583"/>
      <c r="AP25" s="583"/>
      <c r="AQ25" s="583"/>
      <c r="AR25" s="583"/>
      <c r="AS25" s="583"/>
      <c r="AT25" s="583"/>
      <c r="AU25" s="583"/>
      <c r="AV25" s="583"/>
      <c r="AW25" s="583" t="s">
        <v>490</v>
      </c>
      <c r="AX25" s="583"/>
      <c r="AY25" s="583">
        <v>0</v>
      </c>
      <c r="AZ25" s="583"/>
      <c r="BA25" s="583">
        <v>-3.8146972656249998E-12</v>
      </c>
      <c r="BB25" s="583"/>
      <c r="BC25" s="583">
        <v>0</v>
      </c>
      <c r="BD25" s="367"/>
      <c r="BE25" s="367"/>
    </row>
    <row r="26" spans="1:57" ht="21" thickBot="1">
      <c r="A26" s="174"/>
      <c r="B26" s="174"/>
      <c r="C26" s="174"/>
      <c r="D26" s="174"/>
      <c r="E26" s="174"/>
      <c r="F26" s="175" t="s">
        <v>579</v>
      </c>
      <c r="G26" s="999"/>
      <c r="H26" s="572" t="s">
        <v>63</v>
      </c>
      <c r="I26" s="1001">
        <v>21.4</v>
      </c>
      <c r="J26" s="1001">
        <v>0.1</v>
      </c>
      <c r="K26" s="1001">
        <v>4.2</v>
      </c>
      <c r="L26" s="1001">
        <v>4.7</v>
      </c>
      <c r="M26" s="1001">
        <v>3.8</v>
      </c>
      <c r="N26" s="1001">
        <v>0.2</v>
      </c>
      <c r="O26" s="1001"/>
      <c r="P26" s="1001">
        <v>34.5</v>
      </c>
      <c r="Q26" s="169"/>
      <c r="R26" s="579" t="s">
        <v>435</v>
      </c>
      <c r="S26" s="575" t="s">
        <v>428</v>
      </c>
      <c r="T26" s="575" t="s">
        <v>427</v>
      </c>
      <c r="U26" s="575" t="s">
        <v>426</v>
      </c>
      <c r="V26" s="575" t="s">
        <v>425</v>
      </c>
      <c r="W26" s="575" t="s">
        <v>424</v>
      </c>
      <c r="X26" s="575" t="s">
        <v>423</v>
      </c>
      <c r="Y26" s="575" t="s">
        <v>422</v>
      </c>
      <c r="Z26" s="575" t="s">
        <v>421</v>
      </c>
      <c r="AA26" s="575" t="s">
        <v>237</v>
      </c>
      <c r="AB26" s="69"/>
      <c r="AC26" s="579" t="s">
        <v>436</v>
      </c>
      <c r="AD26" s="575" t="s">
        <v>428</v>
      </c>
      <c r="AE26" s="575" t="s">
        <v>427</v>
      </c>
      <c r="AF26" s="575" t="s">
        <v>426</v>
      </c>
      <c r="AG26" s="575" t="s">
        <v>425</v>
      </c>
      <c r="AH26" s="575" t="s">
        <v>424</v>
      </c>
      <c r="AI26" s="575" t="s">
        <v>423</v>
      </c>
      <c r="AJ26" s="575" t="s">
        <v>422</v>
      </c>
      <c r="AK26" s="575" t="s">
        <v>421</v>
      </c>
      <c r="AL26" s="575" t="s">
        <v>237</v>
      </c>
      <c r="AM26" s="579" t="s">
        <v>2</v>
      </c>
      <c r="AN26" s="575" t="s">
        <v>428</v>
      </c>
      <c r="AO26" s="575" t="s">
        <v>427</v>
      </c>
      <c r="AP26" s="575" t="s">
        <v>426</v>
      </c>
      <c r="AQ26" s="575" t="s">
        <v>425</v>
      </c>
      <c r="AR26" s="575" t="s">
        <v>424</v>
      </c>
      <c r="AS26" s="575" t="s">
        <v>423</v>
      </c>
      <c r="AT26" s="575" t="s">
        <v>422</v>
      </c>
      <c r="AU26" s="575" t="s">
        <v>421</v>
      </c>
      <c r="AV26" s="575" t="s">
        <v>237</v>
      </c>
      <c r="AW26" s="331"/>
      <c r="AX26" s="373"/>
      <c r="AY26" s="373"/>
      <c r="AZ26" s="373"/>
      <c r="BA26" s="373"/>
      <c r="BB26" s="373"/>
      <c r="BC26" s="373"/>
      <c r="BD26" s="367"/>
      <c r="BE26" s="367"/>
    </row>
    <row r="27" spans="1:57" ht="13.5" customHeight="1">
      <c r="A27" s="174"/>
      <c r="B27" s="174"/>
      <c r="C27" s="174"/>
      <c r="D27" s="174"/>
      <c r="E27" s="174"/>
      <c r="F27" s="175" t="s">
        <v>578</v>
      </c>
      <c r="G27" s="999"/>
      <c r="H27" s="166" t="s">
        <v>404</v>
      </c>
      <c r="I27" s="204">
        <v>172.7</v>
      </c>
      <c r="J27" s="204">
        <v>64.400000000000006</v>
      </c>
      <c r="K27" s="204">
        <v>99.6</v>
      </c>
      <c r="L27" s="204">
        <v>102.5</v>
      </c>
      <c r="M27" s="204">
        <v>46.9</v>
      </c>
      <c r="N27" s="204">
        <v>16.100000000000001</v>
      </c>
      <c r="O27" s="204">
        <v>88.8</v>
      </c>
      <c r="P27" s="204">
        <v>591.1</v>
      </c>
      <c r="Q27" s="169"/>
      <c r="R27" s="365" t="s">
        <v>420</v>
      </c>
      <c r="S27" s="366">
        <v>14.3</v>
      </c>
      <c r="T27" s="368" t="s">
        <v>53</v>
      </c>
      <c r="U27" s="368" t="s">
        <v>53</v>
      </c>
      <c r="V27" s="368" t="s">
        <v>53</v>
      </c>
      <c r="W27" s="368" t="s">
        <v>53</v>
      </c>
      <c r="X27" s="368" t="s">
        <v>53</v>
      </c>
      <c r="Y27" s="368" t="s">
        <v>53</v>
      </c>
      <c r="Z27" s="368" t="s">
        <v>53</v>
      </c>
      <c r="AA27" s="368">
        <v>14.3</v>
      </c>
      <c r="AB27" s="69"/>
      <c r="AC27" s="365" t="s">
        <v>420</v>
      </c>
      <c r="AD27" s="366">
        <v>4.5</v>
      </c>
      <c r="AE27" s="368" t="s">
        <v>53</v>
      </c>
      <c r="AF27" s="368" t="s">
        <v>53</v>
      </c>
      <c r="AG27" s="368" t="s">
        <v>53</v>
      </c>
      <c r="AH27" s="368" t="s">
        <v>53</v>
      </c>
      <c r="AI27" s="368" t="s">
        <v>53</v>
      </c>
      <c r="AJ27" s="368" t="s">
        <v>53</v>
      </c>
      <c r="AK27" s="368" t="s">
        <v>53</v>
      </c>
      <c r="AL27" s="368">
        <v>4.5</v>
      </c>
      <c r="AM27" s="365" t="s">
        <v>420</v>
      </c>
      <c r="AN27" s="366">
        <v>0.2</v>
      </c>
      <c r="AO27" s="205" t="s">
        <v>53</v>
      </c>
      <c r="AP27" s="205" t="s">
        <v>53</v>
      </c>
      <c r="AQ27" s="205" t="s">
        <v>53</v>
      </c>
      <c r="AR27" s="205" t="s">
        <v>53</v>
      </c>
      <c r="AS27" s="205" t="s">
        <v>53</v>
      </c>
      <c r="AT27" s="205" t="s">
        <v>53</v>
      </c>
      <c r="AU27" s="205" t="s">
        <v>53</v>
      </c>
      <c r="AV27" s="368">
        <v>0.2</v>
      </c>
      <c r="AW27" s="200" t="s">
        <v>489</v>
      </c>
      <c r="AX27" s="582"/>
      <c r="AY27" s="1000">
        <v>1.5880627685617106</v>
      </c>
      <c r="AZ27" s="582"/>
      <c r="BA27" s="1000">
        <v>2.0596540419589653</v>
      </c>
      <c r="BB27" s="582"/>
      <c r="BC27" s="1000">
        <v>2.2004788047391357</v>
      </c>
      <c r="BD27" s="581"/>
      <c r="BE27" s="367"/>
    </row>
    <row r="28" spans="1:57" ht="13.5" customHeight="1">
      <c r="A28" s="174"/>
      <c r="B28" s="174"/>
      <c r="C28" s="174"/>
      <c r="D28" s="174"/>
      <c r="E28" s="174"/>
      <c r="F28" s="175"/>
      <c r="G28" s="999"/>
      <c r="H28" s="176"/>
      <c r="I28" s="330"/>
      <c r="J28" s="330"/>
      <c r="K28" s="330"/>
      <c r="L28" s="330"/>
      <c r="M28" s="330"/>
      <c r="N28" s="330"/>
      <c r="O28" s="330"/>
      <c r="P28" s="330"/>
      <c r="Q28" s="1113"/>
      <c r="R28" s="365" t="s">
        <v>419</v>
      </c>
      <c r="S28" s="366">
        <v>2.5</v>
      </c>
      <c r="T28" s="366">
        <v>1.3</v>
      </c>
      <c r="U28" s="366">
        <v>2</v>
      </c>
      <c r="V28" s="366">
        <v>1.7</v>
      </c>
      <c r="W28" s="366">
        <v>3.9</v>
      </c>
      <c r="X28" s="366">
        <v>0.3</v>
      </c>
      <c r="Y28" s="366" t="s">
        <v>53</v>
      </c>
      <c r="Z28" s="368" t="s">
        <v>53</v>
      </c>
      <c r="AA28" s="368">
        <v>11.7</v>
      </c>
      <c r="AB28" s="69"/>
      <c r="AC28" s="365" t="s">
        <v>419</v>
      </c>
      <c r="AD28" s="366">
        <v>20</v>
      </c>
      <c r="AE28" s="366">
        <v>1.1000000000000001</v>
      </c>
      <c r="AF28" s="366">
        <v>3.7</v>
      </c>
      <c r="AG28" s="366">
        <v>2.8</v>
      </c>
      <c r="AH28" s="366">
        <v>7.3</v>
      </c>
      <c r="AI28" s="366">
        <v>11.2</v>
      </c>
      <c r="AJ28" s="366">
        <v>41.2</v>
      </c>
      <c r="AK28" s="368" t="s">
        <v>53</v>
      </c>
      <c r="AL28" s="368">
        <v>87.4</v>
      </c>
      <c r="AM28" s="365" t="s">
        <v>419</v>
      </c>
      <c r="AN28" s="366">
        <v>1.1000000000000001</v>
      </c>
      <c r="AO28" s="366">
        <v>0.4</v>
      </c>
      <c r="AP28" s="366">
        <v>0.3</v>
      </c>
      <c r="AQ28" s="366">
        <v>0.3</v>
      </c>
      <c r="AR28" s="366">
        <v>0.1</v>
      </c>
      <c r="AS28" s="366" t="s">
        <v>53</v>
      </c>
      <c r="AT28" s="366" t="s">
        <v>53</v>
      </c>
      <c r="AU28" s="368" t="s">
        <v>53</v>
      </c>
      <c r="AV28" s="368">
        <v>2.2000000000000002</v>
      </c>
      <c r="AW28" s="566"/>
      <c r="AX28" s="566"/>
      <c r="AY28" s="566"/>
      <c r="AZ28" s="566"/>
      <c r="BA28" s="566"/>
      <c r="BB28" s="566"/>
      <c r="BC28" s="566"/>
      <c r="BD28" s="367"/>
      <c r="BE28" s="367"/>
    </row>
    <row r="29" spans="1:57" ht="13.5" customHeight="1">
      <c r="A29" s="174"/>
      <c r="B29" s="174"/>
      <c r="C29" s="174"/>
      <c r="D29" s="174"/>
      <c r="E29" s="174"/>
      <c r="F29" s="174"/>
      <c r="G29" s="999"/>
      <c r="H29" s="367" t="s">
        <v>434</v>
      </c>
      <c r="I29" s="996">
        <v>35.299999999999997</v>
      </c>
      <c r="J29" s="996">
        <v>11.2</v>
      </c>
      <c r="K29" s="996">
        <v>-10.199999999999999</v>
      </c>
      <c r="L29" s="996">
        <v>-9.6999999999999993</v>
      </c>
      <c r="M29" s="996">
        <v>-35.6</v>
      </c>
      <c r="N29" s="996">
        <v>11.9</v>
      </c>
      <c r="O29" s="330"/>
      <c r="P29" s="330"/>
      <c r="Q29" s="1113"/>
      <c r="R29" s="365" t="s">
        <v>418</v>
      </c>
      <c r="S29" s="366" t="s">
        <v>53</v>
      </c>
      <c r="T29" s="366" t="s">
        <v>53</v>
      </c>
      <c r="U29" s="366" t="s">
        <v>53</v>
      </c>
      <c r="V29" s="366" t="s">
        <v>53</v>
      </c>
      <c r="W29" s="366" t="s">
        <v>53</v>
      </c>
      <c r="X29" s="366" t="s">
        <v>53</v>
      </c>
      <c r="Y29" s="368" t="s">
        <v>53</v>
      </c>
      <c r="Z29" s="368" t="s">
        <v>53</v>
      </c>
      <c r="AA29" s="368">
        <v>0.1</v>
      </c>
      <c r="AB29" s="69"/>
      <c r="AC29" s="365" t="s">
        <v>418</v>
      </c>
      <c r="AD29" s="366">
        <v>0.4</v>
      </c>
      <c r="AE29" s="366">
        <v>0.1</v>
      </c>
      <c r="AF29" s="366" t="s">
        <v>53</v>
      </c>
      <c r="AG29" s="366" t="s">
        <v>53</v>
      </c>
      <c r="AH29" s="366" t="s">
        <v>53</v>
      </c>
      <c r="AI29" s="366" t="s">
        <v>53</v>
      </c>
      <c r="AJ29" s="368" t="s">
        <v>53</v>
      </c>
      <c r="AK29" s="368" t="s">
        <v>53</v>
      </c>
      <c r="AL29" s="368">
        <v>0.6</v>
      </c>
      <c r="AM29" s="365" t="s">
        <v>418</v>
      </c>
      <c r="AN29" s="366">
        <v>0.1</v>
      </c>
      <c r="AO29" s="366" t="s">
        <v>53</v>
      </c>
      <c r="AP29" s="366" t="s">
        <v>53</v>
      </c>
      <c r="AQ29" s="366" t="s">
        <v>53</v>
      </c>
      <c r="AR29" s="366" t="s">
        <v>53</v>
      </c>
      <c r="AS29" s="366" t="s">
        <v>53</v>
      </c>
      <c r="AT29" s="368" t="s">
        <v>53</v>
      </c>
      <c r="AU29" s="368" t="s">
        <v>53</v>
      </c>
      <c r="AV29" s="368">
        <v>0.2</v>
      </c>
      <c r="AW29" s="2248" t="s">
        <v>1434</v>
      </c>
      <c r="AX29" s="2248"/>
      <c r="AY29" s="2248"/>
      <c r="AZ29" s="2248"/>
      <c r="BA29" s="2248"/>
      <c r="BB29" s="2248"/>
      <c r="BC29" s="566"/>
      <c r="BD29" s="367"/>
      <c r="BE29" s="367"/>
    </row>
    <row r="30" spans="1:57" ht="13.5" customHeight="1">
      <c r="A30" s="174"/>
      <c r="B30" s="173"/>
      <c r="C30" s="173"/>
      <c r="D30" s="173"/>
      <c r="E30" s="173"/>
      <c r="F30" s="173"/>
      <c r="G30" s="999"/>
      <c r="H30" s="367" t="s">
        <v>433</v>
      </c>
      <c r="I30" s="996"/>
      <c r="J30" s="996">
        <v>0.1</v>
      </c>
      <c r="K30" s="996"/>
      <c r="L30" s="996">
        <v>0.2</v>
      </c>
      <c r="M30" s="996"/>
      <c r="N30" s="996"/>
      <c r="O30" s="330"/>
      <c r="P30" s="330"/>
      <c r="Q30" s="1113"/>
      <c r="R30" s="362" t="s">
        <v>1087</v>
      </c>
      <c r="S30" s="366">
        <v>9.9</v>
      </c>
      <c r="T30" s="368" t="s">
        <v>53</v>
      </c>
      <c r="U30" s="368" t="s">
        <v>53</v>
      </c>
      <c r="V30" s="368" t="s">
        <v>53</v>
      </c>
      <c r="W30" s="368" t="s">
        <v>53</v>
      </c>
      <c r="X30" s="368" t="s">
        <v>53</v>
      </c>
      <c r="Y30" s="368" t="s">
        <v>53</v>
      </c>
      <c r="Z30" s="366" t="s">
        <v>53</v>
      </c>
      <c r="AA30" s="366">
        <v>9.9</v>
      </c>
      <c r="AB30" s="69"/>
      <c r="AC30" s="362" t="s">
        <v>1087</v>
      </c>
      <c r="AD30" s="366">
        <v>15.9</v>
      </c>
      <c r="AE30" s="368" t="s">
        <v>53</v>
      </c>
      <c r="AF30" s="368" t="s">
        <v>53</v>
      </c>
      <c r="AG30" s="368" t="s">
        <v>53</v>
      </c>
      <c r="AH30" s="368" t="s">
        <v>53</v>
      </c>
      <c r="AI30" s="368" t="s">
        <v>53</v>
      </c>
      <c r="AJ30" s="368" t="s">
        <v>53</v>
      </c>
      <c r="AK30" s="366" t="s">
        <v>53</v>
      </c>
      <c r="AL30" s="366">
        <v>15.9</v>
      </c>
      <c r="AM30" s="362" t="s">
        <v>1087</v>
      </c>
      <c r="AN30" s="366" t="s">
        <v>53</v>
      </c>
      <c r="AO30" s="368" t="s">
        <v>53</v>
      </c>
      <c r="AP30" s="368" t="s">
        <v>53</v>
      </c>
      <c r="AQ30" s="368" t="s">
        <v>53</v>
      </c>
      <c r="AR30" s="368" t="s">
        <v>53</v>
      </c>
      <c r="AS30" s="368" t="s">
        <v>53</v>
      </c>
      <c r="AT30" s="368" t="s">
        <v>53</v>
      </c>
      <c r="AU30" s="366" t="s">
        <v>53</v>
      </c>
      <c r="AV30" s="366" t="s">
        <v>53</v>
      </c>
      <c r="AW30" s="2248"/>
      <c r="AX30" s="2248"/>
      <c r="AY30" s="2248"/>
      <c r="AZ30" s="2248"/>
      <c r="BA30" s="2248"/>
      <c r="BB30" s="2248"/>
      <c r="BC30" s="566"/>
      <c r="BD30" s="367"/>
      <c r="BE30" s="367"/>
    </row>
    <row r="31" spans="1:57" ht="13.5" customHeight="1">
      <c r="A31" s="174"/>
      <c r="B31" s="174"/>
      <c r="C31" s="173"/>
      <c r="D31" s="173"/>
      <c r="E31" s="173"/>
      <c r="F31" s="171"/>
      <c r="G31" s="999"/>
      <c r="I31" s="367"/>
      <c r="J31" s="367"/>
      <c r="K31" s="1743"/>
      <c r="L31" s="367"/>
      <c r="M31" s="367"/>
      <c r="N31" s="367"/>
      <c r="O31" s="367"/>
      <c r="P31" s="69"/>
      <c r="Q31" s="69"/>
      <c r="R31" s="365" t="s">
        <v>405</v>
      </c>
      <c r="S31" s="366" t="s">
        <v>53</v>
      </c>
      <c r="T31" s="368" t="s">
        <v>53</v>
      </c>
      <c r="U31" s="368" t="s">
        <v>53</v>
      </c>
      <c r="V31" s="368" t="s">
        <v>53</v>
      </c>
      <c r="W31" s="368" t="s">
        <v>53</v>
      </c>
      <c r="X31" s="368" t="s">
        <v>53</v>
      </c>
      <c r="Y31" s="368" t="s">
        <v>53</v>
      </c>
      <c r="Z31" s="366">
        <v>9.4</v>
      </c>
      <c r="AA31" s="366">
        <v>9.4</v>
      </c>
      <c r="AB31" s="69"/>
      <c r="AC31" s="365" t="s">
        <v>405</v>
      </c>
      <c r="AD31" s="366" t="s">
        <v>53</v>
      </c>
      <c r="AE31" s="368" t="s">
        <v>53</v>
      </c>
      <c r="AF31" s="368" t="s">
        <v>53</v>
      </c>
      <c r="AG31" s="368" t="s">
        <v>53</v>
      </c>
      <c r="AH31" s="368" t="s">
        <v>53</v>
      </c>
      <c r="AI31" s="368" t="s">
        <v>53</v>
      </c>
      <c r="AJ31" s="368" t="s">
        <v>53</v>
      </c>
      <c r="AK31" s="366">
        <v>4.0999999999999996</v>
      </c>
      <c r="AL31" s="366">
        <v>4.0999999999999996</v>
      </c>
      <c r="AM31" s="365" t="s">
        <v>405</v>
      </c>
      <c r="AN31" s="366" t="s">
        <v>53</v>
      </c>
      <c r="AO31" s="368" t="s">
        <v>53</v>
      </c>
      <c r="AP31" s="368" t="s">
        <v>53</v>
      </c>
      <c r="AQ31" s="368" t="s">
        <v>53</v>
      </c>
      <c r="AR31" s="368" t="s">
        <v>53</v>
      </c>
      <c r="AS31" s="368" t="s">
        <v>53</v>
      </c>
      <c r="AT31" s="368" t="s">
        <v>53</v>
      </c>
      <c r="AU31" s="366">
        <v>1</v>
      </c>
      <c r="AV31" s="366">
        <v>1</v>
      </c>
      <c r="AW31" s="2248"/>
      <c r="AX31" s="2248"/>
      <c r="AY31" s="2248"/>
      <c r="AZ31" s="2248"/>
      <c r="BA31" s="2248"/>
      <c r="BB31" s="2248"/>
      <c r="BC31" s="566"/>
      <c r="BD31" s="367"/>
      <c r="BE31" s="367"/>
    </row>
    <row r="32" spans="1:57" ht="17.25" customHeight="1">
      <c r="A32" s="68" t="s">
        <v>431</v>
      </c>
      <c r="B32" s="67"/>
      <c r="C32" s="67"/>
      <c r="D32" s="67"/>
      <c r="E32" s="67"/>
      <c r="F32" s="171"/>
      <c r="G32" s="999"/>
      <c r="H32" s="68" t="s">
        <v>432</v>
      </c>
      <c r="I32" s="372"/>
      <c r="J32" s="372"/>
      <c r="K32" s="372"/>
      <c r="L32" s="372"/>
      <c r="M32" s="372"/>
      <c r="N32" s="372"/>
      <c r="O32" s="372"/>
      <c r="P32" s="1113"/>
      <c r="Q32" s="1113"/>
      <c r="R32" s="166" t="s">
        <v>415</v>
      </c>
      <c r="S32" s="204">
        <v>26.7</v>
      </c>
      <c r="T32" s="204">
        <v>1.3</v>
      </c>
      <c r="U32" s="204">
        <v>2</v>
      </c>
      <c r="V32" s="204">
        <v>1.7</v>
      </c>
      <c r="W32" s="204">
        <v>3.9</v>
      </c>
      <c r="X32" s="204">
        <v>0.3</v>
      </c>
      <c r="Y32" s="204" t="s">
        <v>53</v>
      </c>
      <c r="Z32" s="204">
        <v>9.4</v>
      </c>
      <c r="AA32" s="204">
        <v>45.4</v>
      </c>
      <c r="AB32" s="69"/>
      <c r="AC32" s="166" t="s">
        <v>415</v>
      </c>
      <c r="AD32" s="204">
        <v>40.9</v>
      </c>
      <c r="AE32" s="204">
        <v>1.2</v>
      </c>
      <c r="AF32" s="204">
        <v>3.7</v>
      </c>
      <c r="AG32" s="204">
        <v>2.8</v>
      </c>
      <c r="AH32" s="204">
        <v>7.3</v>
      </c>
      <c r="AI32" s="204">
        <v>11.2</v>
      </c>
      <c r="AJ32" s="204">
        <v>41.2</v>
      </c>
      <c r="AK32" s="204">
        <v>4.0999999999999996</v>
      </c>
      <c r="AL32" s="204">
        <v>112.5</v>
      </c>
      <c r="AM32" s="166" t="s">
        <v>415</v>
      </c>
      <c r="AN32" s="204">
        <v>1.4</v>
      </c>
      <c r="AO32" s="204">
        <v>0.4</v>
      </c>
      <c r="AP32" s="204">
        <v>0.3</v>
      </c>
      <c r="AQ32" s="204">
        <v>0.3</v>
      </c>
      <c r="AR32" s="204">
        <v>0.1</v>
      </c>
      <c r="AS32" s="204" t="s">
        <v>53</v>
      </c>
      <c r="AT32" s="204" t="s">
        <v>53</v>
      </c>
      <c r="AU32" s="204">
        <v>1</v>
      </c>
      <c r="AV32" s="204">
        <v>3.5</v>
      </c>
      <c r="AW32" s="566"/>
      <c r="AX32" s="566"/>
      <c r="AY32" s="566"/>
      <c r="AZ32" s="566"/>
      <c r="BA32" s="566"/>
      <c r="BB32" s="566"/>
      <c r="BC32" s="566"/>
      <c r="BD32" s="367"/>
      <c r="BE32" s="367"/>
    </row>
    <row r="33" spans="1:57" ht="20.25" customHeight="1" thickBot="1">
      <c r="A33" s="372"/>
      <c r="B33" s="372"/>
      <c r="C33" s="372"/>
      <c r="D33" s="372"/>
      <c r="E33" s="372"/>
      <c r="F33" s="372"/>
      <c r="G33" s="580"/>
      <c r="H33" s="172" t="s">
        <v>1414</v>
      </c>
      <c r="I33" s="372"/>
      <c r="J33" s="1113"/>
      <c r="K33" s="1113"/>
      <c r="L33" s="1113"/>
      <c r="M33" s="1113"/>
      <c r="N33" s="1113"/>
      <c r="O33" s="1113"/>
      <c r="P33" s="1113"/>
      <c r="Q33" s="1113"/>
      <c r="R33" s="365" t="s">
        <v>413</v>
      </c>
      <c r="S33" s="366">
        <v>8.1999999999999993</v>
      </c>
      <c r="T33" s="366">
        <v>0.2</v>
      </c>
      <c r="U33" s="366">
        <v>0.1</v>
      </c>
      <c r="V33" s="366" t="s">
        <v>53</v>
      </c>
      <c r="W33" s="366">
        <v>0.2</v>
      </c>
      <c r="X33" s="366" t="s">
        <v>53</v>
      </c>
      <c r="Y33" s="368" t="s">
        <v>53</v>
      </c>
      <c r="Z33" s="366">
        <v>6.1</v>
      </c>
      <c r="AA33" s="366">
        <v>14.7</v>
      </c>
      <c r="AB33" s="69"/>
      <c r="AC33" s="365" t="s">
        <v>413</v>
      </c>
      <c r="AD33" s="366">
        <v>1.6</v>
      </c>
      <c r="AE33" s="366" t="s">
        <v>53</v>
      </c>
      <c r="AF33" s="366">
        <v>0.1</v>
      </c>
      <c r="AG33" s="366" t="s">
        <v>53</v>
      </c>
      <c r="AH33" s="366" t="s">
        <v>53</v>
      </c>
      <c r="AI33" s="366" t="s">
        <v>53</v>
      </c>
      <c r="AJ33" s="368" t="s">
        <v>53</v>
      </c>
      <c r="AK33" s="366">
        <v>33.700000000000003</v>
      </c>
      <c r="AL33" s="366">
        <v>35.5</v>
      </c>
      <c r="AM33" s="365" t="s">
        <v>413</v>
      </c>
      <c r="AN33" s="366">
        <v>0.1</v>
      </c>
      <c r="AO33" s="366" t="s">
        <v>53</v>
      </c>
      <c r="AP33" s="366" t="s">
        <v>53</v>
      </c>
      <c r="AQ33" s="366" t="s">
        <v>53</v>
      </c>
      <c r="AR33" s="366" t="s">
        <v>53</v>
      </c>
      <c r="AS33" s="366" t="s">
        <v>53</v>
      </c>
      <c r="AT33" s="368" t="s">
        <v>53</v>
      </c>
      <c r="AU33" s="366">
        <v>2.2000000000000002</v>
      </c>
      <c r="AV33" s="366">
        <v>2.2999999999999998</v>
      </c>
      <c r="AW33" s="367"/>
      <c r="AX33" s="367"/>
      <c r="AY33" s="367"/>
      <c r="AZ33" s="367"/>
      <c r="BA33" s="367"/>
      <c r="BB33" s="367"/>
      <c r="BC33" s="998"/>
      <c r="BD33" s="367"/>
      <c r="BE33" s="367"/>
    </row>
    <row r="34" spans="1:57" ht="15" thickBot="1">
      <c r="A34" s="579"/>
      <c r="B34" s="578" t="s">
        <v>1288</v>
      </c>
      <c r="C34" s="578" t="s">
        <v>1175</v>
      </c>
      <c r="D34" s="578" t="s">
        <v>1106</v>
      </c>
      <c r="E34" s="578" t="s">
        <v>1000</v>
      </c>
      <c r="F34" s="578" t="s">
        <v>916</v>
      </c>
      <c r="G34" s="372"/>
      <c r="H34" s="169"/>
      <c r="I34" s="577"/>
      <c r="J34" s="577"/>
      <c r="K34" s="577"/>
      <c r="L34" s="577"/>
      <c r="M34" s="577"/>
      <c r="N34" s="577"/>
      <c r="O34" s="577"/>
      <c r="P34" s="577"/>
      <c r="Q34" s="577"/>
      <c r="R34" s="365" t="s">
        <v>412</v>
      </c>
      <c r="S34" s="366">
        <v>6.1</v>
      </c>
      <c r="T34" s="366">
        <v>0.7</v>
      </c>
      <c r="U34" s="366" t="s">
        <v>53</v>
      </c>
      <c r="V34" s="366" t="s">
        <v>53</v>
      </c>
      <c r="W34" s="366">
        <v>0.2</v>
      </c>
      <c r="X34" s="366" t="s">
        <v>53</v>
      </c>
      <c r="Y34" s="368" t="s">
        <v>53</v>
      </c>
      <c r="Z34" s="366" t="s">
        <v>53</v>
      </c>
      <c r="AA34" s="368">
        <v>7.1</v>
      </c>
      <c r="AB34" s="69"/>
      <c r="AC34" s="365" t="s">
        <v>412</v>
      </c>
      <c r="AD34" s="366">
        <v>4.0999999999999996</v>
      </c>
      <c r="AE34" s="366">
        <v>0.1</v>
      </c>
      <c r="AF34" s="366">
        <v>0.1</v>
      </c>
      <c r="AG34" s="366" t="s">
        <v>53</v>
      </c>
      <c r="AH34" s="366" t="s">
        <v>53</v>
      </c>
      <c r="AI34" s="366" t="s">
        <v>53</v>
      </c>
      <c r="AJ34" s="368" t="s">
        <v>53</v>
      </c>
      <c r="AK34" s="366" t="s">
        <v>53</v>
      </c>
      <c r="AL34" s="368">
        <v>4.2</v>
      </c>
      <c r="AM34" s="365" t="s">
        <v>412</v>
      </c>
      <c r="AN34" s="366">
        <v>0.4</v>
      </c>
      <c r="AO34" s="366" t="s">
        <v>53</v>
      </c>
      <c r="AP34" s="366" t="s">
        <v>53</v>
      </c>
      <c r="AQ34" s="366" t="s">
        <v>53</v>
      </c>
      <c r="AR34" s="366" t="s">
        <v>53</v>
      </c>
      <c r="AS34" s="366" t="s">
        <v>53</v>
      </c>
      <c r="AT34" s="368" t="s">
        <v>53</v>
      </c>
      <c r="AU34" s="366" t="s">
        <v>53</v>
      </c>
      <c r="AV34" s="368">
        <v>0.5</v>
      </c>
      <c r="AW34" s="367"/>
      <c r="AX34" s="367"/>
      <c r="AY34" s="367"/>
      <c r="AZ34" s="367"/>
      <c r="BA34" s="367"/>
      <c r="BB34" s="367"/>
      <c r="BC34" s="998"/>
      <c r="BD34" s="367"/>
      <c r="BE34" s="367"/>
    </row>
    <row r="35" spans="1:57" ht="21" thickBot="1">
      <c r="A35" s="574" t="s">
        <v>577</v>
      </c>
      <c r="B35" s="573">
        <v>109.10599668142169</v>
      </c>
      <c r="C35" s="573">
        <v>85.314167518917671</v>
      </c>
      <c r="D35" s="573">
        <v>103.57344279082744</v>
      </c>
      <c r="E35" s="573">
        <v>102.81083101681068</v>
      </c>
      <c r="F35" s="573">
        <v>99.768274928599467</v>
      </c>
      <c r="G35" s="372"/>
      <c r="H35" s="576" t="s">
        <v>238</v>
      </c>
      <c r="I35" s="575" t="s">
        <v>428</v>
      </c>
      <c r="J35" s="575" t="s">
        <v>427</v>
      </c>
      <c r="K35" s="575" t="s">
        <v>426</v>
      </c>
      <c r="L35" s="575" t="s">
        <v>425</v>
      </c>
      <c r="M35" s="575" t="s">
        <v>424</v>
      </c>
      <c r="N35" s="575" t="s">
        <v>423</v>
      </c>
      <c r="O35" s="575" t="s">
        <v>422</v>
      </c>
      <c r="P35" s="575" t="s">
        <v>421</v>
      </c>
      <c r="Q35" s="575" t="s">
        <v>237</v>
      </c>
      <c r="R35" s="365" t="s">
        <v>1086</v>
      </c>
      <c r="S35" s="366">
        <v>2.2999999999999998</v>
      </c>
      <c r="T35" s="366">
        <v>1.6</v>
      </c>
      <c r="U35" s="366">
        <v>2.5</v>
      </c>
      <c r="V35" s="366" t="s">
        <v>53</v>
      </c>
      <c r="W35" s="366" t="s">
        <v>53</v>
      </c>
      <c r="X35" s="366" t="s">
        <v>53</v>
      </c>
      <c r="Y35" s="368" t="s">
        <v>53</v>
      </c>
      <c r="Z35" s="366" t="s">
        <v>53</v>
      </c>
      <c r="AA35" s="368">
        <v>6.4</v>
      </c>
      <c r="AB35" s="69"/>
      <c r="AC35" s="365" t="s">
        <v>1086</v>
      </c>
      <c r="AD35" s="366" t="s">
        <v>53</v>
      </c>
      <c r="AE35" s="366" t="s">
        <v>53</v>
      </c>
      <c r="AF35" s="366" t="s">
        <v>53</v>
      </c>
      <c r="AG35" s="366" t="s">
        <v>53</v>
      </c>
      <c r="AH35" s="366" t="s">
        <v>53</v>
      </c>
      <c r="AI35" s="366" t="s">
        <v>53</v>
      </c>
      <c r="AJ35" s="368" t="s">
        <v>53</v>
      </c>
      <c r="AK35" s="366" t="s">
        <v>53</v>
      </c>
      <c r="AL35" s="368" t="s">
        <v>53</v>
      </c>
      <c r="AM35" s="365" t="s">
        <v>1086</v>
      </c>
      <c r="AN35" s="366">
        <v>2.2999999999999998</v>
      </c>
      <c r="AO35" s="366">
        <v>2.8</v>
      </c>
      <c r="AP35" s="366">
        <v>1.3</v>
      </c>
      <c r="AQ35" s="366" t="s">
        <v>53</v>
      </c>
      <c r="AR35" s="366" t="s">
        <v>53</v>
      </c>
      <c r="AS35" s="366" t="s">
        <v>53</v>
      </c>
      <c r="AT35" s="368" t="s">
        <v>53</v>
      </c>
      <c r="AU35" s="366" t="s">
        <v>53</v>
      </c>
      <c r="AV35" s="368">
        <v>6.3</v>
      </c>
      <c r="BC35" s="998"/>
      <c r="BE35" s="367"/>
    </row>
    <row r="36" spans="1:57">
      <c r="A36" s="570" t="s">
        <v>576</v>
      </c>
      <c r="B36" s="371">
        <v>60.501944126939293</v>
      </c>
      <c r="C36" s="371">
        <v>37.347094799532101</v>
      </c>
      <c r="D36" s="371">
        <v>55.023474702783297</v>
      </c>
      <c r="E36" s="371">
        <v>55.927517968110628</v>
      </c>
      <c r="F36" s="371">
        <v>55.039023284564138</v>
      </c>
      <c r="G36" s="372"/>
      <c r="H36" s="365" t="s">
        <v>420</v>
      </c>
      <c r="I36" s="366">
        <v>56.9</v>
      </c>
      <c r="J36" s="368"/>
      <c r="K36" s="368"/>
      <c r="L36" s="368"/>
      <c r="M36" s="368"/>
      <c r="N36" s="368"/>
      <c r="O36" s="368"/>
      <c r="P36" s="368"/>
      <c r="Q36" s="368">
        <v>56.9</v>
      </c>
      <c r="R36" s="365" t="s">
        <v>1085</v>
      </c>
      <c r="S36" s="366">
        <v>1.5</v>
      </c>
      <c r="T36" s="366">
        <v>2.2999999999999998</v>
      </c>
      <c r="U36" s="366">
        <v>2.2999999999999998</v>
      </c>
      <c r="V36" s="366" t="s">
        <v>53</v>
      </c>
      <c r="W36" s="366" t="s">
        <v>53</v>
      </c>
      <c r="X36" s="366" t="s">
        <v>53</v>
      </c>
      <c r="Y36" s="368" t="s">
        <v>53</v>
      </c>
      <c r="Z36" s="366" t="s">
        <v>53</v>
      </c>
      <c r="AA36" s="368">
        <v>6.1</v>
      </c>
      <c r="AB36" s="69"/>
      <c r="AC36" s="365" t="s">
        <v>1085</v>
      </c>
      <c r="AD36" s="366" t="s">
        <v>53</v>
      </c>
      <c r="AE36" s="366" t="s">
        <v>53</v>
      </c>
      <c r="AF36" s="366" t="s">
        <v>53</v>
      </c>
      <c r="AG36" s="366" t="s">
        <v>53</v>
      </c>
      <c r="AH36" s="366" t="s">
        <v>53</v>
      </c>
      <c r="AI36" s="366" t="s">
        <v>53</v>
      </c>
      <c r="AJ36" s="368" t="s">
        <v>53</v>
      </c>
      <c r="AK36" s="366" t="s">
        <v>53</v>
      </c>
      <c r="AL36" s="368" t="s">
        <v>53</v>
      </c>
      <c r="AM36" s="365" t="s">
        <v>1085</v>
      </c>
      <c r="AN36" s="366">
        <v>0.7</v>
      </c>
      <c r="AO36" s="366">
        <v>0.6</v>
      </c>
      <c r="AP36" s="366">
        <v>0.9</v>
      </c>
      <c r="AQ36" s="366" t="s">
        <v>53</v>
      </c>
      <c r="AR36" s="366" t="s">
        <v>53</v>
      </c>
      <c r="AS36" s="366" t="s">
        <v>53</v>
      </c>
      <c r="AT36" s="368" t="s">
        <v>53</v>
      </c>
      <c r="AU36" s="366" t="s">
        <v>53</v>
      </c>
      <c r="AV36" s="368">
        <v>2.2000000000000002</v>
      </c>
      <c r="BC36" s="998"/>
      <c r="BE36" s="367"/>
    </row>
    <row r="37" spans="1:57" ht="25.5" customHeight="1">
      <c r="A37" s="570" t="s">
        <v>575</v>
      </c>
      <c r="B37" s="371">
        <v>17.782576246622998</v>
      </c>
      <c r="C37" s="371">
        <v>15.638333158878858</v>
      </c>
      <c r="D37" s="371">
        <v>18.429885811115021</v>
      </c>
      <c r="E37" s="371">
        <v>17.705917523249639</v>
      </c>
      <c r="F37" s="371">
        <v>17.429914659392814</v>
      </c>
      <c r="G37" s="372"/>
      <c r="H37" s="365" t="s">
        <v>419</v>
      </c>
      <c r="I37" s="366">
        <v>48.4</v>
      </c>
      <c r="J37" s="368">
        <v>10.199999999999999</v>
      </c>
      <c r="K37" s="368">
        <v>32</v>
      </c>
      <c r="L37" s="368">
        <v>28.2</v>
      </c>
      <c r="M37" s="368">
        <v>57.6</v>
      </c>
      <c r="N37" s="368">
        <v>43.5</v>
      </c>
      <c r="O37" s="368">
        <v>113.7</v>
      </c>
      <c r="P37" s="368"/>
      <c r="Q37" s="368">
        <v>333.6</v>
      </c>
      <c r="R37" s="365" t="s">
        <v>1084</v>
      </c>
      <c r="S37" s="366" t="s">
        <v>53</v>
      </c>
      <c r="T37" s="366">
        <v>4.2</v>
      </c>
      <c r="U37" s="366">
        <v>5.7</v>
      </c>
      <c r="V37" s="366">
        <v>0.6</v>
      </c>
      <c r="W37" s="366" t="s">
        <v>53</v>
      </c>
      <c r="X37" s="366" t="s">
        <v>53</v>
      </c>
      <c r="Y37" s="368" t="s">
        <v>53</v>
      </c>
      <c r="Z37" s="366" t="s">
        <v>53</v>
      </c>
      <c r="AA37" s="368">
        <v>10.5</v>
      </c>
      <c r="AB37" s="69"/>
      <c r="AC37" s="365" t="s">
        <v>1084</v>
      </c>
      <c r="AD37" s="366" t="s">
        <v>53</v>
      </c>
      <c r="AE37" s="366" t="s">
        <v>53</v>
      </c>
      <c r="AF37" s="366" t="s">
        <v>53</v>
      </c>
      <c r="AG37" s="366" t="s">
        <v>53</v>
      </c>
      <c r="AH37" s="366" t="s">
        <v>53</v>
      </c>
      <c r="AI37" s="366" t="s">
        <v>53</v>
      </c>
      <c r="AJ37" s="368" t="s">
        <v>53</v>
      </c>
      <c r="AK37" s="366" t="s">
        <v>53</v>
      </c>
      <c r="AL37" s="368" t="s">
        <v>53</v>
      </c>
      <c r="AM37" s="365" t="s">
        <v>1084</v>
      </c>
      <c r="AN37" s="366" t="s">
        <v>53</v>
      </c>
      <c r="AO37" s="366" t="s">
        <v>53</v>
      </c>
      <c r="AP37" s="366">
        <v>0.6</v>
      </c>
      <c r="AQ37" s="366">
        <v>0.3</v>
      </c>
      <c r="AR37" s="366" t="s">
        <v>53</v>
      </c>
      <c r="AS37" s="366" t="s">
        <v>53</v>
      </c>
      <c r="AT37" s="368" t="s">
        <v>53</v>
      </c>
      <c r="AU37" s="366" t="s">
        <v>53</v>
      </c>
      <c r="AV37" s="368">
        <v>0.9</v>
      </c>
      <c r="BC37" s="998"/>
      <c r="BE37" s="367"/>
    </row>
    <row r="38" spans="1:57" ht="21" customHeight="1">
      <c r="A38" s="570" t="s">
        <v>574</v>
      </c>
      <c r="B38" s="371">
        <v>5.3059111993961983</v>
      </c>
      <c r="C38" s="371">
        <v>5.1701384848936618</v>
      </c>
      <c r="D38" s="371">
        <v>4.4001091980573452</v>
      </c>
      <c r="E38" s="371">
        <v>5.5057975057297686</v>
      </c>
      <c r="F38" s="371">
        <v>4.3911263412729822</v>
      </c>
      <c r="G38" s="372"/>
      <c r="H38" s="365" t="s">
        <v>416</v>
      </c>
      <c r="I38" s="366">
        <v>11.6</v>
      </c>
      <c r="J38" s="368">
        <v>0.8</v>
      </c>
      <c r="K38" s="368">
        <v>0.9</v>
      </c>
      <c r="L38" s="368"/>
      <c r="M38" s="368"/>
      <c r="N38" s="368"/>
      <c r="O38" s="368"/>
      <c r="P38" s="368"/>
      <c r="Q38" s="368">
        <v>13.3</v>
      </c>
      <c r="R38" s="365" t="s">
        <v>409</v>
      </c>
      <c r="S38" s="366" t="s">
        <v>53</v>
      </c>
      <c r="T38" s="366" t="s">
        <v>53</v>
      </c>
      <c r="U38" s="366" t="s">
        <v>53</v>
      </c>
      <c r="V38" s="366" t="s">
        <v>53</v>
      </c>
      <c r="W38" s="366" t="s">
        <v>53</v>
      </c>
      <c r="X38" s="366" t="s">
        <v>53</v>
      </c>
      <c r="Y38" s="368" t="s">
        <v>53</v>
      </c>
      <c r="Z38" s="366" t="s">
        <v>53</v>
      </c>
      <c r="AA38" s="368" t="s">
        <v>53</v>
      </c>
      <c r="AB38" s="69"/>
      <c r="AC38" s="365" t="s">
        <v>409</v>
      </c>
      <c r="AD38" s="366">
        <v>1</v>
      </c>
      <c r="AE38" s="366">
        <v>1.7</v>
      </c>
      <c r="AF38" s="366">
        <v>4.5</v>
      </c>
      <c r="AG38" s="366">
        <v>8.4</v>
      </c>
      <c r="AH38" s="366">
        <v>12.9</v>
      </c>
      <c r="AI38" s="366">
        <v>0.5</v>
      </c>
      <c r="AJ38" s="368">
        <v>24.8</v>
      </c>
      <c r="AK38" s="366" t="s">
        <v>53</v>
      </c>
      <c r="AL38" s="368">
        <v>53.8</v>
      </c>
      <c r="AM38" s="365" t="s">
        <v>409</v>
      </c>
      <c r="AN38" s="366" t="s">
        <v>53</v>
      </c>
      <c r="AO38" s="366" t="s">
        <v>53</v>
      </c>
      <c r="AP38" s="366" t="s">
        <v>53</v>
      </c>
      <c r="AQ38" s="366" t="s">
        <v>53</v>
      </c>
      <c r="AR38" s="366">
        <v>0.4</v>
      </c>
      <c r="AS38" s="366" t="s">
        <v>53</v>
      </c>
      <c r="AT38" s="368" t="s">
        <v>53</v>
      </c>
      <c r="AU38" s="366" t="s">
        <v>53</v>
      </c>
      <c r="AV38" s="368">
        <v>0.4</v>
      </c>
      <c r="BC38" s="368"/>
      <c r="BE38" s="367"/>
    </row>
    <row r="39" spans="1:57" ht="15" customHeight="1">
      <c r="A39" s="570" t="s">
        <v>572</v>
      </c>
      <c r="B39" s="371">
        <v>25.51556510846321</v>
      </c>
      <c r="C39" s="371">
        <v>27.158601075613049</v>
      </c>
      <c r="D39" s="371">
        <v>25.719973078871767</v>
      </c>
      <c r="E39" s="371">
        <v>23.671598019720641</v>
      </c>
      <c r="F39" s="371">
        <v>22.908210643369539</v>
      </c>
      <c r="G39" s="372"/>
      <c r="H39" s="365" t="s">
        <v>418</v>
      </c>
      <c r="I39" s="366">
        <v>9.5</v>
      </c>
      <c r="J39" s="368">
        <v>0.7</v>
      </c>
      <c r="K39" s="368">
        <v>0.3</v>
      </c>
      <c r="L39" s="368"/>
      <c r="M39" s="368"/>
      <c r="N39" s="368"/>
      <c r="O39" s="368"/>
      <c r="P39" s="368"/>
      <c r="Q39" s="368">
        <v>10.5</v>
      </c>
      <c r="R39" s="365" t="s">
        <v>408</v>
      </c>
      <c r="S39" s="366" t="s">
        <v>53</v>
      </c>
      <c r="T39" s="366">
        <v>1.3</v>
      </c>
      <c r="U39" s="366" t="s">
        <v>53</v>
      </c>
      <c r="V39" s="366" t="s">
        <v>53</v>
      </c>
      <c r="W39" s="366">
        <v>2.8</v>
      </c>
      <c r="X39" s="366">
        <v>0.1</v>
      </c>
      <c r="Y39" s="366" t="s">
        <v>53</v>
      </c>
      <c r="Z39" s="368" t="s">
        <v>53</v>
      </c>
      <c r="AA39" s="368">
        <v>4.2</v>
      </c>
      <c r="AB39" s="69"/>
      <c r="AC39" s="365" t="s">
        <v>408</v>
      </c>
      <c r="AD39" s="366" t="s">
        <v>53</v>
      </c>
      <c r="AE39" s="366" t="s">
        <v>53</v>
      </c>
      <c r="AF39" s="366" t="s">
        <v>53</v>
      </c>
      <c r="AG39" s="366" t="s">
        <v>53</v>
      </c>
      <c r="AH39" s="366" t="s">
        <v>53</v>
      </c>
      <c r="AI39" s="366" t="s">
        <v>53</v>
      </c>
      <c r="AJ39" s="366" t="s">
        <v>53</v>
      </c>
      <c r="AK39" s="368" t="s">
        <v>53</v>
      </c>
      <c r="AL39" s="368" t="s">
        <v>53</v>
      </c>
      <c r="AM39" s="365" t="s">
        <v>408</v>
      </c>
      <c r="AN39" s="366" t="s">
        <v>53</v>
      </c>
      <c r="AO39" s="366">
        <v>0.1</v>
      </c>
      <c r="AP39" s="366" t="s">
        <v>53</v>
      </c>
      <c r="AQ39" s="366">
        <v>0.7</v>
      </c>
      <c r="AR39" s="366">
        <v>1.2</v>
      </c>
      <c r="AS39" s="366">
        <v>0.3</v>
      </c>
      <c r="AT39" s="366" t="s">
        <v>53</v>
      </c>
      <c r="AU39" s="368" t="s">
        <v>53</v>
      </c>
      <c r="AV39" s="368">
        <v>2.2000000000000002</v>
      </c>
      <c r="BC39" s="997"/>
      <c r="BE39" s="367"/>
    </row>
    <row r="40" spans="1:57" ht="13.5" customHeight="1">
      <c r="A40" s="574" t="s">
        <v>573</v>
      </c>
      <c r="B40" s="573">
        <v>3.357842275610452</v>
      </c>
      <c r="C40" s="573">
        <v>3.0010621442343743</v>
      </c>
      <c r="D40" s="573">
        <v>2.2708030396593077</v>
      </c>
      <c r="E40" s="573">
        <v>2.338397079158069</v>
      </c>
      <c r="F40" s="573">
        <v>1.3731661855079553</v>
      </c>
      <c r="G40" s="372"/>
      <c r="H40" s="365" t="s">
        <v>416</v>
      </c>
      <c r="I40" s="366">
        <v>7.7</v>
      </c>
      <c r="J40" s="368">
        <v>0.6</v>
      </c>
      <c r="K40" s="368">
        <v>0.2</v>
      </c>
      <c r="L40" s="368"/>
      <c r="M40" s="368"/>
      <c r="N40" s="368"/>
      <c r="O40" s="368"/>
      <c r="P40" s="368"/>
      <c r="Q40" s="368">
        <v>8.4</v>
      </c>
      <c r="R40" s="365" t="s">
        <v>407</v>
      </c>
      <c r="S40" s="366" t="s">
        <v>53</v>
      </c>
      <c r="T40" s="366">
        <v>1</v>
      </c>
      <c r="U40" s="366" t="s">
        <v>53</v>
      </c>
      <c r="V40" s="366">
        <v>0.8</v>
      </c>
      <c r="W40" s="366" t="s">
        <v>53</v>
      </c>
      <c r="X40" s="366" t="s">
        <v>53</v>
      </c>
      <c r="Y40" s="366">
        <v>0.4</v>
      </c>
      <c r="Z40" s="368">
        <v>2</v>
      </c>
      <c r="AA40" s="368">
        <v>4.2</v>
      </c>
      <c r="AB40" s="69"/>
      <c r="AC40" s="365" t="s">
        <v>407</v>
      </c>
      <c r="AD40" s="366" t="s">
        <v>53</v>
      </c>
      <c r="AE40" s="366" t="s">
        <v>53</v>
      </c>
      <c r="AF40" s="366" t="s">
        <v>53</v>
      </c>
      <c r="AG40" s="366" t="s">
        <v>53</v>
      </c>
      <c r="AH40" s="366" t="s">
        <v>53</v>
      </c>
      <c r="AI40" s="366" t="s">
        <v>53</v>
      </c>
      <c r="AJ40" s="366" t="s">
        <v>53</v>
      </c>
      <c r="AK40" s="368" t="s">
        <v>53</v>
      </c>
      <c r="AL40" s="368" t="s">
        <v>53</v>
      </c>
      <c r="AM40" s="365" t="s">
        <v>407</v>
      </c>
      <c r="AN40" s="366" t="s">
        <v>53</v>
      </c>
      <c r="AO40" s="366" t="s">
        <v>53</v>
      </c>
      <c r="AP40" s="366" t="s">
        <v>53</v>
      </c>
      <c r="AQ40" s="366" t="s">
        <v>53</v>
      </c>
      <c r="AR40" s="366">
        <v>0.1</v>
      </c>
      <c r="AS40" s="366" t="s">
        <v>53</v>
      </c>
      <c r="AT40" s="366">
        <v>0.3</v>
      </c>
      <c r="AU40" s="368" t="s">
        <v>53</v>
      </c>
      <c r="AV40" s="368">
        <v>0.4</v>
      </c>
      <c r="BC40" s="368"/>
      <c r="BE40" s="367"/>
    </row>
    <row r="41" spans="1:57">
      <c r="A41" s="570" t="s">
        <v>572</v>
      </c>
      <c r="B41" s="371">
        <v>3.2808237817531372</v>
      </c>
      <c r="C41" s="371">
        <v>2.9904568534763745</v>
      </c>
      <c r="D41" s="371">
        <v>2.2322751012256559</v>
      </c>
      <c r="E41" s="371">
        <v>2.2827066339841191</v>
      </c>
      <c r="F41" s="371">
        <v>1.3639061455418033</v>
      </c>
      <c r="G41" s="372"/>
      <c r="H41" s="365" t="s">
        <v>417</v>
      </c>
      <c r="I41" s="366">
        <v>63</v>
      </c>
      <c r="J41" s="368"/>
      <c r="K41" s="368"/>
      <c r="L41" s="368"/>
      <c r="M41" s="368"/>
      <c r="N41" s="368"/>
      <c r="O41" s="368"/>
      <c r="P41" s="368">
        <v>7.7</v>
      </c>
      <c r="Q41" s="368">
        <v>70.7</v>
      </c>
      <c r="R41" s="365" t="s">
        <v>405</v>
      </c>
      <c r="S41" s="366" t="s">
        <v>53</v>
      </c>
      <c r="T41" s="366" t="s">
        <v>53</v>
      </c>
      <c r="U41" s="366" t="s">
        <v>53</v>
      </c>
      <c r="V41" s="366" t="s">
        <v>53</v>
      </c>
      <c r="W41" s="366" t="s">
        <v>53</v>
      </c>
      <c r="X41" s="366" t="s">
        <v>53</v>
      </c>
      <c r="Y41" s="366" t="s">
        <v>53</v>
      </c>
      <c r="Z41" s="368">
        <v>11</v>
      </c>
      <c r="AA41" s="368">
        <v>11</v>
      </c>
      <c r="AB41" s="69"/>
      <c r="AC41" s="365" t="s">
        <v>405</v>
      </c>
      <c r="AD41" s="366" t="s">
        <v>53</v>
      </c>
      <c r="AE41" s="366" t="s">
        <v>53</v>
      </c>
      <c r="AF41" s="366" t="s">
        <v>53</v>
      </c>
      <c r="AG41" s="366" t="s">
        <v>53</v>
      </c>
      <c r="AH41" s="366" t="s">
        <v>53</v>
      </c>
      <c r="AI41" s="366" t="s">
        <v>53</v>
      </c>
      <c r="AJ41" s="366" t="s">
        <v>53</v>
      </c>
      <c r="AK41" s="368">
        <v>4.2</v>
      </c>
      <c r="AL41" s="368">
        <v>4.2</v>
      </c>
      <c r="AM41" s="365" t="s">
        <v>405</v>
      </c>
      <c r="AN41" s="366" t="s">
        <v>53</v>
      </c>
      <c r="AO41" s="366" t="s">
        <v>53</v>
      </c>
      <c r="AP41" s="366" t="s">
        <v>53</v>
      </c>
      <c r="AQ41" s="366" t="s">
        <v>53</v>
      </c>
      <c r="AR41" s="366" t="s">
        <v>53</v>
      </c>
      <c r="AS41" s="366" t="s">
        <v>53</v>
      </c>
      <c r="AT41" s="366" t="s">
        <v>53</v>
      </c>
      <c r="AU41" s="368">
        <v>0.6</v>
      </c>
      <c r="AV41" s="368">
        <v>0.6</v>
      </c>
      <c r="BC41" s="368"/>
      <c r="BE41" s="367"/>
    </row>
    <row r="42" spans="1:57" ht="15" customHeight="1" thickBot="1">
      <c r="A42" s="570" t="s">
        <v>571</v>
      </c>
      <c r="B42" s="371">
        <v>7.7018493857314768E-2</v>
      </c>
      <c r="C42" s="371">
        <v>1.0605290758000001E-2</v>
      </c>
      <c r="D42" s="371">
        <v>3.8527938433651841E-2</v>
      </c>
      <c r="E42" s="371">
        <v>5.5690445173950005E-2</v>
      </c>
      <c r="F42" s="371">
        <v>9.2600399661519998E-3</v>
      </c>
      <c r="G42" s="372"/>
      <c r="H42" s="365" t="s">
        <v>405</v>
      </c>
      <c r="I42" s="366"/>
      <c r="J42" s="368"/>
      <c r="K42" s="368"/>
      <c r="L42" s="368"/>
      <c r="M42" s="368"/>
      <c r="N42" s="368"/>
      <c r="O42" s="368"/>
      <c r="P42" s="368">
        <v>36</v>
      </c>
      <c r="Q42" s="368">
        <v>36</v>
      </c>
      <c r="R42" s="572" t="s">
        <v>63</v>
      </c>
      <c r="S42" s="363" t="s">
        <v>53</v>
      </c>
      <c r="T42" s="363" t="s">
        <v>53</v>
      </c>
      <c r="U42" s="363" t="s">
        <v>53</v>
      </c>
      <c r="V42" s="363" t="s">
        <v>53</v>
      </c>
      <c r="W42" s="363" t="s">
        <v>53</v>
      </c>
      <c r="X42" s="363" t="s">
        <v>53</v>
      </c>
      <c r="Y42" s="363" t="s">
        <v>53</v>
      </c>
      <c r="Z42" s="363">
        <v>0.1</v>
      </c>
      <c r="AA42" s="363">
        <v>0.1</v>
      </c>
      <c r="AB42" s="69"/>
      <c r="AC42" s="572" t="s">
        <v>63</v>
      </c>
      <c r="AD42" s="363" t="s">
        <v>53</v>
      </c>
      <c r="AE42" s="363" t="s">
        <v>53</v>
      </c>
      <c r="AF42" s="363" t="s">
        <v>53</v>
      </c>
      <c r="AG42" s="363" t="s">
        <v>53</v>
      </c>
      <c r="AH42" s="363" t="s">
        <v>53</v>
      </c>
      <c r="AI42" s="363" t="s">
        <v>53</v>
      </c>
      <c r="AJ42" s="363" t="s">
        <v>53</v>
      </c>
      <c r="AK42" s="363">
        <v>4.7</v>
      </c>
      <c r="AL42" s="363">
        <v>4.7</v>
      </c>
      <c r="AM42" s="572" t="s">
        <v>63</v>
      </c>
      <c r="AN42" s="363" t="s">
        <v>53</v>
      </c>
      <c r="AO42" s="363" t="s">
        <v>53</v>
      </c>
      <c r="AP42" s="363" t="s">
        <v>53</v>
      </c>
      <c r="AQ42" s="363" t="s">
        <v>53</v>
      </c>
      <c r="AR42" s="363" t="s">
        <v>53</v>
      </c>
      <c r="AS42" s="363" t="s">
        <v>53</v>
      </c>
      <c r="AT42" s="363" t="s">
        <v>53</v>
      </c>
      <c r="AU42" s="363">
        <v>0.2</v>
      </c>
      <c r="AV42" s="363">
        <v>0.2</v>
      </c>
      <c r="BE42" s="367"/>
    </row>
    <row r="43" spans="1:57" ht="15" thickBot="1">
      <c r="A43" s="301" t="s">
        <v>437</v>
      </c>
      <c r="B43" s="167">
        <v>112.46383895703215</v>
      </c>
      <c r="C43" s="167">
        <v>88.315229663152053</v>
      </c>
      <c r="D43" s="167">
        <v>105.84424583048674</v>
      </c>
      <c r="E43" s="300">
        <v>105.14922809596875</v>
      </c>
      <c r="F43" s="300">
        <v>101.14144111410745</v>
      </c>
      <c r="G43" s="372"/>
      <c r="H43" s="364" t="s">
        <v>430</v>
      </c>
      <c r="I43" s="363"/>
      <c r="J43" s="363"/>
      <c r="K43" s="363"/>
      <c r="L43" s="363"/>
      <c r="M43" s="363"/>
      <c r="N43" s="363"/>
      <c r="O43" s="363"/>
      <c r="P43" s="363">
        <v>83.4</v>
      </c>
      <c r="Q43" s="363">
        <v>83.4</v>
      </c>
      <c r="R43" s="166" t="s">
        <v>404</v>
      </c>
      <c r="S43" s="204">
        <v>18.100000000000001</v>
      </c>
      <c r="T43" s="204">
        <v>11.2</v>
      </c>
      <c r="U43" s="204">
        <v>10.7</v>
      </c>
      <c r="V43" s="204">
        <v>1.4</v>
      </c>
      <c r="W43" s="204">
        <v>3.3</v>
      </c>
      <c r="X43" s="204">
        <v>0.1</v>
      </c>
      <c r="Y43" s="204">
        <v>0.4</v>
      </c>
      <c r="Z43" s="204">
        <v>19.100000000000001</v>
      </c>
      <c r="AA43" s="204">
        <v>64.400000000000006</v>
      </c>
      <c r="AB43" s="69"/>
      <c r="AC43" s="166" t="s">
        <v>404</v>
      </c>
      <c r="AD43" s="204">
        <v>6.7</v>
      </c>
      <c r="AE43" s="204">
        <v>1.8</v>
      </c>
      <c r="AF43" s="204">
        <v>4.7</v>
      </c>
      <c r="AG43" s="204">
        <v>8.5</v>
      </c>
      <c r="AH43" s="204">
        <v>12.9</v>
      </c>
      <c r="AI43" s="204">
        <v>0.5</v>
      </c>
      <c r="AJ43" s="204">
        <v>24.8</v>
      </c>
      <c r="AK43" s="204">
        <v>42.6</v>
      </c>
      <c r="AL43" s="204">
        <v>102.5</v>
      </c>
      <c r="AM43" s="166" t="s">
        <v>404</v>
      </c>
      <c r="AN43" s="204">
        <v>3.5</v>
      </c>
      <c r="AO43" s="204">
        <v>3.6</v>
      </c>
      <c r="AP43" s="204">
        <v>2.8</v>
      </c>
      <c r="AQ43" s="204">
        <v>1</v>
      </c>
      <c r="AR43" s="204">
        <v>1.7</v>
      </c>
      <c r="AS43" s="204">
        <v>0.3</v>
      </c>
      <c r="AT43" s="204">
        <v>0.3</v>
      </c>
      <c r="AU43" s="204">
        <v>3</v>
      </c>
      <c r="AV43" s="204">
        <v>16.100000000000001</v>
      </c>
      <c r="BE43" s="367"/>
    </row>
    <row r="44" spans="1:57">
      <c r="A44" s="1048"/>
      <c r="B44" s="1740"/>
      <c r="C44" s="1740"/>
      <c r="D44" s="1740"/>
      <c r="E44" s="1740"/>
      <c r="F44" s="1740"/>
      <c r="G44" s="372"/>
      <c r="H44" s="166" t="s">
        <v>415</v>
      </c>
      <c r="I44" s="204">
        <v>177.8</v>
      </c>
      <c r="J44" s="204">
        <v>10.9</v>
      </c>
      <c r="K44" s="204">
        <v>32.299999999999997</v>
      </c>
      <c r="L44" s="204">
        <v>28.2</v>
      </c>
      <c r="M44" s="204">
        <v>57.6</v>
      </c>
      <c r="N44" s="204">
        <v>43.5</v>
      </c>
      <c r="O44" s="204">
        <v>113.7</v>
      </c>
      <c r="P44" s="204">
        <v>127.1</v>
      </c>
      <c r="Q44" s="204">
        <v>591.1</v>
      </c>
      <c r="R44" s="365" t="s">
        <v>403</v>
      </c>
      <c r="S44" s="996">
        <v>3</v>
      </c>
      <c r="T44" s="996">
        <v>13.9</v>
      </c>
      <c r="U44" s="996">
        <v>-0.1</v>
      </c>
      <c r="V44" s="996">
        <v>-2.5</v>
      </c>
      <c r="W44" s="996">
        <v>-3.9</v>
      </c>
      <c r="X44" s="996">
        <v>0.2</v>
      </c>
      <c r="Y44" s="368">
        <v>0.6</v>
      </c>
      <c r="Z44" s="996" t="s">
        <v>53</v>
      </c>
      <c r="AA44" s="368">
        <v>11.2</v>
      </c>
      <c r="AB44" s="69"/>
      <c r="AC44" s="365" t="s">
        <v>403</v>
      </c>
      <c r="AD44" s="996">
        <v>-3.4</v>
      </c>
      <c r="AE44" s="996">
        <v>-6.8</v>
      </c>
      <c r="AF44" s="996">
        <v>-0.4</v>
      </c>
      <c r="AG44" s="996">
        <v>0.4</v>
      </c>
      <c r="AH44" s="996">
        <v>-0.3</v>
      </c>
      <c r="AI44" s="996">
        <v>0.5</v>
      </c>
      <c r="AJ44" s="368">
        <v>0.4</v>
      </c>
      <c r="AK44" s="996" t="s">
        <v>53</v>
      </c>
      <c r="AL44" s="368">
        <v>-9.6999999999999993</v>
      </c>
      <c r="AM44" s="365" t="s">
        <v>403</v>
      </c>
      <c r="AN44" s="996">
        <v>1.4</v>
      </c>
      <c r="AO44" s="996">
        <v>4.8</v>
      </c>
      <c r="AP44" s="996">
        <v>3.2</v>
      </c>
      <c r="AQ44" s="996">
        <v>0.3</v>
      </c>
      <c r="AR44" s="996">
        <v>1.3</v>
      </c>
      <c r="AS44" s="996">
        <v>1.1000000000000001</v>
      </c>
      <c r="AT44" s="368">
        <v>-0.2</v>
      </c>
      <c r="AU44" s="996" t="s">
        <v>53</v>
      </c>
      <c r="AV44" s="368">
        <v>11.9</v>
      </c>
      <c r="BE44" s="367"/>
    </row>
    <row r="45" spans="1:57" ht="15" customHeight="1">
      <c r="A45" s="570" t="s">
        <v>570</v>
      </c>
      <c r="B45" s="371">
        <v>0.47930243763000013</v>
      </c>
      <c r="C45" s="371">
        <v>0.47930243763000013</v>
      </c>
      <c r="D45" s="371">
        <v>0.46471316372999988</v>
      </c>
      <c r="E45" s="371">
        <v>0.90687809785999984</v>
      </c>
      <c r="F45" s="371">
        <v>1.7712567912700004</v>
      </c>
      <c r="G45" s="372"/>
      <c r="I45" s="1739"/>
      <c r="J45" s="1739"/>
      <c r="K45" s="1739"/>
      <c r="L45" s="1739"/>
      <c r="M45" s="1739"/>
      <c r="N45" s="1739"/>
      <c r="O45" s="1739"/>
      <c r="P45" s="1739"/>
      <c r="Q45" s="1739"/>
      <c r="R45" s="365"/>
      <c r="S45" s="366"/>
      <c r="T45" s="366"/>
      <c r="U45" s="366"/>
      <c r="V45" s="366"/>
      <c r="W45" s="366"/>
      <c r="X45" s="366"/>
      <c r="Y45" s="205"/>
      <c r="Z45" s="205"/>
      <c r="AA45" s="205"/>
      <c r="AB45" s="69"/>
      <c r="AC45" s="365"/>
      <c r="AD45" s="366"/>
      <c r="AE45" s="368"/>
      <c r="AF45" s="368"/>
      <c r="AG45" s="368"/>
      <c r="AH45" s="368"/>
      <c r="AI45" s="368"/>
      <c r="AJ45" s="368"/>
      <c r="AK45" s="366"/>
      <c r="AL45" s="366"/>
      <c r="BE45" s="367"/>
    </row>
    <row r="46" spans="1:57">
      <c r="A46" s="570" t="s">
        <v>569</v>
      </c>
      <c r="B46" s="371">
        <v>10.378743208444465</v>
      </c>
      <c r="C46" s="371">
        <v>4.8050932648100009</v>
      </c>
      <c r="D46" s="371">
        <v>1.9564527142899999</v>
      </c>
      <c r="E46" s="371">
        <v>0.77490866120000002</v>
      </c>
      <c r="F46" s="371">
        <v>2.0498433956500004</v>
      </c>
      <c r="G46" s="372"/>
      <c r="H46" s="365" t="s">
        <v>413</v>
      </c>
      <c r="I46" s="366">
        <v>12.8</v>
      </c>
      <c r="J46" s="366">
        <v>3</v>
      </c>
      <c r="K46" s="366">
        <v>2.1</v>
      </c>
      <c r="L46" s="366">
        <v>0.3</v>
      </c>
      <c r="M46" s="366">
        <v>0.8</v>
      </c>
      <c r="N46" s="366">
        <v>1.2</v>
      </c>
      <c r="O46" s="368">
        <v>0.5</v>
      </c>
      <c r="P46" s="366">
        <v>177.6</v>
      </c>
      <c r="Q46" s="366">
        <v>198.2</v>
      </c>
      <c r="R46" s="365"/>
      <c r="S46" s="366"/>
      <c r="T46" s="205"/>
      <c r="U46" s="205"/>
      <c r="V46" s="205"/>
      <c r="W46" s="205"/>
      <c r="X46" s="205"/>
      <c r="Y46" s="205"/>
      <c r="Z46" s="366"/>
      <c r="AA46" s="366"/>
      <c r="AB46" s="69"/>
      <c r="AC46" s="365"/>
      <c r="AD46" s="365"/>
      <c r="AE46" s="365"/>
      <c r="AF46" s="365"/>
      <c r="AG46" s="365"/>
      <c r="AH46" s="365"/>
      <c r="AI46" s="365"/>
      <c r="AJ46" s="365"/>
      <c r="AK46" s="365"/>
      <c r="AL46" s="365"/>
      <c r="AS46" s="571"/>
      <c r="AT46" s="571"/>
      <c r="AU46" s="571"/>
      <c r="AV46" s="571"/>
      <c r="BC46" s="571"/>
      <c r="BE46" s="367"/>
    </row>
    <row r="47" spans="1:57" ht="15" customHeight="1">
      <c r="A47" s="570" t="s">
        <v>568</v>
      </c>
      <c r="B47" s="371">
        <v>1.01604484054</v>
      </c>
      <c r="C47" s="371">
        <v>2.19624366676</v>
      </c>
      <c r="D47" s="371">
        <v>2.4787918410500001</v>
      </c>
      <c r="E47" s="371">
        <v>3.3427340769099994</v>
      </c>
      <c r="F47" s="371">
        <v>3.9927848714899983</v>
      </c>
      <c r="G47" s="372"/>
      <c r="H47" s="365" t="s">
        <v>416</v>
      </c>
      <c r="I47" s="366">
        <v>0.8</v>
      </c>
      <c r="J47" s="366"/>
      <c r="K47" s="366">
        <v>0.6</v>
      </c>
      <c r="L47" s="368"/>
      <c r="M47" s="368"/>
      <c r="N47" s="368"/>
      <c r="O47" s="368"/>
      <c r="P47" s="368"/>
      <c r="Q47" s="368">
        <v>1.4</v>
      </c>
      <c r="R47" s="365"/>
      <c r="S47" s="365"/>
      <c r="T47" s="365"/>
      <c r="U47" s="365"/>
      <c r="V47" s="365"/>
      <c r="W47" s="365"/>
      <c r="X47" s="365"/>
      <c r="Y47" s="365"/>
      <c r="Z47" s="365"/>
      <c r="AA47" s="365"/>
      <c r="AB47" s="69"/>
      <c r="AC47" s="365"/>
      <c r="AD47" s="365"/>
      <c r="AE47" s="365"/>
      <c r="AF47" s="365"/>
      <c r="AG47" s="365"/>
      <c r="AH47" s="365"/>
      <c r="AI47" s="365"/>
      <c r="AJ47" s="365"/>
      <c r="AK47" s="365"/>
      <c r="AL47" s="365"/>
      <c r="BE47" s="367"/>
    </row>
    <row r="48" spans="1:57" ht="15" customHeight="1" thickBot="1">
      <c r="A48" s="168"/>
      <c r="B48" s="149"/>
      <c r="C48" s="149"/>
      <c r="D48" s="149"/>
      <c r="E48" s="149"/>
      <c r="F48" s="149"/>
      <c r="G48" s="372"/>
      <c r="H48" s="365" t="s">
        <v>412</v>
      </c>
      <c r="I48" s="366">
        <v>23.7</v>
      </c>
      <c r="J48" s="366">
        <v>6.3</v>
      </c>
      <c r="K48" s="366">
        <v>0.5</v>
      </c>
      <c r="L48" s="366">
        <v>0.1</v>
      </c>
      <c r="M48" s="366">
        <v>12.7</v>
      </c>
      <c r="N48" s="366">
        <v>0.1</v>
      </c>
      <c r="O48" s="368"/>
      <c r="P48" s="368"/>
      <c r="Q48" s="368">
        <v>43.4</v>
      </c>
      <c r="R48" s="365"/>
      <c r="S48" s="365"/>
      <c r="T48" s="365"/>
      <c r="U48" s="365"/>
      <c r="V48" s="365"/>
      <c r="W48" s="365"/>
      <c r="X48" s="365"/>
      <c r="Y48" s="365"/>
      <c r="Z48" s="365"/>
      <c r="AA48" s="365"/>
      <c r="AB48" s="69"/>
      <c r="AC48" s="365"/>
      <c r="AD48" s="365"/>
      <c r="AE48" s="365"/>
      <c r="AF48" s="365"/>
      <c r="AG48" s="365"/>
      <c r="AH48" s="365"/>
      <c r="AI48" s="365"/>
      <c r="AJ48" s="365"/>
      <c r="AK48" s="365"/>
      <c r="AL48" s="365"/>
      <c r="BE48" s="367"/>
    </row>
    <row r="49" spans="1:57">
      <c r="A49" s="569" t="s">
        <v>567</v>
      </c>
      <c r="B49" s="167">
        <v>124.3379294436466</v>
      </c>
      <c r="C49" s="167">
        <v>95.79586903235203</v>
      </c>
      <c r="D49" s="167">
        <v>110.74420354955674</v>
      </c>
      <c r="E49" s="167">
        <v>110.17374893193876</v>
      </c>
      <c r="F49" s="167">
        <v>108.95532617251743</v>
      </c>
      <c r="G49" s="372"/>
      <c r="H49" s="365" t="s">
        <v>416</v>
      </c>
      <c r="I49" s="366">
        <v>2</v>
      </c>
      <c r="J49" s="366">
        <v>0.3</v>
      </c>
      <c r="K49" s="366">
        <v>0.5</v>
      </c>
      <c r="L49" s="368"/>
      <c r="M49" s="368"/>
      <c r="N49" s="368"/>
      <c r="O49" s="368"/>
      <c r="P49" s="368"/>
      <c r="Q49" s="368">
        <v>2.8</v>
      </c>
      <c r="R49" s="365"/>
      <c r="S49" s="365"/>
      <c r="T49" s="365"/>
      <c r="U49" s="365"/>
      <c r="V49" s="365"/>
      <c r="W49" s="365"/>
      <c r="X49" s="365"/>
      <c r="Y49" s="365"/>
      <c r="Z49" s="365"/>
      <c r="AA49" s="365"/>
      <c r="AB49" s="69"/>
      <c r="AC49" s="365"/>
      <c r="AD49" s="365"/>
      <c r="AE49" s="365"/>
      <c r="AF49" s="365"/>
      <c r="AG49" s="365"/>
      <c r="AH49" s="365"/>
      <c r="AI49" s="365"/>
      <c r="AJ49" s="365"/>
      <c r="AK49" s="365"/>
      <c r="AL49" s="365"/>
      <c r="BE49" s="70"/>
    </row>
    <row r="50" spans="1:57">
      <c r="A50" s="362"/>
      <c r="B50" s="370"/>
      <c r="C50" s="362"/>
      <c r="D50" s="362"/>
      <c r="E50" s="362"/>
      <c r="F50" s="372"/>
      <c r="G50" s="372"/>
      <c r="H50" s="365" t="s">
        <v>414</v>
      </c>
      <c r="I50" s="366">
        <v>11</v>
      </c>
      <c r="J50" s="366">
        <v>23.4</v>
      </c>
      <c r="K50" s="366">
        <v>31.099999999999998</v>
      </c>
      <c r="L50" s="366">
        <v>29</v>
      </c>
      <c r="M50" s="366">
        <v>53.099999999999994</v>
      </c>
      <c r="N50" s="366">
        <v>9.6</v>
      </c>
      <c r="O50" s="366">
        <v>26</v>
      </c>
      <c r="P50" s="366"/>
      <c r="Q50" s="366">
        <v>183.2</v>
      </c>
      <c r="R50" s="365"/>
      <c r="S50" s="365"/>
      <c r="T50" s="365"/>
      <c r="U50" s="365"/>
      <c r="V50" s="365"/>
      <c r="W50" s="365"/>
      <c r="X50" s="365"/>
      <c r="Y50" s="365"/>
      <c r="Z50" s="365"/>
      <c r="AA50" s="365"/>
      <c r="AB50" s="69"/>
      <c r="AC50" s="365"/>
      <c r="AD50" s="365"/>
      <c r="AE50" s="365"/>
      <c r="AF50" s="365"/>
      <c r="AG50" s="365"/>
      <c r="AH50" s="365"/>
      <c r="AI50" s="365"/>
      <c r="AJ50" s="365"/>
      <c r="AK50" s="365"/>
      <c r="AL50" s="365"/>
      <c r="BE50" s="70"/>
    </row>
    <row r="51" spans="1:57">
      <c r="A51" s="171"/>
      <c r="B51" s="171"/>
      <c r="C51" s="171"/>
      <c r="D51" s="171"/>
      <c r="E51" s="171"/>
      <c r="F51" s="171"/>
      <c r="G51" s="372"/>
      <c r="H51" s="369" t="s">
        <v>923</v>
      </c>
      <c r="I51" s="366">
        <v>5.0999999999999996</v>
      </c>
      <c r="J51" s="366">
        <v>5</v>
      </c>
      <c r="K51" s="366">
        <v>5</v>
      </c>
      <c r="L51" s="366"/>
      <c r="M51" s="368"/>
      <c r="N51" s="368"/>
      <c r="O51" s="368"/>
      <c r="P51" s="368"/>
      <c r="Q51" s="368">
        <v>15.1</v>
      </c>
      <c r="R51" s="365"/>
      <c r="S51" s="365"/>
      <c r="T51" s="365"/>
      <c r="U51" s="365"/>
      <c r="V51" s="365"/>
      <c r="W51" s="365"/>
      <c r="X51" s="365"/>
      <c r="Y51" s="365"/>
      <c r="Z51" s="365"/>
      <c r="AA51" s="365"/>
      <c r="AB51" s="69"/>
      <c r="AC51" s="365"/>
      <c r="AD51" s="365"/>
      <c r="AE51" s="365"/>
      <c r="AF51" s="365"/>
      <c r="AG51" s="365"/>
      <c r="AH51" s="365"/>
      <c r="AI51" s="365"/>
      <c r="AJ51" s="365"/>
      <c r="AK51" s="365"/>
      <c r="AL51" s="365"/>
      <c r="BE51" s="70"/>
    </row>
    <row r="52" spans="1:57">
      <c r="A52" s="171"/>
      <c r="B52" s="567"/>
      <c r="C52" s="171"/>
      <c r="D52" s="171"/>
      <c r="E52" s="171"/>
      <c r="F52" s="568"/>
      <c r="G52" s="372"/>
      <c r="H52" s="369" t="s">
        <v>922</v>
      </c>
      <c r="I52" s="366">
        <v>4.4000000000000004</v>
      </c>
      <c r="J52" s="366">
        <v>5.7</v>
      </c>
      <c r="K52" s="366">
        <v>5</v>
      </c>
      <c r="L52" s="366"/>
      <c r="M52" s="366"/>
      <c r="N52" s="366"/>
      <c r="O52" s="366"/>
      <c r="P52" s="368"/>
      <c r="Q52" s="368">
        <v>15.1</v>
      </c>
      <c r="R52" s="365"/>
      <c r="S52" s="365"/>
      <c r="T52" s="365"/>
      <c r="U52" s="365"/>
      <c r="V52" s="365"/>
      <c r="W52" s="365"/>
      <c r="X52" s="365"/>
      <c r="Y52" s="365"/>
      <c r="Z52" s="365"/>
      <c r="AA52" s="365"/>
      <c r="AB52" s="69"/>
      <c r="AC52" s="365"/>
      <c r="AD52" s="365"/>
      <c r="AE52" s="365"/>
      <c r="AF52" s="365"/>
      <c r="AG52" s="365"/>
      <c r="AH52" s="365"/>
      <c r="AI52" s="365"/>
      <c r="AJ52" s="365"/>
      <c r="AK52" s="365"/>
      <c r="AL52" s="365"/>
      <c r="BE52" s="70"/>
    </row>
    <row r="53" spans="1:57">
      <c r="A53" s="171"/>
      <c r="B53" s="567"/>
      <c r="C53" s="171"/>
      <c r="D53" s="171"/>
      <c r="E53" s="171"/>
      <c r="F53" s="171"/>
      <c r="G53" s="372"/>
      <c r="H53" s="365" t="s">
        <v>1083</v>
      </c>
      <c r="I53" s="366"/>
      <c r="J53" s="366">
        <v>4.2</v>
      </c>
      <c r="K53" s="366">
        <v>11.4</v>
      </c>
      <c r="L53" s="366">
        <v>0.8</v>
      </c>
      <c r="M53" s="366"/>
      <c r="N53" s="366"/>
      <c r="O53" s="366"/>
      <c r="P53" s="368"/>
      <c r="Q53" s="368">
        <v>16.399999999999999</v>
      </c>
      <c r="R53" s="365"/>
      <c r="S53" s="365"/>
      <c r="T53" s="365"/>
      <c r="U53" s="365"/>
      <c r="V53" s="365"/>
      <c r="W53" s="365"/>
      <c r="X53" s="365"/>
      <c r="Y53" s="365"/>
      <c r="Z53" s="365"/>
      <c r="AA53" s="365"/>
      <c r="AB53" s="69"/>
      <c r="AC53" s="365"/>
      <c r="AD53" s="365"/>
      <c r="AE53" s="365"/>
      <c r="AF53" s="365"/>
      <c r="AG53" s="365"/>
      <c r="AH53" s="365"/>
      <c r="AI53" s="365"/>
      <c r="AJ53" s="365"/>
      <c r="AK53" s="365"/>
      <c r="AL53" s="365"/>
    </row>
    <row r="54" spans="1:57">
      <c r="A54" s="171"/>
      <c r="B54" s="567"/>
      <c r="C54" s="171"/>
      <c r="D54" s="171"/>
      <c r="E54" s="171"/>
      <c r="F54" s="171"/>
      <c r="G54" s="372"/>
      <c r="H54" s="365" t="s">
        <v>411</v>
      </c>
      <c r="I54" s="366">
        <v>1.4</v>
      </c>
      <c r="J54" s="366">
        <v>6.8</v>
      </c>
      <c r="K54" s="366">
        <v>6.7</v>
      </c>
      <c r="L54" s="366">
        <v>21.8</v>
      </c>
      <c r="M54" s="366">
        <v>43.4</v>
      </c>
      <c r="N54" s="366">
        <v>5.0999999999999996</v>
      </c>
      <c r="O54" s="366">
        <v>25.8</v>
      </c>
      <c r="P54" s="368"/>
      <c r="Q54" s="368">
        <v>111.1</v>
      </c>
      <c r="R54" s="365"/>
      <c r="S54" s="365"/>
      <c r="T54" s="365"/>
      <c r="U54" s="365"/>
      <c r="V54" s="365"/>
      <c r="W54" s="365"/>
      <c r="X54" s="365"/>
      <c r="Y54" s="365"/>
      <c r="Z54" s="365"/>
      <c r="AA54" s="365"/>
      <c r="AB54" s="69"/>
      <c r="AC54" s="365"/>
      <c r="AD54" s="365"/>
      <c r="AE54" s="365"/>
      <c r="AF54" s="365"/>
      <c r="AG54" s="365"/>
      <c r="AH54" s="365"/>
      <c r="AI54" s="365"/>
      <c r="AJ54" s="365"/>
      <c r="AK54" s="365"/>
      <c r="AL54" s="365"/>
    </row>
    <row r="55" spans="1:57">
      <c r="A55" s="171"/>
      <c r="B55" s="567"/>
      <c r="C55" s="171"/>
      <c r="D55" s="171"/>
      <c r="E55" s="171"/>
      <c r="F55" s="171"/>
      <c r="G55" s="372"/>
      <c r="H55" s="365" t="s">
        <v>410</v>
      </c>
      <c r="I55" s="366">
        <v>0.1</v>
      </c>
      <c r="J55" s="366">
        <v>1.7</v>
      </c>
      <c r="K55" s="366">
        <v>3</v>
      </c>
      <c r="L55" s="366">
        <v>6.4</v>
      </c>
      <c r="M55" s="366">
        <v>9.6999999999999993</v>
      </c>
      <c r="N55" s="366">
        <v>4.5</v>
      </c>
      <c r="O55" s="368">
        <v>0.2</v>
      </c>
      <c r="P55" s="368"/>
      <c r="Q55" s="368">
        <v>25.5</v>
      </c>
      <c r="R55" s="365"/>
      <c r="S55" s="365"/>
      <c r="T55" s="365"/>
      <c r="U55" s="365"/>
      <c r="V55" s="365"/>
      <c r="W55" s="365"/>
      <c r="X55" s="365"/>
      <c r="Y55" s="365"/>
      <c r="Z55" s="365"/>
      <c r="AA55" s="365"/>
      <c r="AB55" s="69"/>
      <c r="AC55" s="365"/>
      <c r="AD55" s="365"/>
      <c r="AE55" s="365"/>
      <c r="AF55" s="365"/>
      <c r="AG55" s="365"/>
      <c r="AH55" s="365"/>
      <c r="AI55" s="365"/>
      <c r="AJ55" s="365"/>
      <c r="AK55" s="365"/>
      <c r="AL55" s="365"/>
      <c r="AM55" s="367"/>
      <c r="AW55" s="367"/>
    </row>
    <row r="56" spans="1:57" ht="12.75" customHeight="1">
      <c r="A56" s="171"/>
      <c r="B56" s="567"/>
      <c r="C56" s="171"/>
      <c r="D56" s="171"/>
      <c r="E56" s="171"/>
      <c r="F56" s="171"/>
      <c r="G56" s="372"/>
      <c r="H56" s="365" t="s">
        <v>407</v>
      </c>
      <c r="I56" s="368"/>
      <c r="J56" s="366">
        <v>1</v>
      </c>
      <c r="K56" s="368"/>
      <c r="L56" s="368">
        <v>0.8</v>
      </c>
      <c r="M56" s="368">
        <v>0.1</v>
      </c>
      <c r="N56" s="366">
        <v>1.7</v>
      </c>
      <c r="O56" s="368">
        <v>0.7</v>
      </c>
      <c r="P56" s="366">
        <v>2</v>
      </c>
      <c r="Q56" s="366">
        <v>6.3</v>
      </c>
      <c r="R56" s="365"/>
      <c r="S56" s="365"/>
      <c r="T56" s="365"/>
      <c r="U56" s="365"/>
      <c r="V56" s="365"/>
      <c r="W56" s="365"/>
      <c r="X56" s="365"/>
      <c r="Y56" s="365"/>
      <c r="Z56" s="365"/>
      <c r="AA56" s="365"/>
      <c r="AB56" s="69"/>
      <c r="AC56" s="365"/>
      <c r="AD56" s="365"/>
      <c r="AE56" s="365"/>
      <c r="AF56" s="365"/>
      <c r="AG56" s="365"/>
      <c r="AH56" s="365"/>
      <c r="AI56" s="365"/>
      <c r="AJ56" s="365"/>
      <c r="AK56" s="365"/>
      <c r="AL56" s="365"/>
      <c r="AM56" s="367"/>
      <c r="AW56" s="367"/>
    </row>
    <row r="57" spans="1:57">
      <c r="A57" s="171"/>
      <c r="B57" s="567"/>
      <c r="C57" s="171"/>
      <c r="D57" s="171"/>
      <c r="E57" s="171"/>
      <c r="F57" s="171"/>
      <c r="G57" s="171"/>
      <c r="H57" s="365" t="s">
        <v>405</v>
      </c>
      <c r="I57" s="368"/>
      <c r="J57" s="366"/>
      <c r="K57" s="368"/>
      <c r="L57" s="368"/>
      <c r="M57" s="368"/>
      <c r="N57" s="366"/>
      <c r="O57" s="368"/>
      <c r="P57" s="366">
        <v>36.799999999999997</v>
      </c>
      <c r="Q57" s="366">
        <v>36.799999999999997</v>
      </c>
      <c r="R57" s="365"/>
      <c r="S57" s="365"/>
      <c r="T57" s="365"/>
      <c r="U57" s="365"/>
      <c r="V57" s="365"/>
      <c r="W57" s="365"/>
      <c r="X57" s="365"/>
      <c r="Y57" s="365"/>
      <c r="Z57" s="365"/>
      <c r="AA57" s="365"/>
      <c r="AB57" s="69"/>
      <c r="AC57" s="365"/>
      <c r="AD57" s="365"/>
      <c r="AE57" s="365"/>
      <c r="AF57" s="365"/>
      <c r="AG57" s="365"/>
      <c r="AH57" s="365"/>
      <c r="AI57" s="365"/>
      <c r="AJ57" s="365"/>
      <c r="AK57" s="365"/>
      <c r="AL57" s="365"/>
    </row>
    <row r="58" spans="1:57">
      <c r="A58" s="171"/>
      <c r="B58" s="567"/>
      <c r="C58" s="171"/>
      <c r="D58" s="171"/>
      <c r="E58" s="171"/>
      <c r="F58" s="171"/>
      <c r="G58" s="171"/>
      <c r="H58" s="365" t="s">
        <v>406</v>
      </c>
      <c r="I58" s="368"/>
      <c r="J58" s="368"/>
      <c r="K58" s="368"/>
      <c r="L58" s="368"/>
      <c r="M58" s="368"/>
      <c r="N58" s="368"/>
      <c r="O58" s="368"/>
      <c r="P58" s="366">
        <v>88.8</v>
      </c>
      <c r="Q58" s="366">
        <v>88.8</v>
      </c>
      <c r="R58" s="365"/>
      <c r="S58" s="365"/>
      <c r="T58" s="365"/>
      <c r="U58" s="365"/>
      <c r="V58" s="365"/>
      <c r="W58" s="365"/>
      <c r="X58" s="365"/>
      <c r="Y58" s="365"/>
      <c r="Z58" s="365"/>
      <c r="AA58" s="365"/>
      <c r="AC58" s="365"/>
      <c r="AD58" s="365"/>
      <c r="AE58" s="365"/>
      <c r="AF58" s="365"/>
      <c r="AG58" s="365"/>
      <c r="AH58" s="365"/>
      <c r="AI58" s="365"/>
      <c r="AJ58" s="365"/>
      <c r="AK58" s="365"/>
      <c r="AL58" s="365"/>
    </row>
    <row r="59" spans="1:57" ht="15" thickBot="1">
      <c r="A59" s="362"/>
      <c r="B59" s="567"/>
      <c r="C59" s="996"/>
      <c r="D59" s="996"/>
      <c r="E59" s="996"/>
      <c r="F59" s="171"/>
      <c r="G59" s="171"/>
      <c r="H59" s="364" t="s">
        <v>63</v>
      </c>
      <c r="I59" s="363"/>
      <c r="J59" s="363"/>
      <c r="K59" s="363"/>
      <c r="L59" s="363"/>
      <c r="M59" s="363"/>
      <c r="N59" s="363"/>
      <c r="O59" s="363"/>
      <c r="P59" s="363">
        <v>34.5</v>
      </c>
      <c r="Q59" s="363">
        <v>34.5</v>
      </c>
      <c r="R59" s="365"/>
      <c r="S59" s="996"/>
      <c r="T59" s="996"/>
      <c r="U59" s="996"/>
      <c r="V59" s="996"/>
      <c r="W59" s="996"/>
      <c r="X59" s="996"/>
      <c r="Y59" s="205"/>
      <c r="Z59" s="996"/>
      <c r="AA59" s="205"/>
    </row>
    <row r="60" spans="1:57">
      <c r="A60" s="362"/>
      <c r="B60" s="567"/>
      <c r="C60" s="996"/>
      <c r="D60" s="996"/>
      <c r="E60" s="996"/>
      <c r="F60" s="171"/>
      <c r="G60" s="171"/>
      <c r="H60" s="166" t="s">
        <v>404</v>
      </c>
      <c r="I60" s="204">
        <v>47.4</v>
      </c>
      <c r="J60" s="204">
        <v>33.700000000000003</v>
      </c>
      <c r="K60" s="204">
        <v>33.799999999999997</v>
      </c>
      <c r="L60" s="204">
        <v>30.2</v>
      </c>
      <c r="M60" s="204">
        <v>66.7</v>
      </c>
      <c r="N60" s="204">
        <v>12.5</v>
      </c>
      <c r="O60" s="204">
        <v>27.2</v>
      </c>
      <c r="P60" s="204">
        <v>339.6</v>
      </c>
      <c r="Q60" s="204">
        <v>591.1</v>
      </c>
    </row>
    <row r="61" spans="1:57">
      <c r="A61" s="362"/>
      <c r="B61" s="567"/>
      <c r="C61" s="996"/>
      <c r="D61" s="996"/>
      <c r="E61" s="996"/>
      <c r="F61" s="171"/>
      <c r="G61" s="171"/>
    </row>
  </sheetData>
  <mergeCells count="4">
    <mergeCell ref="AZ4:BA4"/>
    <mergeCell ref="BB4:BC4"/>
    <mergeCell ref="AW29:BB31"/>
    <mergeCell ref="AX4:AY4"/>
  </mergeCells>
  <pageMargins left="0.7" right="0.60468750000000004" top="0.75" bottom="0.75" header="0.3" footer="0.3"/>
  <pageSetup paperSize="9" scale="77" pageOrder="overThenDown" orientation="portrait" r:id="rId1"/>
  <colBreaks count="4" manualBreakCount="4">
    <brk id="7" max="59" man="1"/>
    <brk id="17" max="59" man="1"/>
    <brk id="28" max="59" man="1"/>
    <brk id="38" max="59" man="1"/>
  </col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theme="5"/>
  </sheetPr>
  <dimension ref="B3:H54"/>
  <sheetViews>
    <sheetView view="pageLayout" topLeftCell="A60" zoomScale="80" zoomScaleNormal="100" zoomScaleSheetLayoutView="100" zoomScalePageLayoutView="80" workbookViewId="0">
      <selection activeCell="K65" sqref="K65"/>
    </sheetView>
  </sheetViews>
  <sheetFormatPr defaultColWidth="9.109375" defaultRowHeight="14.4"/>
  <cols>
    <col min="1" max="4" width="9.109375" style="81"/>
    <col min="5" max="5" width="3.5546875" style="81" customWidth="1"/>
    <col min="6" max="16384" width="9.109375" style="81"/>
  </cols>
  <sheetData>
    <row r="3" spans="4:8">
      <c r="D3" s="83"/>
      <c r="E3" s="83"/>
      <c r="F3" s="83"/>
      <c r="G3" s="83"/>
      <c r="H3" s="83"/>
    </row>
    <row r="4" spans="4:8">
      <c r="D4" s="83"/>
      <c r="E4" s="83"/>
      <c r="F4" s="83"/>
      <c r="G4" s="83"/>
      <c r="H4" s="83"/>
    </row>
    <row r="5" spans="4:8">
      <c r="D5" s="83"/>
      <c r="E5" s="83"/>
      <c r="F5" s="83"/>
      <c r="G5" s="83"/>
      <c r="H5" s="83"/>
    </row>
    <row r="6" spans="4:8">
      <c r="D6" s="83"/>
      <c r="E6" s="83"/>
      <c r="F6" s="83"/>
      <c r="G6" s="83"/>
      <c r="H6" s="83"/>
    </row>
    <row r="7" spans="4:8">
      <c r="D7" s="83"/>
      <c r="E7" s="83"/>
      <c r="F7" s="83"/>
      <c r="G7" s="83"/>
      <c r="H7" s="83"/>
    </row>
    <row r="8" spans="4:8">
      <c r="D8" s="83"/>
      <c r="E8" s="83"/>
      <c r="F8" s="83"/>
      <c r="G8" s="83"/>
      <c r="H8" s="83"/>
    </row>
    <row r="9" spans="4:8">
      <c r="D9" s="83"/>
      <c r="E9" s="83"/>
      <c r="F9" s="83"/>
      <c r="G9" s="83"/>
      <c r="H9" s="83"/>
    </row>
    <row r="10" spans="4:8">
      <c r="D10" s="83"/>
      <c r="E10" s="83"/>
      <c r="F10" s="83"/>
      <c r="G10" s="83"/>
      <c r="H10" s="83"/>
    </row>
    <row r="11" spans="4:8">
      <c r="D11" s="83"/>
      <c r="E11" s="83"/>
      <c r="F11" s="83"/>
      <c r="G11" s="83"/>
      <c r="H11" s="83"/>
    </row>
    <row r="12" spans="4:8">
      <c r="D12" s="83"/>
      <c r="E12" s="83"/>
      <c r="F12" s="83"/>
      <c r="G12" s="83"/>
      <c r="H12" s="83"/>
    </row>
    <row r="13" spans="4:8">
      <c r="D13" s="83"/>
      <c r="E13" s="83"/>
      <c r="F13" s="83"/>
      <c r="G13" s="83"/>
      <c r="H13" s="83"/>
    </row>
    <row r="14" spans="4:8">
      <c r="D14" s="83"/>
      <c r="E14" s="83"/>
      <c r="F14" s="83"/>
      <c r="G14" s="83"/>
      <c r="H14" s="83"/>
    </row>
    <row r="15" spans="4:8">
      <c r="D15" s="83"/>
      <c r="E15" s="83"/>
      <c r="F15" s="83"/>
      <c r="G15" s="83"/>
      <c r="H15" s="83"/>
    </row>
    <row r="16" spans="4:8">
      <c r="D16" s="83"/>
      <c r="E16" s="83"/>
      <c r="F16" s="83"/>
      <c r="G16" s="83"/>
      <c r="H16" s="83"/>
    </row>
    <row r="17" spans="4:8">
      <c r="D17" s="83"/>
      <c r="E17" s="83"/>
      <c r="F17" s="83"/>
      <c r="G17" s="83"/>
      <c r="H17" s="83"/>
    </row>
    <row r="18" spans="4:8">
      <c r="D18" s="83"/>
      <c r="E18" s="83"/>
      <c r="F18" s="83"/>
      <c r="G18" s="83"/>
      <c r="H18" s="83"/>
    </row>
    <row r="19" spans="4:8">
      <c r="D19" s="83"/>
      <c r="E19" s="83"/>
      <c r="F19" s="83"/>
      <c r="G19" s="83"/>
      <c r="H19" s="83"/>
    </row>
    <row r="25" spans="4:8">
      <c r="D25" s="83"/>
      <c r="E25" s="83"/>
      <c r="F25" s="83"/>
      <c r="G25" s="83"/>
      <c r="H25" s="83"/>
    </row>
    <row r="26" spans="4:8">
      <c r="D26" s="83"/>
      <c r="E26" s="83"/>
      <c r="F26" s="83"/>
      <c r="G26" s="83"/>
      <c r="H26" s="83"/>
    </row>
    <row r="27" spans="4:8">
      <c r="D27" s="83"/>
      <c r="E27" s="83"/>
      <c r="F27" s="83"/>
      <c r="G27" s="83"/>
      <c r="H27" s="83"/>
    </row>
    <row r="28" spans="4:8">
      <c r="D28" s="83"/>
      <c r="E28" s="83"/>
      <c r="F28" s="83"/>
      <c r="G28" s="83"/>
      <c r="H28" s="83"/>
    </row>
    <row r="29" spans="4:8">
      <c r="D29" s="83"/>
      <c r="E29" s="83"/>
      <c r="F29" s="83"/>
      <c r="G29" s="83"/>
      <c r="H29" s="83"/>
    </row>
    <row r="30" spans="4:8">
      <c r="D30" s="83"/>
      <c r="E30" s="83"/>
      <c r="F30" s="83"/>
      <c r="G30" s="83"/>
      <c r="H30" s="83"/>
    </row>
    <row r="31" spans="4:8">
      <c r="D31" s="83"/>
      <c r="E31" s="83"/>
      <c r="F31" s="83"/>
      <c r="G31" s="83"/>
      <c r="H31" s="83"/>
    </row>
    <row r="32" spans="4:8">
      <c r="D32" s="83"/>
      <c r="E32" s="83"/>
      <c r="F32" s="83"/>
      <c r="G32" s="83"/>
      <c r="H32" s="83"/>
    </row>
    <row r="33" spans="2:8">
      <c r="D33" s="83"/>
      <c r="E33" s="83"/>
      <c r="F33" s="83"/>
      <c r="G33" s="83"/>
      <c r="H33" s="83"/>
    </row>
    <row r="34" spans="2:8">
      <c r="D34" s="83"/>
      <c r="E34" s="83"/>
      <c r="F34" s="83"/>
      <c r="G34" s="83"/>
      <c r="H34" s="83"/>
    </row>
    <row r="35" spans="2:8">
      <c r="D35" s="83"/>
      <c r="E35" s="83"/>
      <c r="F35" s="83"/>
      <c r="G35" s="83"/>
      <c r="H35" s="83"/>
    </row>
    <row r="36" spans="2:8">
      <c r="D36" s="83"/>
      <c r="E36" s="83"/>
      <c r="F36" s="83"/>
      <c r="G36" s="83"/>
      <c r="H36" s="83"/>
    </row>
    <row r="37" spans="2:8">
      <c r="D37" s="83"/>
      <c r="E37" s="83"/>
      <c r="F37" s="83"/>
      <c r="G37" s="83"/>
      <c r="H37" s="83"/>
    </row>
    <row r="38" spans="2:8">
      <c r="D38" s="83"/>
      <c r="E38" s="83"/>
      <c r="F38" s="83"/>
      <c r="G38" s="83"/>
      <c r="H38" s="83"/>
    </row>
    <row r="39" spans="2:8">
      <c r="D39" s="83"/>
      <c r="E39" s="83"/>
      <c r="F39" s="83"/>
      <c r="G39" s="83"/>
      <c r="H39" s="83"/>
    </row>
    <row r="40" spans="2:8">
      <c r="D40" s="83"/>
      <c r="E40" s="83"/>
      <c r="F40" s="83"/>
      <c r="G40" s="83"/>
      <c r="H40" s="83"/>
    </row>
    <row r="41" spans="2:8">
      <c r="D41" s="83"/>
      <c r="E41" s="83"/>
      <c r="F41" s="83"/>
      <c r="G41" s="83"/>
      <c r="H41" s="83"/>
    </row>
    <row r="46" spans="2:8">
      <c r="B46" s="83"/>
      <c r="C46" s="83"/>
      <c r="D46" s="83"/>
      <c r="E46" s="83"/>
      <c r="F46" s="83"/>
      <c r="G46" s="83"/>
      <c r="H46" s="83"/>
    </row>
    <row r="47" spans="2:8">
      <c r="B47" s="83"/>
      <c r="C47" s="83"/>
      <c r="D47" s="83"/>
      <c r="E47" s="83"/>
      <c r="F47" s="83"/>
      <c r="G47" s="83"/>
      <c r="H47" s="83"/>
    </row>
    <row r="48" spans="2:8">
      <c r="B48" s="83"/>
      <c r="C48" s="83"/>
      <c r="D48" s="83"/>
      <c r="E48" s="83"/>
      <c r="F48" s="83"/>
      <c r="G48" s="83"/>
      <c r="H48" s="83"/>
    </row>
    <row r="49" spans="2:8">
      <c r="B49" s="83"/>
      <c r="C49" s="83"/>
      <c r="D49" s="83"/>
      <c r="E49" s="83"/>
      <c r="F49" s="83"/>
      <c r="G49" s="83"/>
      <c r="H49" s="83"/>
    </row>
    <row r="50" spans="2:8">
      <c r="B50" s="83"/>
      <c r="C50" s="83"/>
      <c r="D50" s="83"/>
      <c r="E50" s="83"/>
      <c r="F50" s="83"/>
      <c r="G50" s="83"/>
      <c r="H50" s="83"/>
    </row>
    <row r="51" spans="2:8">
      <c r="B51" s="83"/>
      <c r="C51" s="83"/>
      <c r="D51" s="83"/>
      <c r="E51" s="83"/>
      <c r="F51" s="83"/>
      <c r="G51" s="83"/>
      <c r="H51" s="83"/>
    </row>
    <row r="52" spans="2:8">
      <c r="B52" s="83"/>
      <c r="C52" s="83"/>
      <c r="D52" s="83"/>
      <c r="E52" s="83"/>
      <c r="F52" s="83"/>
      <c r="G52" s="83"/>
      <c r="H52" s="83"/>
    </row>
    <row r="53" spans="2:8">
      <c r="B53" s="83"/>
      <c r="C53" s="83"/>
      <c r="D53" s="83"/>
      <c r="E53" s="83"/>
      <c r="F53" s="83"/>
      <c r="G53" s="83"/>
      <c r="H53" s="83"/>
    </row>
    <row r="54" spans="2:8">
      <c r="B54" s="83"/>
      <c r="C54" s="83"/>
      <c r="D54" s="83"/>
      <c r="E54" s="83"/>
      <c r="F54" s="83"/>
      <c r="G54" s="83"/>
      <c r="H54" s="83"/>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A12B2-1893-4BA7-9884-0F2EE0F30B39}">
  <sheetPr>
    <tabColor rgb="FF99FF99"/>
  </sheetPr>
  <dimension ref="A1:J229"/>
  <sheetViews>
    <sheetView showGridLines="0" view="pageLayout" zoomScaleNormal="95" zoomScaleSheetLayoutView="115" workbookViewId="0">
      <selection activeCell="D23" sqref="D23"/>
    </sheetView>
  </sheetViews>
  <sheetFormatPr defaultColWidth="9.109375" defaultRowHeight="10.199999999999999"/>
  <cols>
    <col min="1" max="1" width="21" style="312" customWidth="1"/>
    <col min="2" max="2" width="7.88671875" style="312" customWidth="1"/>
    <col min="3" max="9" width="8.109375" style="312" customWidth="1"/>
    <col min="10" max="16384" width="9.109375" style="312"/>
  </cols>
  <sheetData>
    <row r="1" spans="1:9" ht="13.5" customHeight="1">
      <c r="A1" s="717" t="s">
        <v>457</v>
      </c>
      <c r="B1" s="731"/>
      <c r="C1" s="731"/>
    </row>
    <row r="2" spans="1:9" ht="13.5" customHeight="1">
      <c r="A2" s="716"/>
    </row>
    <row r="3" spans="1:9" ht="10.8" thickBot="1">
      <c r="A3" s="743" t="s">
        <v>247</v>
      </c>
      <c r="B3" s="2249" t="s">
        <v>456</v>
      </c>
      <c r="C3" s="2249"/>
      <c r="D3" s="226"/>
      <c r="E3" s="742">
        <v>2018</v>
      </c>
      <c r="F3" s="742">
        <v>2019</v>
      </c>
      <c r="G3" s="742">
        <v>2020</v>
      </c>
      <c r="H3" s="742" t="s">
        <v>821</v>
      </c>
      <c r="I3" s="742" t="s">
        <v>1112</v>
      </c>
    </row>
    <row r="4" spans="1:9">
      <c r="A4" s="735" t="s">
        <v>804</v>
      </c>
      <c r="B4" s="734" t="s">
        <v>244</v>
      </c>
      <c r="C4" s="222"/>
      <c r="D4" s="221"/>
      <c r="E4" s="221" t="s">
        <v>820</v>
      </c>
      <c r="F4" s="221" t="s">
        <v>995</v>
      </c>
      <c r="G4" s="225" t="s">
        <v>1302</v>
      </c>
      <c r="H4" s="221" t="s">
        <v>1109</v>
      </c>
      <c r="I4" s="221" t="s">
        <v>996</v>
      </c>
    </row>
    <row r="5" spans="1:9">
      <c r="A5" s="738"/>
      <c r="B5" s="737" t="s">
        <v>243</v>
      </c>
      <c r="C5" s="223"/>
      <c r="D5" s="225"/>
      <c r="E5" s="221" t="s">
        <v>998</v>
      </c>
      <c r="F5" s="221" t="s">
        <v>819</v>
      </c>
      <c r="G5" s="225" t="s">
        <v>1281</v>
      </c>
      <c r="H5" s="221" t="s">
        <v>1111</v>
      </c>
      <c r="I5" s="221" t="s">
        <v>815</v>
      </c>
    </row>
    <row r="6" spans="1:9">
      <c r="A6" s="735"/>
      <c r="B6" s="734" t="s">
        <v>242</v>
      </c>
      <c r="C6" s="222"/>
      <c r="D6" s="221"/>
      <c r="E6" s="221" t="s">
        <v>820</v>
      </c>
      <c r="F6" s="221" t="s">
        <v>817</v>
      </c>
      <c r="G6" s="225" t="s">
        <v>1301</v>
      </c>
      <c r="H6" s="221" t="s">
        <v>818</v>
      </c>
      <c r="I6" s="221" t="s">
        <v>1282</v>
      </c>
    </row>
    <row r="7" spans="1:9" ht="10.8" thickBot="1">
      <c r="A7" s="740"/>
      <c r="B7" s="739" t="s">
        <v>241</v>
      </c>
      <c r="C7" s="227"/>
      <c r="D7" s="224"/>
      <c r="E7" s="224" t="s">
        <v>1108</v>
      </c>
      <c r="F7" s="224" t="s">
        <v>1277</v>
      </c>
      <c r="G7" s="741" t="s">
        <v>1300</v>
      </c>
      <c r="H7" s="741" t="s">
        <v>994</v>
      </c>
      <c r="I7" s="741" t="s">
        <v>1111</v>
      </c>
    </row>
    <row r="8" spans="1:9">
      <c r="A8" s="735" t="s">
        <v>805</v>
      </c>
      <c r="B8" s="734" t="s">
        <v>244</v>
      </c>
      <c r="C8" s="222"/>
      <c r="D8" s="221"/>
      <c r="E8" s="221" t="s">
        <v>828</v>
      </c>
      <c r="F8" s="221" t="s">
        <v>828</v>
      </c>
      <c r="G8" s="221" t="s">
        <v>1279</v>
      </c>
      <c r="H8" s="221" t="s">
        <v>828</v>
      </c>
      <c r="I8" s="221" t="s">
        <v>819</v>
      </c>
    </row>
    <row r="9" spans="1:9">
      <c r="A9" s="738"/>
      <c r="B9" s="737" t="s">
        <v>243</v>
      </c>
      <c r="C9" s="223"/>
      <c r="D9" s="225"/>
      <c r="E9" s="221" t="s">
        <v>819</v>
      </c>
      <c r="F9" s="221" t="s">
        <v>827</v>
      </c>
      <c r="G9" s="221" t="s">
        <v>1280</v>
      </c>
      <c r="H9" s="221" t="s">
        <v>828</v>
      </c>
      <c r="I9" s="221" t="s">
        <v>825</v>
      </c>
    </row>
    <row r="10" spans="1:9">
      <c r="A10" s="735"/>
      <c r="B10" s="734" t="s">
        <v>242</v>
      </c>
      <c r="C10" s="222"/>
      <c r="D10" s="221"/>
      <c r="E10" s="221" t="s">
        <v>818</v>
      </c>
      <c r="F10" s="221" t="s">
        <v>820</v>
      </c>
      <c r="G10" s="221" t="s">
        <v>998</v>
      </c>
      <c r="H10" s="221" t="s">
        <v>826</v>
      </c>
      <c r="I10" s="221" t="s">
        <v>1108</v>
      </c>
    </row>
    <row r="11" spans="1:9" ht="10.8" thickBot="1">
      <c r="A11" s="740"/>
      <c r="B11" s="739" t="s">
        <v>241</v>
      </c>
      <c r="C11" s="227"/>
      <c r="D11" s="224"/>
      <c r="E11" s="224" t="s">
        <v>815</v>
      </c>
      <c r="F11" s="224" t="s">
        <v>816</v>
      </c>
      <c r="G11" s="224" t="s">
        <v>1279</v>
      </c>
      <c r="H11" s="224" t="s">
        <v>998</v>
      </c>
      <c r="I11" s="224" t="s">
        <v>819</v>
      </c>
    </row>
    <row r="12" spans="1:9">
      <c r="A12" s="735" t="s">
        <v>806</v>
      </c>
      <c r="B12" s="734" t="s">
        <v>244</v>
      </c>
      <c r="C12" s="222"/>
      <c r="D12" s="221"/>
      <c r="E12" s="221" t="s">
        <v>995</v>
      </c>
      <c r="F12" s="221" t="s">
        <v>1277</v>
      </c>
      <c r="G12" s="225" t="s">
        <v>1299</v>
      </c>
      <c r="H12" s="221" t="s">
        <v>1278</v>
      </c>
      <c r="I12" s="221" t="s">
        <v>1111</v>
      </c>
    </row>
    <row r="13" spans="1:9">
      <c r="A13" s="738"/>
      <c r="B13" s="737" t="s">
        <v>243</v>
      </c>
      <c r="C13" s="223"/>
      <c r="D13" s="225"/>
      <c r="E13" s="221" t="s">
        <v>815</v>
      </c>
      <c r="F13" s="221" t="s">
        <v>1298</v>
      </c>
      <c r="G13" s="225" t="s">
        <v>1297</v>
      </c>
      <c r="H13" s="221" t="s">
        <v>999</v>
      </c>
      <c r="I13" s="221" t="s">
        <v>1109</v>
      </c>
    </row>
    <row r="14" spans="1:9">
      <c r="A14" s="735"/>
      <c r="B14" s="734" t="s">
        <v>242</v>
      </c>
      <c r="C14" s="222"/>
      <c r="D14" s="221"/>
      <c r="E14" s="221" t="s">
        <v>1296</v>
      </c>
      <c r="F14" s="221" t="s">
        <v>1107</v>
      </c>
      <c r="G14" s="225" t="s">
        <v>1276</v>
      </c>
      <c r="H14" s="221" t="s">
        <v>1275</v>
      </c>
      <c r="I14" s="221" t="s">
        <v>1274</v>
      </c>
    </row>
    <row r="15" spans="1:9" ht="10.8" thickBot="1">
      <c r="A15" s="740"/>
      <c r="B15" s="739" t="s">
        <v>241</v>
      </c>
      <c r="C15" s="227"/>
      <c r="D15" s="224"/>
      <c r="E15" s="224" t="s">
        <v>816</v>
      </c>
      <c r="F15" s="224" t="s">
        <v>825</v>
      </c>
      <c r="G15" s="741" t="s">
        <v>1295</v>
      </c>
      <c r="H15" s="224" t="s">
        <v>997</v>
      </c>
      <c r="I15" s="224" t="s">
        <v>994</v>
      </c>
    </row>
    <row r="16" spans="1:9">
      <c r="A16" s="735" t="s">
        <v>807</v>
      </c>
      <c r="B16" s="734" t="s">
        <v>244</v>
      </c>
      <c r="C16" s="222"/>
      <c r="D16" s="221"/>
      <c r="E16" s="221" t="s">
        <v>824</v>
      </c>
      <c r="F16" s="221" t="s">
        <v>139</v>
      </c>
      <c r="G16" s="221" t="s">
        <v>1273</v>
      </c>
      <c r="H16" s="221" t="s">
        <v>1110</v>
      </c>
      <c r="I16" s="221" t="s">
        <v>139</v>
      </c>
    </row>
    <row r="17" spans="1:10">
      <c r="A17" s="738"/>
      <c r="B17" s="737" t="s">
        <v>243</v>
      </c>
      <c r="C17" s="223"/>
      <c r="D17" s="221"/>
      <c r="E17" s="221" t="s">
        <v>87</v>
      </c>
      <c r="F17" s="221" t="s">
        <v>823</v>
      </c>
      <c r="G17" s="221" t="s">
        <v>1294</v>
      </c>
      <c r="H17" s="221" t="s">
        <v>1272</v>
      </c>
      <c r="I17" s="221" t="s">
        <v>1271</v>
      </c>
    </row>
    <row r="18" spans="1:10">
      <c r="A18" s="735"/>
      <c r="B18" s="734" t="s">
        <v>242</v>
      </c>
      <c r="C18" s="222"/>
      <c r="D18" s="221"/>
      <c r="E18" s="221" t="s">
        <v>1109</v>
      </c>
      <c r="F18" s="221" t="s">
        <v>817</v>
      </c>
      <c r="G18" s="221" t="s">
        <v>997</v>
      </c>
      <c r="H18" s="221" t="s">
        <v>824</v>
      </c>
      <c r="I18" s="221" t="s">
        <v>1109</v>
      </c>
    </row>
    <row r="19" spans="1:10">
      <c r="A19" s="735"/>
      <c r="B19" s="734" t="s">
        <v>241</v>
      </c>
      <c r="C19" s="222"/>
      <c r="D19" s="221"/>
      <c r="E19" s="221" t="s">
        <v>822</v>
      </c>
      <c r="F19" s="221" t="s">
        <v>877</v>
      </c>
      <c r="G19" s="221" t="s">
        <v>1293</v>
      </c>
      <c r="H19" s="221" t="s">
        <v>1270</v>
      </c>
      <c r="I19" s="221" t="s">
        <v>87</v>
      </c>
    </row>
    <row r="20" spans="1:10" ht="10.5" customHeight="1">
      <c r="A20" s="736"/>
      <c r="B20" s="734"/>
      <c r="C20" s="734"/>
      <c r="D20" s="734"/>
      <c r="E20" s="735"/>
      <c r="F20" s="735"/>
      <c r="G20" s="735"/>
      <c r="H20" s="715"/>
      <c r="I20" s="715" t="s">
        <v>1269</v>
      </c>
    </row>
    <row r="21" spans="1:10" ht="10.5" customHeight="1">
      <c r="A21" s="735"/>
      <c r="B21" s="734"/>
      <c r="C21" s="222"/>
      <c r="D21" s="221"/>
      <c r="E21" s="733"/>
      <c r="F21" s="733"/>
      <c r="G21" s="733"/>
      <c r="H21" s="733"/>
      <c r="I21" s="715"/>
    </row>
    <row r="22" spans="1:10" ht="10.5" customHeight="1">
      <c r="E22" s="732"/>
      <c r="F22" s="732"/>
      <c r="G22" s="732"/>
      <c r="H22" s="715"/>
      <c r="I22" s="715"/>
    </row>
    <row r="23" spans="1:10">
      <c r="E23" s="732"/>
      <c r="F23" s="732"/>
      <c r="G23" s="732"/>
      <c r="H23" s="715"/>
      <c r="I23" s="715"/>
    </row>
    <row r="24" spans="1:10" ht="13.5" customHeight="1">
      <c r="F24" s="404"/>
    </row>
    <row r="25" spans="1:10" ht="13.5" customHeight="1">
      <c r="A25" s="380" t="s">
        <v>455</v>
      </c>
      <c r="B25" s="405"/>
      <c r="C25" s="731"/>
      <c r="D25" s="731"/>
      <c r="F25" s="404"/>
    </row>
    <row r="26" spans="1:10" ht="13.5" customHeight="1" thickBot="1"/>
    <row r="27" spans="1:10" ht="21.75" customHeight="1" thickBot="1">
      <c r="A27" s="730" t="s">
        <v>876</v>
      </c>
      <c r="B27" s="729" t="s">
        <v>1288</v>
      </c>
      <c r="C27" s="729" t="s">
        <v>1175</v>
      </c>
      <c r="D27" s="729" t="s">
        <v>1106</v>
      </c>
      <c r="E27" s="729" t="s">
        <v>1000</v>
      </c>
      <c r="F27" s="729" t="s">
        <v>916</v>
      </c>
      <c r="G27" s="729" t="s">
        <v>861</v>
      </c>
      <c r="H27" s="728" t="s">
        <v>1303</v>
      </c>
      <c r="I27" s="163"/>
      <c r="J27" s="722"/>
    </row>
    <row r="28" spans="1:10" ht="13.5" customHeight="1">
      <c r="A28" s="726" t="s">
        <v>454</v>
      </c>
      <c r="B28" s="1314">
        <v>-0.54</v>
      </c>
      <c r="C28" s="1314">
        <v>-0.55000000000000004</v>
      </c>
      <c r="D28" s="1314">
        <v>-0.52500000000000002</v>
      </c>
      <c r="E28" s="1314">
        <v>-0.48749999999999999</v>
      </c>
      <c r="F28" s="1314">
        <v>-0.45</v>
      </c>
      <c r="G28" s="1314">
        <v>-0.32</v>
      </c>
      <c r="H28" s="1315">
        <f t="shared" ref="H28:H35" si="0">B28-F28</f>
        <v>-9.0000000000000024E-2</v>
      </c>
      <c r="I28" s="727"/>
      <c r="J28" s="722"/>
    </row>
    <row r="29" spans="1:10" ht="13.5" customHeight="1">
      <c r="A29" s="726" t="s">
        <v>447</v>
      </c>
      <c r="B29" s="1314">
        <v>-0.31430000000000002</v>
      </c>
      <c r="C29" s="1314">
        <v>-0.45900000000000002</v>
      </c>
      <c r="D29" s="1314">
        <v>-0.42649999999999999</v>
      </c>
      <c r="E29" s="1314">
        <v>-0.35249999999999998</v>
      </c>
      <c r="F29" s="1314">
        <v>-0.23449999999999999</v>
      </c>
      <c r="G29" s="1314">
        <v>-0.1105</v>
      </c>
      <c r="H29" s="1315">
        <f t="shared" si="0"/>
        <v>-7.9800000000000038E-2</v>
      </c>
      <c r="I29" s="727"/>
      <c r="J29" s="722"/>
    </row>
    <row r="30" spans="1:10" ht="13.5" customHeight="1">
      <c r="A30" s="726" t="s">
        <v>453</v>
      </c>
      <c r="B30" s="1314">
        <v>-0.27500000000000002</v>
      </c>
      <c r="C30" s="1314">
        <v>-0.57499999999999996</v>
      </c>
      <c r="D30" s="1314">
        <v>-0.57499999999999996</v>
      </c>
      <c r="E30" s="1314">
        <v>-0.57499999999999996</v>
      </c>
      <c r="F30" s="1314">
        <v>-0.57499999999999996</v>
      </c>
      <c r="G30" s="1314">
        <v>-0.72499999999999998</v>
      </c>
      <c r="H30" s="1315">
        <f t="shared" si="0"/>
        <v>0.29999999999999993</v>
      </c>
      <c r="I30" s="727"/>
      <c r="J30" s="722"/>
    </row>
    <row r="31" spans="1:10" ht="13.5" customHeight="1">
      <c r="A31" s="726" t="s">
        <v>452</v>
      </c>
      <c r="B31" s="1314">
        <v>-1.78E-2</v>
      </c>
      <c r="C31" s="1314">
        <v>-0.16700000000000001</v>
      </c>
      <c r="D31" s="1314">
        <v>-0.17599999999999999</v>
      </c>
      <c r="E31" s="1314">
        <v>-0.129</v>
      </c>
      <c r="F31" s="1314">
        <v>2.8000000000000001E-2</v>
      </c>
      <c r="G31" s="1314">
        <v>1.8599999999999998E-2</v>
      </c>
      <c r="H31" s="1315">
        <f t="shared" si="0"/>
        <v>-4.58E-2</v>
      </c>
      <c r="I31" s="727"/>
      <c r="J31" s="722"/>
    </row>
    <row r="32" spans="1:10" ht="13.5" customHeight="1">
      <c r="A32" s="726" t="s">
        <v>451</v>
      </c>
      <c r="B32" s="1314">
        <v>0.05</v>
      </c>
      <c r="C32" s="1314">
        <v>0.05</v>
      </c>
      <c r="D32" s="1314">
        <v>0.3</v>
      </c>
      <c r="E32" s="1314">
        <v>-2.5000000000000001E-2</v>
      </c>
      <c r="F32" s="1314">
        <v>0.01</v>
      </c>
      <c r="G32" s="1314">
        <v>1.2250000000000001</v>
      </c>
      <c r="H32" s="1315">
        <f t="shared" si="0"/>
        <v>0.04</v>
      </c>
      <c r="I32" s="727"/>
      <c r="J32" s="722"/>
    </row>
    <row r="33" spans="1:10" ht="13.2" customHeight="1">
      <c r="A33" s="726" t="s">
        <v>450</v>
      </c>
      <c r="B33" s="1314">
        <v>1.4550000000000001</v>
      </c>
      <c r="C33" s="1314">
        <v>0.95499999999999996</v>
      </c>
      <c r="D33" s="1314">
        <v>0.60599999999999998</v>
      </c>
      <c r="E33" s="1314">
        <v>0.65500000000000003</v>
      </c>
      <c r="F33" s="1314">
        <v>0.79800000000000004</v>
      </c>
      <c r="G33" s="1314">
        <v>2.0049999999999999</v>
      </c>
      <c r="H33" s="1315">
        <f t="shared" si="0"/>
        <v>0.65700000000000003</v>
      </c>
      <c r="I33" s="727"/>
      <c r="J33" s="722"/>
    </row>
    <row r="34" spans="1:10" ht="13.5" customHeight="1">
      <c r="A34" s="726" t="s">
        <v>449</v>
      </c>
      <c r="B34" s="1314">
        <v>-0.09</v>
      </c>
      <c r="C34" s="1314">
        <v>-0.09</v>
      </c>
      <c r="D34" s="1314">
        <v>-0.09</v>
      </c>
      <c r="E34" s="1314">
        <v>-0.09</v>
      </c>
      <c r="F34" s="1314">
        <v>-0.09</v>
      </c>
      <c r="G34" s="1314">
        <v>-0.3</v>
      </c>
      <c r="H34" s="1315">
        <f t="shared" si="0"/>
        <v>0</v>
      </c>
      <c r="I34" s="727"/>
      <c r="J34" s="722"/>
    </row>
    <row r="35" spans="1:10" ht="13.5" customHeight="1">
      <c r="A35" s="726" t="s">
        <v>448</v>
      </c>
      <c r="B35" s="1314">
        <v>0.3241</v>
      </c>
      <c r="C35" s="1314">
        <v>0.13300000000000001</v>
      </c>
      <c r="D35" s="1314">
        <v>6.5000000000000002E-2</v>
      </c>
      <c r="E35" s="1314">
        <v>7.5999999999999998E-2</v>
      </c>
      <c r="F35" s="1314">
        <v>0.21</v>
      </c>
      <c r="G35" s="1314">
        <v>0.39</v>
      </c>
      <c r="H35" s="1315">
        <f t="shared" si="0"/>
        <v>0.11410000000000001</v>
      </c>
      <c r="I35" s="727"/>
      <c r="J35" s="722"/>
    </row>
    <row r="36" spans="1:10" ht="13.5" customHeight="1">
      <c r="A36" s="726"/>
      <c r="B36" s="725"/>
      <c r="C36" s="725"/>
      <c r="D36" s="725"/>
      <c r="E36" s="725"/>
      <c r="F36" s="725"/>
      <c r="G36" s="725"/>
      <c r="H36" s="724"/>
      <c r="I36" s="723"/>
      <c r="J36" s="722"/>
    </row>
    <row r="37" spans="1:10" ht="13.2">
      <c r="A37" s="380" t="s">
        <v>1317</v>
      </c>
      <c r="F37" s="84"/>
      <c r="G37" s="313"/>
      <c r="H37" s="313"/>
      <c r="I37" s="313"/>
    </row>
    <row r="38" spans="1:10">
      <c r="F38" s="84"/>
      <c r="G38" s="313"/>
      <c r="H38" s="313"/>
      <c r="I38" s="313"/>
    </row>
    <row r="39" spans="1:10">
      <c r="F39" s="84"/>
      <c r="G39" s="220"/>
      <c r="H39" s="313"/>
      <c r="I39" s="313"/>
    </row>
    <row r="40" spans="1:10">
      <c r="F40" s="84"/>
      <c r="G40" s="220"/>
      <c r="H40" s="313"/>
      <c r="I40" s="313"/>
    </row>
    <row r="41" spans="1:10">
      <c r="F41" s="313"/>
      <c r="G41" s="313"/>
      <c r="H41" s="313"/>
      <c r="I41" s="313"/>
    </row>
    <row r="44" spans="1:10">
      <c r="G44" s="714"/>
    </row>
    <row r="45" spans="1:10">
      <c r="G45" s="714"/>
    </row>
    <row r="57" spans="1:7" ht="13.2">
      <c r="A57" s="717" t="s">
        <v>1113</v>
      </c>
    </row>
    <row r="58" spans="1:7">
      <c r="A58" s="313"/>
    </row>
    <row r="60" spans="1:7">
      <c r="G60" s="716"/>
    </row>
    <row r="73" spans="1:7">
      <c r="G73" s="721"/>
    </row>
    <row r="76" spans="1:7">
      <c r="E76" s="721"/>
    </row>
    <row r="77" spans="1:7">
      <c r="E77" s="721"/>
    </row>
    <row r="78" spans="1:7">
      <c r="B78" s="313"/>
    </row>
    <row r="79" spans="1:7" ht="13.2">
      <c r="A79" s="380" t="s">
        <v>1292</v>
      </c>
    </row>
    <row r="84" spans="7:8">
      <c r="H84" s="714"/>
    </row>
    <row r="85" spans="7:8">
      <c r="G85" s="719"/>
      <c r="H85" s="714"/>
    </row>
    <row r="86" spans="7:8">
      <c r="G86" s="720"/>
      <c r="H86" s="718"/>
    </row>
    <row r="87" spans="7:8">
      <c r="G87" s="719"/>
      <c r="H87" s="718"/>
    </row>
    <row r="88" spans="7:8">
      <c r="G88" s="409"/>
      <c r="H88" s="718"/>
    </row>
    <row r="100" spans="1:8" ht="13.2">
      <c r="A100" s="717" t="s">
        <v>1291</v>
      </c>
      <c r="B100" s="313"/>
    </row>
    <row r="103" spans="1:8">
      <c r="G103" s="716"/>
    </row>
    <row r="105" spans="1:8">
      <c r="H105" s="714"/>
    </row>
    <row r="106" spans="1:8">
      <c r="H106" s="714"/>
    </row>
    <row r="121" spans="1:9" ht="13.2">
      <c r="A121" s="379" t="s">
        <v>1290</v>
      </c>
    </row>
    <row r="123" spans="1:9">
      <c r="G123" s="716"/>
    </row>
    <row r="125" spans="1:9">
      <c r="G125" s="714"/>
    </row>
    <row r="126" spans="1:9">
      <c r="G126" s="714"/>
    </row>
    <row r="128" spans="1:9">
      <c r="H128" s="313"/>
      <c r="I128" s="313"/>
    </row>
    <row r="143" spans="1:1" ht="13.2">
      <c r="A143" s="379" t="s">
        <v>1289</v>
      </c>
    </row>
    <row r="145" spans="2:7">
      <c r="G145" s="716"/>
    </row>
    <row r="147" spans="2:7">
      <c r="G147" s="714"/>
    </row>
    <row r="148" spans="2:7">
      <c r="B148" s="715"/>
      <c r="G148" s="714"/>
    </row>
    <row r="165" spans="1:7">
      <c r="E165" s="456"/>
    </row>
    <row r="166" spans="1:7">
      <c r="E166" s="456"/>
    </row>
    <row r="167" spans="1:7">
      <c r="E167" s="456"/>
    </row>
    <row r="173" spans="1:7" ht="13.2">
      <c r="A173" s="717" t="s">
        <v>1176</v>
      </c>
      <c r="B173" s="313"/>
    </row>
    <row r="176" spans="1:7">
      <c r="G176" s="716"/>
    </row>
    <row r="178" spans="8:8">
      <c r="H178" s="714"/>
    </row>
    <row r="179" spans="8:8">
      <c r="H179" s="714"/>
    </row>
    <row r="194" spans="1:9" ht="13.2">
      <c r="A194" s="379" t="s">
        <v>1316</v>
      </c>
    </row>
    <row r="196" spans="1:9">
      <c r="G196" s="716"/>
    </row>
    <row r="198" spans="1:9">
      <c r="G198" s="714"/>
    </row>
    <row r="199" spans="1:9">
      <c r="G199" s="714"/>
    </row>
    <row r="201" spans="1:9">
      <c r="H201" s="313"/>
      <c r="I201" s="313"/>
    </row>
    <row r="212" spans="1:7">
      <c r="G212" s="716"/>
    </row>
    <row r="213" spans="1:7" ht="13.2">
      <c r="A213" s="379" t="s">
        <v>1315</v>
      </c>
    </row>
    <row r="214" spans="1:7">
      <c r="G214" s="714"/>
    </row>
    <row r="215" spans="1:7">
      <c r="B215" s="715"/>
      <c r="G215" s="714"/>
    </row>
    <row r="229" spans="5:5">
      <c r="E229" s="456"/>
    </row>
  </sheetData>
  <mergeCells count="1">
    <mergeCell ref="B3:C3"/>
  </mergeCells>
  <printOptions horizontalCentered="1"/>
  <pageMargins left="0.7" right="0.7" top="0.75" bottom="0.75" header="0.3" footer="0.3"/>
  <pageSetup paperSize="9" scale="96" orientation="portrait" r:id="rId1"/>
  <rowBreaks count="2" manualBreakCount="2">
    <brk id="36" max="8" man="1"/>
    <brk id="98" max="8" man="1"/>
  </rowBreaks>
  <ignoredErrors>
    <ignoredError sqref="E4:I19" numberStoredAsText="1"/>
  </ignoredErrors>
  <drawing r:id="rId2"/>
  <legacyDrawing r:id="rId3"/>
  <legacyDrawingHF r:id="rId4"/>
  <oleObjects>
    <mc:AlternateContent xmlns:mc="http://schemas.openxmlformats.org/markup-compatibility/2006">
      <mc:Choice Requires="x14">
        <oleObject progId="Mbnd.mbnd" shapeId="728065" r:id="rId5">
          <objectPr defaultSize="0" autoPict="0" r:id="rId6">
            <anchor moveWithCells="1">
              <from>
                <xdr:col>0</xdr:col>
                <xdr:colOff>22860</xdr:colOff>
                <xdr:row>143</xdr:row>
                <xdr:rowOff>30480</xdr:rowOff>
              </from>
              <to>
                <xdr:col>5</xdr:col>
                <xdr:colOff>419100</xdr:colOff>
                <xdr:row>160</xdr:row>
                <xdr:rowOff>22860</xdr:rowOff>
              </to>
            </anchor>
          </objectPr>
        </oleObject>
      </mc:Choice>
      <mc:Fallback>
        <oleObject progId="Mbnd.mbnd" shapeId="728065" r:id="rId5"/>
      </mc:Fallback>
    </mc:AlternateContent>
    <mc:AlternateContent xmlns:mc="http://schemas.openxmlformats.org/markup-compatibility/2006">
      <mc:Choice Requires="x14">
        <oleObject progId="Mbnd.mbnd" shapeId="728070" r:id="rId7">
          <objectPr defaultSize="0" autoPict="0" r:id="rId8">
            <anchor moveWithCells="1">
              <from>
                <xdr:col>0</xdr:col>
                <xdr:colOff>0</xdr:colOff>
                <xdr:row>194</xdr:row>
                <xdr:rowOff>0</xdr:rowOff>
              </from>
              <to>
                <xdr:col>5</xdr:col>
                <xdr:colOff>335280</xdr:colOff>
                <xdr:row>209</xdr:row>
                <xdr:rowOff>0</xdr:rowOff>
              </to>
            </anchor>
          </objectPr>
        </oleObject>
      </mc:Choice>
      <mc:Fallback>
        <oleObject progId="Mbnd.mbnd" shapeId="728070" r:id="rId7"/>
      </mc:Fallback>
    </mc:AlternateContent>
    <mc:AlternateContent xmlns:mc="http://schemas.openxmlformats.org/markup-compatibility/2006">
      <mc:Choice Requires="x14">
        <oleObject progId="Mbnd.mbnd" shapeId="728072" r:id="rId9">
          <objectPr defaultSize="0" autoPict="0" r:id="rId10">
            <anchor moveWithCells="1">
              <from>
                <xdr:col>0</xdr:col>
                <xdr:colOff>0</xdr:colOff>
                <xdr:row>173</xdr:row>
                <xdr:rowOff>0</xdr:rowOff>
              </from>
              <to>
                <xdr:col>5</xdr:col>
                <xdr:colOff>350520</xdr:colOff>
                <xdr:row>189</xdr:row>
                <xdr:rowOff>83820</xdr:rowOff>
              </to>
            </anchor>
          </objectPr>
        </oleObject>
      </mc:Choice>
      <mc:Fallback>
        <oleObject progId="Mbnd.mbnd" shapeId="728072" r:id="rId9"/>
      </mc:Fallback>
    </mc:AlternateContent>
    <mc:AlternateContent xmlns:mc="http://schemas.openxmlformats.org/markup-compatibility/2006">
      <mc:Choice Requires="x14">
        <oleObject shapeId="728073" r:id="rId11">
          <objectPr defaultSize="0" autoPict="0" r:id="rId12">
            <anchor moveWithCells="1">
              <from>
                <xdr:col>0</xdr:col>
                <xdr:colOff>22860</xdr:colOff>
                <xdr:row>213</xdr:row>
                <xdr:rowOff>60960</xdr:rowOff>
              </from>
              <to>
                <xdr:col>5</xdr:col>
                <xdr:colOff>335280</xdr:colOff>
                <xdr:row>228</xdr:row>
                <xdr:rowOff>99060</xdr:rowOff>
              </to>
            </anchor>
          </objectPr>
        </oleObject>
      </mc:Choice>
      <mc:Fallback>
        <oleObject shapeId="728073" r:id="rId11"/>
      </mc:Fallback>
    </mc:AlternateContent>
    <mc:AlternateContent xmlns:mc="http://schemas.openxmlformats.org/markup-compatibility/2006">
      <mc:Choice Requires="x14">
        <oleObject progId="Mbnd.mbnd" shapeId="728074" r:id="rId13">
          <objectPr defaultSize="0" autoPict="0" r:id="rId14">
            <anchor moveWithCells="1">
              <from>
                <xdr:col>0</xdr:col>
                <xdr:colOff>0</xdr:colOff>
                <xdr:row>37</xdr:row>
                <xdr:rowOff>53340</xdr:rowOff>
              </from>
              <to>
                <xdr:col>6</xdr:col>
                <xdr:colOff>38100</xdr:colOff>
                <xdr:row>54</xdr:row>
                <xdr:rowOff>15240</xdr:rowOff>
              </to>
            </anchor>
          </objectPr>
        </oleObject>
      </mc:Choice>
      <mc:Fallback>
        <oleObject progId="Mbnd.mbnd" shapeId="728074" r:id="rId13"/>
      </mc:Fallback>
    </mc:AlternateContent>
    <mc:AlternateContent xmlns:mc="http://schemas.openxmlformats.org/markup-compatibility/2006">
      <mc:Choice Requires="x14">
        <oleObject progId="Mbnd.mbnd" shapeId="728075" r:id="rId15">
          <objectPr defaultSize="0" autoPict="0" r:id="rId16">
            <anchor moveWithCells="1">
              <from>
                <xdr:col>0</xdr:col>
                <xdr:colOff>45720</xdr:colOff>
                <xdr:row>57</xdr:row>
                <xdr:rowOff>53340</xdr:rowOff>
              </from>
              <to>
                <xdr:col>6</xdr:col>
                <xdr:colOff>45720</xdr:colOff>
                <xdr:row>75</xdr:row>
                <xdr:rowOff>53340</xdr:rowOff>
              </to>
            </anchor>
          </objectPr>
        </oleObject>
      </mc:Choice>
      <mc:Fallback>
        <oleObject progId="Mbnd.mbnd" shapeId="728075" r:id="rId15"/>
      </mc:Fallback>
    </mc:AlternateContent>
    <mc:AlternateContent xmlns:mc="http://schemas.openxmlformats.org/markup-compatibility/2006">
      <mc:Choice Requires="x14">
        <oleObject progId="Mbnd.mbnd" shapeId="728076" r:id="rId17">
          <objectPr defaultSize="0" autoPict="0" r:id="rId18">
            <anchor moveWithCells="1">
              <from>
                <xdr:col>0</xdr:col>
                <xdr:colOff>38100</xdr:colOff>
                <xdr:row>79</xdr:row>
                <xdr:rowOff>53340</xdr:rowOff>
              </from>
              <to>
                <xdr:col>6</xdr:col>
                <xdr:colOff>60960</xdr:colOff>
                <xdr:row>95</xdr:row>
                <xdr:rowOff>53340</xdr:rowOff>
              </to>
            </anchor>
          </objectPr>
        </oleObject>
      </mc:Choice>
      <mc:Fallback>
        <oleObject progId="Mbnd.mbnd" shapeId="728076" r:id="rId17"/>
      </mc:Fallback>
    </mc:AlternateContent>
    <mc:AlternateContent xmlns:mc="http://schemas.openxmlformats.org/markup-compatibility/2006">
      <mc:Choice Requires="x14">
        <oleObject progId="Mbnd.mbnd" shapeId="728077" r:id="rId19">
          <objectPr defaultSize="0" autoPict="0" r:id="rId20">
            <anchor moveWithCells="1">
              <from>
                <xdr:col>0</xdr:col>
                <xdr:colOff>45720</xdr:colOff>
                <xdr:row>100</xdr:row>
                <xdr:rowOff>91440</xdr:rowOff>
              </from>
              <to>
                <xdr:col>5</xdr:col>
                <xdr:colOff>533400</xdr:colOff>
                <xdr:row>117</xdr:row>
                <xdr:rowOff>53340</xdr:rowOff>
              </to>
            </anchor>
          </objectPr>
        </oleObject>
      </mc:Choice>
      <mc:Fallback>
        <oleObject progId="Mbnd.mbnd" shapeId="728077" r:id="rId19"/>
      </mc:Fallback>
    </mc:AlternateContent>
    <mc:AlternateContent xmlns:mc="http://schemas.openxmlformats.org/markup-compatibility/2006">
      <mc:Choice Requires="x14">
        <oleObject progId="Mbnd.mbnd" shapeId="728078" r:id="rId21">
          <objectPr defaultSize="0" autoPict="0" r:id="rId22">
            <anchor moveWithCells="1">
              <from>
                <xdr:col>0</xdr:col>
                <xdr:colOff>38100</xdr:colOff>
                <xdr:row>121</xdr:row>
                <xdr:rowOff>60960</xdr:rowOff>
              </from>
              <to>
                <xdr:col>5</xdr:col>
                <xdr:colOff>525780</xdr:colOff>
                <xdr:row>138</xdr:row>
                <xdr:rowOff>22860</xdr:rowOff>
              </to>
            </anchor>
          </objectPr>
        </oleObject>
      </mc:Choice>
      <mc:Fallback>
        <oleObject progId="Mbnd.mbnd" shapeId="728078" r:id="rId21"/>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S46"/>
  <sheetViews>
    <sheetView view="pageLayout" topLeftCell="A70" zoomScaleNormal="100" zoomScaleSheetLayoutView="100" workbookViewId="0">
      <selection activeCell="F7" sqref="F7"/>
    </sheetView>
  </sheetViews>
  <sheetFormatPr defaultColWidth="9.109375" defaultRowHeight="10.199999999999999"/>
  <cols>
    <col min="1" max="1" width="22.6640625" style="85" customWidth="1"/>
    <col min="2" max="2" width="9.109375" style="85"/>
    <col min="3" max="3" width="18" style="85" customWidth="1"/>
    <col min="4" max="4" width="13.109375" style="85" customWidth="1"/>
    <col min="5" max="5" width="27.109375" style="85" customWidth="1"/>
    <col min="6" max="8" width="9.109375" style="85" customWidth="1"/>
    <col min="9" max="9" width="9.109375" style="85"/>
    <col min="10" max="10" width="9.33203125" style="85" customWidth="1"/>
    <col min="11" max="16384" width="9.109375" style="85"/>
  </cols>
  <sheetData>
    <row r="1" spans="1:19" ht="13.5" customHeight="1">
      <c r="A1" s="93" t="s">
        <v>0</v>
      </c>
    </row>
    <row r="2" spans="1:19" ht="13.5" customHeight="1">
      <c r="A2" s="88"/>
      <c r="B2" s="88"/>
      <c r="C2" s="88"/>
      <c r="D2" s="88"/>
      <c r="E2" s="88"/>
      <c r="F2" s="88"/>
      <c r="G2" s="88"/>
      <c r="H2" s="88"/>
      <c r="I2" s="88"/>
      <c r="J2" s="88"/>
      <c r="K2" s="88"/>
      <c r="L2" s="88"/>
      <c r="M2" s="88"/>
      <c r="N2" s="88"/>
      <c r="O2" s="88"/>
      <c r="P2" s="88"/>
      <c r="Q2" s="88"/>
      <c r="R2" s="88"/>
      <c r="S2" s="88"/>
    </row>
    <row r="3" spans="1:19" ht="13.5" customHeight="1">
      <c r="A3" s="90" t="s">
        <v>465</v>
      </c>
      <c r="B3" s="90"/>
      <c r="C3" s="90"/>
      <c r="D3" s="90"/>
      <c r="E3" s="90"/>
      <c r="F3" s="90"/>
      <c r="G3" s="90"/>
      <c r="H3" s="88"/>
      <c r="I3" s="92"/>
      <c r="J3" s="92"/>
      <c r="K3" s="92"/>
      <c r="L3" s="92"/>
      <c r="M3" s="92"/>
      <c r="N3" s="92"/>
      <c r="O3" s="92"/>
      <c r="P3" s="92"/>
      <c r="Q3" s="88"/>
      <c r="R3" s="88"/>
      <c r="S3" s="88"/>
    </row>
    <row r="4" spans="1:19" ht="13.5" customHeight="1">
      <c r="A4" s="90" t="s">
        <v>464</v>
      </c>
      <c r="B4" s="90"/>
      <c r="C4" s="90"/>
      <c r="D4" s="90"/>
      <c r="E4" s="90"/>
      <c r="F4" s="90"/>
      <c r="G4" s="90"/>
      <c r="H4" s="88"/>
      <c r="I4" s="88"/>
      <c r="J4" s="88"/>
      <c r="K4" s="88"/>
      <c r="L4" s="88"/>
      <c r="M4" s="88"/>
      <c r="N4" s="88"/>
      <c r="O4" s="88"/>
      <c r="P4" s="88"/>
      <c r="Q4" s="88"/>
      <c r="R4" s="88"/>
      <c r="S4" s="88"/>
    </row>
    <row r="5" spans="1:19" ht="13.5" customHeight="1">
      <c r="A5" s="90"/>
      <c r="B5" s="90"/>
      <c r="C5" s="90"/>
      <c r="D5" s="90"/>
      <c r="E5" s="90"/>
      <c r="F5" s="90"/>
      <c r="G5" s="90"/>
      <c r="H5" s="88"/>
      <c r="I5" s="88"/>
      <c r="J5" s="88"/>
      <c r="K5" s="88"/>
      <c r="L5" s="88"/>
      <c r="M5" s="88"/>
      <c r="N5" s="88"/>
      <c r="O5" s="88"/>
      <c r="P5" s="88"/>
      <c r="Q5" s="88"/>
      <c r="R5" s="88"/>
      <c r="S5" s="88"/>
    </row>
    <row r="6" spans="1:19" ht="13.5" customHeight="1">
      <c r="A6" s="90"/>
      <c r="B6" s="90"/>
      <c r="C6" s="90"/>
      <c r="D6" s="90"/>
      <c r="E6" s="90"/>
      <c r="F6" s="90"/>
      <c r="G6" s="90"/>
      <c r="H6" s="88"/>
      <c r="I6" s="88"/>
      <c r="J6" s="88"/>
      <c r="K6" s="88"/>
      <c r="L6" s="88"/>
      <c r="M6" s="88"/>
      <c r="N6" s="88"/>
      <c r="O6" s="88"/>
      <c r="P6" s="88"/>
      <c r="Q6" s="88"/>
      <c r="R6" s="88"/>
      <c r="S6" s="88"/>
    </row>
    <row r="7" spans="1:19" ht="13.5" customHeight="1">
      <c r="A7" s="90" t="s">
        <v>463</v>
      </c>
      <c r="B7" s="90"/>
      <c r="C7" s="90"/>
      <c r="D7" s="90"/>
      <c r="E7" s="90"/>
      <c r="F7" s="90"/>
      <c r="G7" s="90"/>
      <c r="H7" s="88"/>
      <c r="I7" s="88"/>
      <c r="J7" s="88"/>
      <c r="K7" s="88"/>
      <c r="L7" s="88"/>
      <c r="M7" s="88"/>
      <c r="N7" s="88"/>
      <c r="O7" s="88"/>
      <c r="P7" s="88"/>
      <c r="Q7" s="88"/>
      <c r="R7" s="88"/>
      <c r="S7" s="88"/>
    </row>
    <row r="8" spans="1:19" ht="13.5" customHeight="1">
      <c r="A8" s="90"/>
      <c r="B8" s="90"/>
      <c r="C8" s="90"/>
      <c r="D8" s="90"/>
      <c r="E8" s="90"/>
      <c r="F8" s="90"/>
      <c r="G8" s="90"/>
      <c r="H8" s="88"/>
      <c r="I8" s="88"/>
      <c r="J8" s="88"/>
      <c r="K8" s="88"/>
      <c r="L8" s="88"/>
      <c r="M8" s="88"/>
      <c r="N8" s="88"/>
      <c r="O8" s="88"/>
      <c r="P8" s="88"/>
      <c r="Q8" s="88"/>
      <c r="R8" s="88"/>
      <c r="S8" s="88"/>
    </row>
    <row r="9" spans="1:19" ht="13.5" customHeight="1">
      <c r="A9" s="90"/>
      <c r="B9" s="90"/>
      <c r="C9" s="90"/>
      <c r="D9" s="457"/>
      <c r="F9" s="90"/>
      <c r="G9" s="90"/>
      <c r="H9" s="88"/>
      <c r="I9" s="88"/>
      <c r="J9" s="88"/>
      <c r="K9" s="88"/>
      <c r="L9" s="88"/>
      <c r="M9" s="88"/>
      <c r="N9" s="88"/>
      <c r="O9" s="88"/>
      <c r="P9" s="88"/>
      <c r="Q9" s="88"/>
      <c r="R9" s="88"/>
      <c r="S9" s="88"/>
    </row>
    <row r="10" spans="1:19" ht="13.5" customHeight="1">
      <c r="A10" s="90" t="s">
        <v>1178</v>
      </c>
      <c r="B10" s="90"/>
      <c r="C10" s="90"/>
      <c r="D10" s="459" t="s">
        <v>1246</v>
      </c>
      <c r="E10" s="1054" t="s">
        <v>1153</v>
      </c>
      <c r="F10" s="90"/>
      <c r="G10" s="90"/>
      <c r="H10" s="88"/>
      <c r="I10" s="88"/>
      <c r="J10" s="88"/>
      <c r="K10" s="88"/>
      <c r="L10" s="88"/>
      <c r="M10" s="88"/>
      <c r="N10" s="88"/>
      <c r="O10" s="88"/>
      <c r="P10" s="88"/>
      <c r="Q10" s="88"/>
      <c r="R10" s="88"/>
      <c r="S10" s="88"/>
    </row>
    <row r="11" spans="1:19" ht="13.5" customHeight="1">
      <c r="A11" s="90" t="s">
        <v>1001</v>
      </c>
      <c r="B11" s="90"/>
      <c r="C11" s="90"/>
      <c r="D11" s="459" t="s">
        <v>1003</v>
      </c>
      <c r="E11" s="396" t="s">
        <v>1002</v>
      </c>
      <c r="F11" s="90"/>
      <c r="G11" s="90"/>
      <c r="H11" s="88"/>
    </row>
    <row r="12" spans="1:19" ht="13.5" customHeight="1">
      <c r="A12" s="90" t="s">
        <v>462</v>
      </c>
      <c r="B12" s="90"/>
      <c r="C12" s="90"/>
      <c r="D12" s="458" t="s">
        <v>461</v>
      </c>
      <c r="E12" s="85" t="s">
        <v>460</v>
      </c>
      <c r="F12" s="90"/>
      <c r="G12" s="90"/>
      <c r="H12" s="88"/>
    </row>
    <row r="13" spans="1:19" ht="13.5" customHeight="1">
      <c r="A13" s="90" t="s">
        <v>650</v>
      </c>
      <c r="B13" s="90"/>
      <c r="C13" s="90"/>
      <c r="D13" s="459" t="s">
        <v>652</v>
      </c>
      <c r="E13" s="402" t="s">
        <v>651</v>
      </c>
      <c r="F13" s="90"/>
      <c r="G13" s="90"/>
      <c r="H13" s="88"/>
    </row>
    <row r="14" spans="1:19" ht="13.5" customHeight="1">
      <c r="A14" s="90"/>
      <c r="B14" s="90"/>
      <c r="C14" s="90"/>
      <c r="D14" s="460"/>
      <c r="E14" s="236"/>
      <c r="F14" s="90"/>
      <c r="G14" s="90"/>
      <c r="H14" s="88"/>
    </row>
    <row r="15" spans="1:19" ht="13.5" customHeight="1">
      <c r="A15" s="90"/>
      <c r="B15" s="90"/>
      <c r="C15" s="90"/>
      <c r="D15" s="458"/>
      <c r="F15" s="90"/>
      <c r="G15" s="90"/>
      <c r="H15" s="88"/>
    </row>
    <row r="16" spans="1:19" ht="13.5" customHeight="1">
      <c r="A16" s="90"/>
      <c r="B16" s="90"/>
      <c r="C16" s="90"/>
      <c r="D16" s="457"/>
      <c r="F16" s="90"/>
      <c r="G16" s="90"/>
      <c r="H16" s="88"/>
      <c r="I16" s="82"/>
      <c r="J16" s="82"/>
      <c r="K16" s="82"/>
      <c r="L16" s="82"/>
      <c r="M16" s="82"/>
      <c r="N16" s="82"/>
      <c r="O16" s="82"/>
      <c r="P16" s="82"/>
    </row>
    <row r="17" spans="1:16" ht="13.5" customHeight="1">
      <c r="A17" s="90"/>
      <c r="B17" s="90"/>
      <c r="C17" s="90"/>
      <c r="D17" s="459"/>
      <c r="E17" s="396"/>
      <c r="F17" s="90"/>
      <c r="G17" s="90"/>
      <c r="H17" s="88"/>
      <c r="I17" s="82"/>
      <c r="J17" s="82"/>
      <c r="K17" s="82"/>
      <c r="L17" s="82"/>
      <c r="M17" s="82"/>
      <c r="N17" s="82"/>
      <c r="O17" s="82"/>
      <c r="P17" s="82"/>
    </row>
    <row r="18" spans="1:16" ht="13.5" customHeight="1">
      <c r="F18" s="90"/>
      <c r="G18" s="90"/>
      <c r="H18" s="88"/>
      <c r="I18" s="82"/>
      <c r="J18" s="89"/>
      <c r="K18" s="82"/>
      <c r="L18" s="82"/>
      <c r="M18" s="82"/>
      <c r="N18" s="82"/>
      <c r="O18" s="82"/>
      <c r="P18" s="82"/>
    </row>
    <row r="19" spans="1:16" ht="13.5" customHeight="1">
      <c r="F19" s="90"/>
      <c r="G19" s="90"/>
      <c r="H19" s="88"/>
      <c r="I19" s="82"/>
      <c r="J19" s="82"/>
      <c r="K19" s="82"/>
      <c r="L19" s="82"/>
      <c r="M19" s="82"/>
      <c r="N19" s="82"/>
      <c r="O19" s="82"/>
      <c r="P19" s="82"/>
    </row>
    <row r="20" spans="1:16" ht="13.5" customHeight="1">
      <c r="B20" s="90"/>
      <c r="C20" s="90"/>
      <c r="D20" s="90"/>
      <c r="F20" s="88"/>
      <c r="G20" s="88"/>
      <c r="H20" s="88"/>
      <c r="I20" s="82"/>
      <c r="J20" s="82"/>
      <c r="K20" s="82"/>
      <c r="L20" s="82"/>
      <c r="M20" s="82"/>
      <c r="N20" s="82"/>
      <c r="O20" s="82"/>
      <c r="P20" s="82"/>
    </row>
    <row r="21" spans="1:16" ht="13.5" customHeight="1">
      <c r="A21" s="91" t="s">
        <v>1169</v>
      </c>
      <c r="B21" s="90"/>
      <c r="C21" s="90"/>
      <c r="D21" s="90"/>
      <c r="F21" s="88"/>
      <c r="G21" s="88"/>
      <c r="H21" s="88"/>
      <c r="I21" s="82"/>
      <c r="J21" s="82"/>
      <c r="K21" s="82"/>
      <c r="L21" s="82"/>
      <c r="M21" s="82"/>
      <c r="N21" s="82"/>
      <c r="O21" s="82"/>
      <c r="P21" s="82"/>
    </row>
    <row r="22" spans="1:16" ht="13.5" customHeight="1">
      <c r="F22" s="88"/>
      <c r="G22" s="88"/>
      <c r="H22" s="88"/>
      <c r="I22" s="82"/>
      <c r="J22" s="82"/>
      <c r="K22" s="82"/>
      <c r="L22" s="82"/>
      <c r="M22" s="82"/>
      <c r="N22" s="82"/>
      <c r="O22" s="82"/>
      <c r="P22" s="82"/>
    </row>
    <row r="23" spans="1:16" ht="13.5" customHeight="1">
      <c r="A23" s="415"/>
      <c r="B23" s="413"/>
      <c r="C23" s="413"/>
      <c r="D23" s="413"/>
      <c r="E23" s="413"/>
      <c r="F23" s="88"/>
      <c r="G23" s="88"/>
      <c r="H23" s="88"/>
      <c r="I23" s="82"/>
      <c r="J23" s="82"/>
      <c r="K23" s="82"/>
      <c r="L23" s="82"/>
      <c r="M23" s="82"/>
      <c r="N23" s="82"/>
      <c r="O23" s="82"/>
      <c r="P23" s="82"/>
    </row>
    <row r="24" spans="1:16">
      <c r="F24" s="88"/>
      <c r="G24" s="88"/>
      <c r="H24" s="88"/>
      <c r="I24" s="82"/>
      <c r="J24" s="82"/>
      <c r="K24" s="82"/>
      <c r="L24" s="82"/>
      <c r="M24" s="82"/>
      <c r="N24" s="82"/>
      <c r="O24" s="82"/>
      <c r="P24" s="82"/>
    </row>
    <row r="25" spans="1:16">
      <c r="A25" s="415" t="s">
        <v>1098</v>
      </c>
      <c r="B25" s="413"/>
      <c r="C25" s="413"/>
      <c r="D25" s="413" t="s">
        <v>459</v>
      </c>
      <c r="E25" s="413"/>
      <c r="F25" s="88"/>
      <c r="G25" s="88"/>
      <c r="H25" s="88"/>
      <c r="I25" s="82"/>
      <c r="J25" s="82"/>
      <c r="K25" s="82"/>
      <c r="L25" s="82"/>
      <c r="M25" s="82"/>
      <c r="N25" s="82"/>
      <c r="O25" s="82"/>
      <c r="P25" s="82"/>
    </row>
    <row r="26" spans="1:16">
      <c r="A26" s="922">
        <v>44315</v>
      </c>
      <c r="B26" s="413"/>
      <c r="C26" s="413"/>
      <c r="D26" s="415" t="s">
        <v>1099</v>
      </c>
      <c r="E26" s="413"/>
      <c r="F26" s="88"/>
      <c r="G26" s="88"/>
      <c r="H26" s="88"/>
      <c r="I26" s="82"/>
      <c r="J26" s="82"/>
      <c r="K26" s="82"/>
      <c r="L26" s="82"/>
      <c r="M26" s="82"/>
      <c r="N26" s="82"/>
      <c r="O26" s="82"/>
      <c r="P26" s="82"/>
    </row>
    <row r="27" spans="1:16">
      <c r="A27" s="414"/>
      <c r="B27" s="413"/>
      <c r="C27" s="413"/>
      <c r="D27" s="415"/>
      <c r="E27" s="413"/>
      <c r="F27" s="88"/>
      <c r="G27" s="88"/>
      <c r="H27" s="88"/>
      <c r="I27" s="82"/>
      <c r="J27" s="82"/>
      <c r="K27" s="82"/>
      <c r="L27" s="82"/>
      <c r="M27" s="82"/>
      <c r="N27" s="82"/>
      <c r="O27" s="82"/>
      <c r="P27" s="82"/>
    </row>
    <row r="28" spans="1:16">
      <c r="A28" s="415" t="s">
        <v>1101</v>
      </c>
      <c r="B28" s="413"/>
      <c r="C28" s="413"/>
      <c r="D28" s="413" t="s">
        <v>459</v>
      </c>
      <c r="E28" s="413"/>
      <c r="F28" s="88"/>
      <c r="G28" s="88"/>
      <c r="H28" s="88"/>
    </row>
    <row r="29" spans="1:16">
      <c r="A29" s="921" t="s">
        <v>1102</v>
      </c>
      <c r="B29" s="413"/>
      <c r="C29" s="413"/>
      <c r="D29" s="415" t="s">
        <v>1100</v>
      </c>
      <c r="E29" s="413"/>
    </row>
    <row r="31" spans="1:16">
      <c r="A31" s="415" t="s">
        <v>1103</v>
      </c>
      <c r="B31" s="413"/>
      <c r="C31" s="413"/>
      <c r="D31" s="413" t="s">
        <v>459</v>
      </c>
      <c r="E31" s="413"/>
    </row>
    <row r="32" spans="1:16">
      <c r="A32" s="921" t="s">
        <v>1105</v>
      </c>
      <c r="B32" s="413"/>
      <c r="C32" s="413"/>
      <c r="D32" s="415" t="s">
        <v>1104</v>
      </c>
      <c r="E32" s="413"/>
    </row>
    <row r="38" spans="1:8" ht="12.75" customHeight="1">
      <c r="F38" s="86"/>
      <c r="G38" s="86"/>
      <c r="H38" s="86"/>
    </row>
    <row r="39" spans="1:8">
      <c r="F39" s="86"/>
      <c r="G39" s="86"/>
      <c r="H39" s="86"/>
    </row>
    <row r="40" spans="1:8">
      <c r="A40" s="87"/>
      <c r="B40" s="86"/>
      <c r="C40" s="86"/>
      <c r="D40" s="86"/>
      <c r="E40" s="86"/>
      <c r="F40" s="86"/>
      <c r="G40" s="86"/>
      <c r="H40" s="86"/>
    </row>
    <row r="44" spans="1:8">
      <c r="A44" s="87"/>
      <c r="B44" s="86"/>
      <c r="E44" s="86"/>
    </row>
    <row r="46" spans="1:8" ht="14.4">
      <c r="C46" s="2250" t="s">
        <v>458</v>
      </c>
      <c r="D46" s="2251"/>
    </row>
  </sheetData>
  <mergeCells count="1">
    <mergeCell ref="C46:D46"/>
  </mergeCells>
  <hyperlinks>
    <hyperlink ref="E13" r:id="rId1" xr:uid="{00000000-0004-0000-3A00-000000000000}"/>
    <hyperlink ref="E10" r:id="rId2" xr:uid="{91CF63B7-2A9B-44BF-953E-0AEF3DADCC4E}"/>
  </hyperlinks>
  <printOptions horizontalCentered="1"/>
  <pageMargins left="0.70866141732283472" right="0.70866141732283472" top="0.74803149606299213" bottom="0.74803149606299213" header="0.31496062992125984" footer="0.31496062992125984"/>
  <pageSetup paperSize="9" scale="75" orientation="portrait" r:id="rId3"/>
  <customProperties>
    <customPr name="_pios_id" r:id="rId4"/>
  </customProperties>
  <ignoredErrors>
    <ignoredError sqref="D13" numberStoredAsText="1"/>
  </ignoredErrors>
  <drawing r:id="rId5"/>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313E3-D4C2-4333-B471-EF5E1A35E922}">
  <dimension ref="A1:S53"/>
  <sheetViews>
    <sheetView view="pageLayout" topLeftCell="A7" zoomScaleNormal="100" workbookViewId="0">
      <selection activeCell="A25" sqref="A25:XFD25"/>
    </sheetView>
  </sheetViews>
  <sheetFormatPr defaultRowHeight="13.2"/>
  <cols>
    <col min="1" max="1" width="23.6640625" style="206" customWidth="1"/>
    <col min="2" max="3" width="5.5546875" style="206" customWidth="1"/>
    <col min="4" max="4" width="5.109375" style="206" customWidth="1"/>
    <col min="5" max="6" width="5.44140625" style="206" customWidth="1"/>
    <col min="7" max="7" width="4.33203125" style="206" customWidth="1"/>
    <col min="8" max="12" width="5.5546875" style="206" customWidth="1"/>
    <col min="13" max="13" width="4.33203125" style="206" customWidth="1"/>
    <col min="14" max="15" width="6.5546875" style="206" customWidth="1"/>
    <col min="16" max="16" width="4.33203125" style="206" customWidth="1"/>
    <col min="17" max="18" width="5.6640625" style="206" customWidth="1"/>
    <col min="19" max="19" width="5" style="206" customWidth="1"/>
    <col min="20" max="16384" width="8.88671875" style="206"/>
  </cols>
  <sheetData>
    <row r="1" spans="1:19" ht="26.25" customHeight="1">
      <c r="A1" s="2073" t="s">
        <v>121</v>
      </c>
      <c r="B1" s="2073" t="s">
        <v>53</v>
      </c>
      <c r="C1" s="2073" t="s">
        <v>53</v>
      </c>
      <c r="D1" s="2073" t="s">
        <v>53</v>
      </c>
      <c r="E1" s="2073" t="s">
        <v>53</v>
      </c>
      <c r="F1" s="2073" t="s">
        <v>53</v>
      </c>
      <c r="G1" s="2073" t="s">
        <v>53</v>
      </c>
      <c r="H1" s="2073" t="s">
        <v>53</v>
      </c>
      <c r="I1" s="2073" t="s">
        <v>53</v>
      </c>
      <c r="J1" s="2073" t="s">
        <v>53</v>
      </c>
      <c r="K1" s="2073" t="s">
        <v>53</v>
      </c>
      <c r="L1" s="2073" t="s">
        <v>53</v>
      </c>
      <c r="M1" s="2073" t="s">
        <v>53</v>
      </c>
      <c r="N1" s="2073" t="s">
        <v>53</v>
      </c>
      <c r="O1" s="2073" t="s">
        <v>53</v>
      </c>
      <c r="P1" s="2073" t="s">
        <v>53</v>
      </c>
      <c r="Q1" s="2073" t="s">
        <v>53</v>
      </c>
      <c r="R1" s="2073" t="s">
        <v>53</v>
      </c>
      <c r="S1" s="2073" t="s">
        <v>53</v>
      </c>
    </row>
    <row r="2" spans="1:19" ht="4.5" customHeight="1">
      <c r="A2" s="1437"/>
      <c r="B2" s="1436"/>
      <c r="C2" s="1435"/>
      <c r="D2" s="1434"/>
      <c r="E2" s="1436"/>
      <c r="F2" s="1435"/>
      <c r="G2" s="1434"/>
      <c r="H2" s="1436"/>
      <c r="I2" s="1435"/>
      <c r="J2" s="1434"/>
      <c r="K2" s="1436"/>
      <c r="L2" s="1435"/>
      <c r="M2" s="1434"/>
      <c r="N2" s="1436"/>
      <c r="O2" s="1435"/>
      <c r="P2" s="1434"/>
      <c r="Q2" s="1436"/>
      <c r="R2" s="1435"/>
      <c r="S2" s="1434"/>
    </row>
    <row r="3" spans="1:19" ht="27" customHeight="1">
      <c r="A3" s="1433"/>
      <c r="B3" s="2074" t="s">
        <v>1024</v>
      </c>
      <c r="C3" s="2075" t="s">
        <v>53</v>
      </c>
      <c r="D3" s="2076" t="s">
        <v>53</v>
      </c>
      <c r="E3" s="2074" t="s">
        <v>1023</v>
      </c>
      <c r="F3" s="2075" t="s">
        <v>53</v>
      </c>
      <c r="G3" s="2076" t="s">
        <v>53</v>
      </c>
      <c r="H3" s="2074" t="s">
        <v>1022</v>
      </c>
      <c r="I3" s="2075" t="s">
        <v>53</v>
      </c>
      <c r="J3" s="2076" t="s">
        <v>53</v>
      </c>
      <c r="K3" s="2074" t="s">
        <v>1021</v>
      </c>
      <c r="L3" s="2075" t="s">
        <v>53</v>
      </c>
      <c r="M3" s="2076" t="s">
        <v>53</v>
      </c>
      <c r="N3" s="2074" t="s">
        <v>1127</v>
      </c>
      <c r="O3" s="2075" t="s">
        <v>53</v>
      </c>
      <c r="P3" s="2076" t="s">
        <v>53</v>
      </c>
      <c r="Q3" s="2077" t="s">
        <v>1020</v>
      </c>
      <c r="R3" s="2078" t="s">
        <v>53</v>
      </c>
      <c r="S3" s="2079" t="s">
        <v>53</v>
      </c>
    </row>
    <row r="4" spans="1:19" ht="10.5" customHeight="1">
      <c r="A4" s="1432"/>
      <c r="B4" s="1430" t="s">
        <v>1339</v>
      </c>
      <c r="C4" s="1429" t="s">
        <v>1199</v>
      </c>
      <c r="D4" s="1431"/>
      <c r="E4" s="1430" t="s">
        <v>1339</v>
      </c>
      <c r="F4" s="1429" t="s">
        <v>1199</v>
      </c>
      <c r="G4" s="1431"/>
      <c r="H4" s="1430" t="s">
        <v>1339</v>
      </c>
      <c r="I4" s="1429" t="s">
        <v>1199</v>
      </c>
      <c r="J4" s="1431"/>
      <c r="K4" s="1430" t="s">
        <v>1339</v>
      </c>
      <c r="L4" s="1429" t="s">
        <v>1199</v>
      </c>
      <c r="M4" s="1431"/>
      <c r="N4" s="1430" t="s">
        <v>1339</v>
      </c>
      <c r="O4" s="1429" t="s">
        <v>1199</v>
      </c>
      <c r="P4" s="1431"/>
      <c r="Q4" s="1430" t="s">
        <v>1339</v>
      </c>
      <c r="R4" s="1429" t="s">
        <v>1199</v>
      </c>
      <c r="S4" s="1412"/>
    </row>
    <row r="5" spans="1:19" ht="10.5" customHeight="1">
      <c r="A5" s="1428"/>
      <c r="B5" s="1409" t="s">
        <v>1338</v>
      </c>
      <c r="C5" s="1408" t="s">
        <v>1027</v>
      </c>
      <c r="D5" s="1410" t="s">
        <v>1019</v>
      </c>
      <c r="E5" s="1409" t="s">
        <v>1338</v>
      </c>
      <c r="F5" s="1408" t="s">
        <v>1027</v>
      </c>
      <c r="G5" s="1410" t="s">
        <v>1019</v>
      </c>
      <c r="H5" s="1409" t="s">
        <v>1338</v>
      </c>
      <c r="I5" s="1408" t="s">
        <v>1027</v>
      </c>
      <c r="J5" s="1410" t="s">
        <v>1019</v>
      </c>
      <c r="K5" s="1409" t="s">
        <v>1338</v>
      </c>
      <c r="L5" s="1408" t="s">
        <v>1027</v>
      </c>
      <c r="M5" s="1410" t="s">
        <v>1019</v>
      </c>
      <c r="N5" s="1409" t="s">
        <v>1338</v>
      </c>
      <c r="O5" s="1408" t="s">
        <v>1027</v>
      </c>
      <c r="P5" s="1410" t="s">
        <v>1019</v>
      </c>
      <c r="Q5" s="1409" t="s">
        <v>1338</v>
      </c>
      <c r="R5" s="1408" t="s">
        <v>1027</v>
      </c>
      <c r="S5" s="1407" t="s">
        <v>1329</v>
      </c>
    </row>
    <row r="6" spans="1:19" ht="10.5" customHeight="1">
      <c r="A6" s="1406" t="s">
        <v>1018</v>
      </c>
      <c r="B6" s="1427"/>
      <c r="C6" s="1426"/>
      <c r="D6" s="1425"/>
      <c r="E6" s="1427"/>
      <c r="F6" s="1426"/>
      <c r="G6" s="1425"/>
      <c r="H6" s="1427"/>
      <c r="I6" s="1426"/>
      <c r="J6" s="1425"/>
      <c r="K6" s="1427"/>
      <c r="L6" s="1426"/>
      <c r="M6" s="1425"/>
      <c r="N6" s="1427"/>
      <c r="O6" s="1426"/>
      <c r="P6" s="1425"/>
      <c r="Q6" s="1427"/>
      <c r="R6" s="1426"/>
      <c r="S6" s="1425"/>
    </row>
    <row r="7" spans="1:19" ht="9" customHeight="1">
      <c r="A7" s="1402" t="s">
        <v>1017</v>
      </c>
      <c r="B7" s="1401">
        <v>562</v>
      </c>
      <c r="C7" s="1391">
        <v>535</v>
      </c>
      <c r="D7" s="1387" t="s">
        <v>836</v>
      </c>
      <c r="E7" s="1401">
        <v>395</v>
      </c>
      <c r="F7" s="1391">
        <v>383</v>
      </c>
      <c r="G7" s="1387" t="s">
        <v>741</v>
      </c>
      <c r="H7" s="1401">
        <v>240</v>
      </c>
      <c r="I7" s="1391">
        <v>228</v>
      </c>
      <c r="J7" s="1387" t="s">
        <v>836</v>
      </c>
      <c r="K7" s="1401">
        <v>19</v>
      </c>
      <c r="L7" s="1391">
        <v>16</v>
      </c>
      <c r="M7" s="1387" t="s">
        <v>882</v>
      </c>
      <c r="N7" s="1401">
        <v>-4</v>
      </c>
      <c r="O7" s="1391">
        <v>7</v>
      </c>
      <c r="P7" s="1387" t="s">
        <v>1008</v>
      </c>
      <c r="Q7" s="1401">
        <v>1212</v>
      </c>
      <c r="R7" s="1391">
        <v>1169</v>
      </c>
      <c r="S7" s="1387" t="s">
        <v>732</v>
      </c>
    </row>
    <row r="8" spans="1:19" ht="9" customHeight="1">
      <c r="A8" s="1400" t="s">
        <v>1016</v>
      </c>
      <c r="B8" s="1381">
        <v>296</v>
      </c>
      <c r="C8" s="1393">
        <v>290</v>
      </c>
      <c r="D8" s="1376" t="s">
        <v>842</v>
      </c>
      <c r="E8" s="1394">
        <v>166</v>
      </c>
      <c r="F8" s="1393">
        <v>159</v>
      </c>
      <c r="G8" s="1379" t="s">
        <v>732</v>
      </c>
      <c r="H8" s="1394">
        <v>137</v>
      </c>
      <c r="I8" s="1393">
        <v>116</v>
      </c>
      <c r="J8" s="1379" t="s">
        <v>1032</v>
      </c>
      <c r="K8" s="1394">
        <v>235</v>
      </c>
      <c r="L8" s="1393">
        <v>228</v>
      </c>
      <c r="M8" s="1379" t="s">
        <v>741</v>
      </c>
      <c r="N8" s="1394">
        <v>-7</v>
      </c>
      <c r="O8" s="1393">
        <v>-1</v>
      </c>
      <c r="P8" s="1379" t="s">
        <v>1008</v>
      </c>
      <c r="Q8" s="1394">
        <v>827</v>
      </c>
      <c r="R8" s="1393">
        <v>792</v>
      </c>
      <c r="S8" s="1376" t="s">
        <v>732</v>
      </c>
    </row>
    <row r="9" spans="1:19" ht="18" customHeight="1">
      <c r="A9" s="1400" t="s">
        <v>1015</v>
      </c>
      <c r="B9" s="1859">
        <v>15</v>
      </c>
      <c r="C9" s="1860">
        <v>22</v>
      </c>
      <c r="D9" s="1861" t="s">
        <v>1196</v>
      </c>
      <c r="E9" s="1862">
        <v>71</v>
      </c>
      <c r="F9" s="1860">
        <v>65</v>
      </c>
      <c r="G9" s="1863"/>
      <c r="H9" s="1862">
        <v>245</v>
      </c>
      <c r="I9" s="1860">
        <v>101</v>
      </c>
      <c r="J9" s="1863"/>
      <c r="K9" s="1862">
        <v>38</v>
      </c>
      <c r="L9" s="1860">
        <v>16</v>
      </c>
      <c r="M9" s="1863"/>
      <c r="N9" s="1862">
        <v>1</v>
      </c>
      <c r="O9" s="1860">
        <v>13</v>
      </c>
      <c r="P9" s="1863"/>
      <c r="Q9" s="1862">
        <v>370</v>
      </c>
      <c r="R9" s="1860">
        <v>217</v>
      </c>
      <c r="S9" s="1376" t="s">
        <v>1337</v>
      </c>
    </row>
    <row r="10" spans="1:19" ht="9" customHeight="1">
      <c r="A10" s="1395" t="s">
        <v>1014</v>
      </c>
      <c r="B10" s="1381">
        <v>4</v>
      </c>
      <c r="C10" s="1393" t="s">
        <v>1025</v>
      </c>
      <c r="D10" s="1376"/>
      <c r="E10" s="1394">
        <v>9</v>
      </c>
      <c r="F10" s="1393">
        <v>10</v>
      </c>
      <c r="G10" s="1379"/>
      <c r="H10" s="1394" t="s">
        <v>1025</v>
      </c>
      <c r="I10" s="1393" t="s">
        <v>1025</v>
      </c>
      <c r="J10" s="1379"/>
      <c r="K10" s="1394" t="s">
        <v>1025</v>
      </c>
      <c r="L10" s="1393">
        <v>3</v>
      </c>
      <c r="M10" s="1379"/>
      <c r="N10" s="1394">
        <v>-2</v>
      </c>
      <c r="O10" s="1393">
        <v>28</v>
      </c>
      <c r="P10" s="1379"/>
      <c r="Q10" s="1394">
        <v>11</v>
      </c>
      <c r="R10" s="1393">
        <v>41</v>
      </c>
      <c r="S10" s="1376" t="s">
        <v>1336</v>
      </c>
    </row>
    <row r="11" spans="1:19" ht="9" customHeight="1">
      <c r="A11" s="1399" t="s">
        <v>1013</v>
      </c>
      <c r="B11" s="1398">
        <v>877</v>
      </c>
      <c r="C11" s="1397">
        <v>847</v>
      </c>
      <c r="D11" s="1396" t="s">
        <v>732</v>
      </c>
      <c r="E11" s="1398">
        <v>641</v>
      </c>
      <c r="F11" s="1397">
        <v>617</v>
      </c>
      <c r="G11" s="1396" t="s">
        <v>732</v>
      </c>
      <c r="H11" s="1398">
        <v>622</v>
      </c>
      <c r="I11" s="1397">
        <v>445</v>
      </c>
      <c r="J11" s="1396" t="s">
        <v>1132</v>
      </c>
      <c r="K11" s="1398">
        <v>292</v>
      </c>
      <c r="L11" s="1397">
        <v>263</v>
      </c>
      <c r="M11" s="1396" t="s">
        <v>840</v>
      </c>
      <c r="N11" s="1398">
        <v>-12</v>
      </c>
      <c r="O11" s="1397">
        <v>47</v>
      </c>
      <c r="P11" s="1396" t="s">
        <v>1026</v>
      </c>
      <c r="Q11" s="1398">
        <v>2420</v>
      </c>
      <c r="R11" s="1397">
        <v>2219</v>
      </c>
      <c r="S11" s="1396" t="s">
        <v>735</v>
      </c>
    </row>
    <row r="12" spans="1:19" ht="9" customHeight="1">
      <c r="A12" s="1399" t="s">
        <v>1012</v>
      </c>
      <c r="B12" s="1398">
        <v>-503</v>
      </c>
      <c r="C12" s="1397">
        <v>-449</v>
      </c>
      <c r="D12" s="1396" t="s">
        <v>846</v>
      </c>
      <c r="E12" s="1398">
        <v>-332</v>
      </c>
      <c r="F12" s="1397">
        <v>-286</v>
      </c>
      <c r="G12" s="1396" t="s">
        <v>1129</v>
      </c>
      <c r="H12" s="1398">
        <v>-285</v>
      </c>
      <c r="I12" s="1397">
        <v>-193</v>
      </c>
      <c r="J12" s="1396" t="s">
        <v>1335</v>
      </c>
      <c r="K12" s="1398">
        <v>-126</v>
      </c>
      <c r="L12" s="1397">
        <v>-136</v>
      </c>
      <c r="M12" s="1396" t="s">
        <v>843</v>
      </c>
      <c r="N12" s="1398">
        <v>-73</v>
      </c>
      <c r="O12" s="1397">
        <v>-154</v>
      </c>
      <c r="P12" s="1396" t="s">
        <v>1334</v>
      </c>
      <c r="Q12" s="1398">
        <v>-1319</v>
      </c>
      <c r="R12" s="1397">
        <v>-1218</v>
      </c>
      <c r="S12" s="1396" t="s">
        <v>841</v>
      </c>
    </row>
    <row r="13" spans="1:19" ht="9" customHeight="1">
      <c r="A13" s="1395" t="s">
        <v>1195</v>
      </c>
      <c r="B13" s="1381">
        <v>-7</v>
      </c>
      <c r="C13" s="1393">
        <v>-11</v>
      </c>
      <c r="D13" s="1379" t="s">
        <v>1214</v>
      </c>
      <c r="E13" s="1394">
        <v>-16</v>
      </c>
      <c r="F13" s="1393">
        <v>-26</v>
      </c>
      <c r="G13" s="1379" t="s">
        <v>1333</v>
      </c>
      <c r="H13" s="1384">
        <v>-27</v>
      </c>
      <c r="I13" s="1383">
        <v>1</v>
      </c>
      <c r="J13" s="1379" t="s">
        <v>1008</v>
      </c>
      <c r="K13" s="1394">
        <v>-3</v>
      </c>
      <c r="L13" s="1393">
        <v>2</v>
      </c>
      <c r="M13" s="1379" t="s">
        <v>1008</v>
      </c>
      <c r="N13" s="1394">
        <v>1</v>
      </c>
      <c r="O13" s="1393">
        <v>6</v>
      </c>
      <c r="P13" s="1379" t="s">
        <v>1332</v>
      </c>
      <c r="Q13" s="1394">
        <v>-52</v>
      </c>
      <c r="R13" s="1393">
        <v>-28</v>
      </c>
      <c r="S13" s="1376" t="s">
        <v>1331</v>
      </c>
    </row>
    <row r="14" spans="1:19" ht="9" customHeight="1">
      <c r="A14" s="1375" t="s">
        <v>1011</v>
      </c>
      <c r="B14" s="1373">
        <v>367</v>
      </c>
      <c r="C14" s="1372">
        <v>387</v>
      </c>
      <c r="D14" s="1374" t="s">
        <v>739</v>
      </c>
      <c r="E14" s="1373">
        <v>293</v>
      </c>
      <c r="F14" s="1372">
        <v>305</v>
      </c>
      <c r="G14" s="1374" t="s">
        <v>839</v>
      </c>
      <c r="H14" s="1373">
        <v>310</v>
      </c>
      <c r="I14" s="1372">
        <v>253</v>
      </c>
      <c r="J14" s="1374" t="s">
        <v>879</v>
      </c>
      <c r="K14" s="1373">
        <v>163</v>
      </c>
      <c r="L14" s="1372">
        <v>129</v>
      </c>
      <c r="M14" s="1374" t="s">
        <v>1197</v>
      </c>
      <c r="N14" s="1373">
        <v>-84</v>
      </c>
      <c r="O14" s="1372">
        <v>-101</v>
      </c>
      <c r="P14" s="1374" t="s">
        <v>1026</v>
      </c>
      <c r="Q14" s="1373">
        <v>1049</v>
      </c>
      <c r="R14" s="1372">
        <v>973</v>
      </c>
      <c r="S14" s="1374" t="s">
        <v>841</v>
      </c>
    </row>
    <row r="15" spans="1:19" ht="9" customHeight="1">
      <c r="A15" s="1392" t="s">
        <v>1193</v>
      </c>
      <c r="B15" s="1424">
        <v>52.309007981755983</v>
      </c>
      <c r="C15" s="1423">
        <v>54.54545454545454</v>
      </c>
      <c r="D15" s="1390"/>
      <c r="E15" s="1389">
        <v>45</v>
      </c>
      <c r="F15" s="1388">
        <v>48</v>
      </c>
      <c r="G15" s="1390"/>
      <c r="H15" s="1389">
        <v>34</v>
      </c>
      <c r="I15" s="1388">
        <v>48</v>
      </c>
      <c r="J15" s="1390"/>
      <c r="K15" s="1389">
        <v>42.636986301369859</v>
      </c>
      <c r="L15" s="1388">
        <v>51.99619771863118</v>
      </c>
      <c r="M15" s="1390"/>
      <c r="N15" s="1389"/>
      <c r="O15" s="1388"/>
      <c r="P15" s="1390"/>
      <c r="Q15" s="1389">
        <v>48</v>
      </c>
      <c r="R15" s="1388">
        <v>57</v>
      </c>
      <c r="S15" s="1387"/>
    </row>
    <row r="16" spans="1:19" ht="9" customHeight="1">
      <c r="A16" s="1382" t="s">
        <v>1192</v>
      </c>
      <c r="B16" s="1385">
        <v>16.428093890959158</v>
      </c>
      <c r="C16" s="1422">
        <v>14.58151522185031</v>
      </c>
      <c r="D16" s="1379"/>
      <c r="E16" s="1384">
        <v>15.30237163541997</v>
      </c>
      <c r="F16" s="1383">
        <v>13.329413753605508</v>
      </c>
      <c r="G16" s="1379"/>
      <c r="H16" s="1384">
        <v>19.3</v>
      </c>
      <c r="I16" s="1383">
        <v>10.9</v>
      </c>
      <c r="J16" s="1379"/>
      <c r="K16" s="1384">
        <v>32.235158078306071</v>
      </c>
      <c r="L16" s="1383">
        <v>29.122956314353253</v>
      </c>
      <c r="M16" s="1379"/>
      <c r="N16" s="1384"/>
      <c r="O16" s="1383"/>
      <c r="P16" s="1379"/>
      <c r="Q16" s="1378">
        <v>16</v>
      </c>
      <c r="R16" s="1377">
        <v>11</v>
      </c>
      <c r="S16" s="1376"/>
    </row>
    <row r="17" spans="1:19" ht="9" customHeight="1">
      <c r="A17" s="1382" t="s">
        <v>1010</v>
      </c>
      <c r="B17" s="1970">
        <v>7603</v>
      </c>
      <c r="C17" s="1377">
        <v>7652</v>
      </c>
      <c r="D17" s="1379" t="s">
        <v>742</v>
      </c>
      <c r="E17" s="1970">
        <v>6740</v>
      </c>
      <c r="F17" s="1377">
        <v>6602</v>
      </c>
      <c r="G17" s="1971" t="s">
        <v>842</v>
      </c>
      <c r="H17" s="1970">
        <v>6102</v>
      </c>
      <c r="I17" s="1377">
        <v>6093</v>
      </c>
      <c r="J17" s="1971" t="s">
        <v>736</v>
      </c>
      <c r="K17" s="1970">
        <v>1639</v>
      </c>
      <c r="L17" s="1972">
        <v>1445</v>
      </c>
      <c r="M17" s="1971" t="s">
        <v>734</v>
      </c>
      <c r="N17" s="1970">
        <v>1289</v>
      </c>
      <c r="O17" s="1377">
        <v>1710</v>
      </c>
      <c r="P17" s="1379" t="s">
        <v>1211</v>
      </c>
      <c r="Q17" s="1378">
        <v>23373</v>
      </c>
      <c r="R17" s="1377">
        <v>23502</v>
      </c>
      <c r="S17" s="1376" t="s">
        <v>742</v>
      </c>
    </row>
    <row r="18" spans="1:19" ht="9" customHeight="1">
      <c r="A18" s="1382" t="s">
        <v>1009</v>
      </c>
      <c r="B18" s="1378">
        <v>46464</v>
      </c>
      <c r="C18" s="1421">
        <v>47200</v>
      </c>
      <c r="D18" s="1379" t="s">
        <v>737</v>
      </c>
      <c r="E18" s="1378">
        <v>43698</v>
      </c>
      <c r="F18" s="1377">
        <v>43125</v>
      </c>
      <c r="G18" s="1379" t="s">
        <v>738</v>
      </c>
      <c r="H18" s="1378">
        <v>42095</v>
      </c>
      <c r="I18" s="1377">
        <v>42280</v>
      </c>
      <c r="J18" s="1379" t="s">
        <v>736</v>
      </c>
      <c r="K18" s="1378">
        <v>8294</v>
      </c>
      <c r="L18" s="1377">
        <v>7401</v>
      </c>
      <c r="M18" s="1379" t="s">
        <v>846</v>
      </c>
      <c r="N18" s="1381">
        <v>13486</v>
      </c>
      <c r="O18" s="1377">
        <v>15434</v>
      </c>
      <c r="P18" s="1379" t="s">
        <v>1567</v>
      </c>
      <c r="Q18" s="1381">
        <v>154037</v>
      </c>
      <c r="R18" s="1377">
        <v>155440</v>
      </c>
      <c r="S18" s="1376" t="s">
        <v>742</v>
      </c>
    </row>
    <row r="19" spans="1:19" ht="12" customHeight="1">
      <c r="A19" s="1420" t="s">
        <v>1007</v>
      </c>
      <c r="B19" s="1864">
        <v>6976</v>
      </c>
      <c r="C19" s="1865">
        <v>7070</v>
      </c>
      <c r="D19" s="1866" t="s">
        <v>742</v>
      </c>
      <c r="E19" s="1864">
        <v>4572</v>
      </c>
      <c r="F19" s="1865">
        <v>4608</v>
      </c>
      <c r="G19" s="1866" t="s">
        <v>742</v>
      </c>
      <c r="H19" s="1864">
        <v>1398</v>
      </c>
      <c r="I19" s="1865">
        <v>1467</v>
      </c>
      <c r="J19" s="1866" t="s">
        <v>739</v>
      </c>
      <c r="K19" s="1864">
        <v>2718</v>
      </c>
      <c r="L19" s="1865">
        <v>2741</v>
      </c>
      <c r="M19" s="1866" t="s">
        <v>742</v>
      </c>
      <c r="N19" s="1864">
        <v>12136</v>
      </c>
      <c r="O19" s="1865">
        <v>12165</v>
      </c>
      <c r="P19" s="1866" t="s">
        <v>736</v>
      </c>
      <c r="Q19" s="1864">
        <v>27800</v>
      </c>
      <c r="R19" s="1865">
        <v>28051</v>
      </c>
      <c r="S19" s="1867" t="s">
        <v>742</v>
      </c>
    </row>
    <row r="20" spans="1:19" ht="9" customHeight="1">
      <c r="A20" s="1370" t="s">
        <v>1324</v>
      </c>
      <c r="B20" s="1419"/>
      <c r="C20" s="1418"/>
      <c r="D20" s="1367"/>
      <c r="E20" s="1419"/>
      <c r="F20" s="1418"/>
      <c r="G20" s="1367"/>
      <c r="H20" s="1419"/>
      <c r="I20" s="1418"/>
      <c r="J20" s="1367"/>
      <c r="K20" s="1419"/>
      <c r="L20" s="1418"/>
      <c r="M20" s="1367"/>
      <c r="N20" s="1419"/>
      <c r="O20" s="1418"/>
      <c r="P20" s="1367"/>
      <c r="Q20" s="1419"/>
      <c r="R20" s="1418"/>
      <c r="S20" s="1417"/>
    </row>
    <row r="21" spans="1:19" ht="9" customHeight="1">
      <c r="A21" s="1370" t="s">
        <v>1006</v>
      </c>
      <c r="B21" s="1369">
        <v>164.6</v>
      </c>
      <c r="C21" s="1368">
        <v>162.5</v>
      </c>
      <c r="D21" s="1367" t="s">
        <v>738</v>
      </c>
      <c r="E21" s="1369">
        <v>94</v>
      </c>
      <c r="F21" s="1368">
        <v>92</v>
      </c>
      <c r="G21" s="1367" t="s">
        <v>842</v>
      </c>
      <c r="H21" s="1369">
        <v>45</v>
      </c>
      <c r="I21" s="1368">
        <v>46.1</v>
      </c>
      <c r="J21" s="1367" t="s">
        <v>737</v>
      </c>
      <c r="K21" s="1369">
        <v>10.1</v>
      </c>
      <c r="L21" s="1368">
        <v>9.6</v>
      </c>
      <c r="M21" s="1367" t="s">
        <v>836</v>
      </c>
      <c r="N21" s="1369">
        <v>6.5999999999999659</v>
      </c>
      <c r="O21" s="1368">
        <v>7.3999999999999773</v>
      </c>
      <c r="P21" s="1367" t="s">
        <v>730</v>
      </c>
      <c r="Q21" s="1369">
        <v>320.3</v>
      </c>
      <c r="R21" s="1368">
        <v>317.60000000000002</v>
      </c>
      <c r="S21" s="1367" t="s">
        <v>738</v>
      </c>
    </row>
    <row r="22" spans="1:19" ht="9" customHeight="1">
      <c r="A22" s="1366" t="s">
        <v>1005</v>
      </c>
      <c r="B22" s="1365">
        <v>83.5</v>
      </c>
      <c r="C22" s="1364">
        <v>82.9</v>
      </c>
      <c r="D22" s="1363" t="s">
        <v>738</v>
      </c>
      <c r="E22" s="1365">
        <v>50.6</v>
      </c>
      <c r="F22" s="1364">
        <v>50.3</v>
      </c>
      <c r="G22" s="1363" t="s">
        <v>738</v>
      </c>
      <c r="H22" s="1365">
        <v>43.4</v>
      </c>
      <c r="I22" s="1364">
        <v>39.9</v>
      </c>
      <c r="J22" s="1363" t="s">
        <v>735</v>
      </c>
      <c r="K22" s="1365">
        <v>10.5</v>
      </c>
      <c r="L22" s="1364">
        <v>10.7</v>
      </c>
      <c r="M22" s="1363" t="s">
        <v>737</v>
      </c>
      <c r="N22" s="1365">
        <v>6.5</v>
      </c>
      <c r="O22" s="1364">
        <v>-1.6999999999999886</v>
      </c>
      <c r="P22" s="1363" t="s">
        <v>1026</v>
      </c>
      <c r="Q22" s="1365">
        <v>194.5</v>
      </c>
      <c r="R22" s="1364">
        <v>182.1</v>
      </c>
      <c r="S22" s="1363" t="s">
        <v>838</v>
      </c>
    </row>
    <row r="23" spans="1:19" ht="10.5" customHeight="1">
      <c r="A23" s="2059" t="s">
        <v>1322</v>
      </c>
      <c r="B23" s="2060" t="s">
        <v>53</v>
      </c>
      <c r="C23" s="2060" t="s">
        <v>53</v>
      </c>
      <c r="D23" s="2060" t="s">
        <v>53</v>
      </c>
      <c r="E23" s="2060" t="s">
        <v>53</v>
      </c>
      <c r="F23" s="2060" t="s">
        <v>53</v>
      </c>
      <c r="G23" s="2060" t="s">
        <v>53</v>
      </c>
      <c r="H23" s="2060" t="s">
        <v>53</v>
      </c>
      <c r="I23" s="2060" t="s">
        <v>53</v>
      </c>
      <c r="J23" s="2060" t="s">
        <v>53</v>
      </c>
      <c r="K23" s="2060" t="s">
        <v>53</v>
      </c>
      <c r="L23" s="2060" t="s">
        <v>53</v>
      </c>
      <c r="M23" s="2060" t="s">
        <v>53</v>
      </c>
      <c r="N23" s="2060" t="s">
        <v>53</v>
      </c>
      <c r="O23" s="2060" t="s">
        <v>53</v>
      </c>
      <c r="P23" s="2060" t="s">
        <v>53</v>
      </c>
      <c r="Q23" s="2060" t="s">
        <v>53</v>
      </c>
      <c r="R23" s="2060" t="s">
        <v>53</v>
      </c>
      <c r="S23" s="2060" t="s">
        <v>53</v>
      </c>
    </row>
    <row r="24" spans="1:19" ht="9.75" customHeight="1">
      <c r="A24" s="2061"/>
      <c r="B24" s="2062" t="s">
        <v>53</v>
      </c>
      <c r="C24" s="2062" t="s">
        <v>53</v>
      </c>
      <c r="D24" s="2062" t="s">
        <v>53</v>
      </c>
      <c r="E24" s="2062" t="s">
        <v>53</v>
      </c>
      <c r="F24" s="2062" t="s">
        <v>53</v>
      </c>
      <c r="G24" s="2062" t="s">
        <v>53</v>
      </c>
      <c r="H24" s="2062" t="s">
        <v>53</v>
      </c>
      <c r="I24" s="2062" t="s">
        <v>53</v>
      </c>
      <c r="J24" s="2062" t="s">
        <v>53</v>
      </c>
      <c r="K24" s="2062" t="s">
        <v>53</v>
      </c>
      <c r="L24" s="2062" t="s">
        <v>53</v>
      </c>
      <c r="M24" s="2062" t="s">
        <v>53</v>
      </c>
      <c r="N24" s="2062" t="s">
        <v>53</v>
      </c>
      <c r="O24" s="2062" t="s">
        <v>53</v>
      </c>
      <c r="P24" s="2062" t="s">
        <v>53</v>
      </c>
      <c r="Q24" s="2062" t="s">
        <v>53</v>
      </c>
      <c r="R24" s="2062" t="s">
        <v>53</v>
      </c>
      <c r="S24" s="2062" t="s">
        <v>53</v>
      </c>
    </row>
    <row r="25" spans="1:19" ht="9.75" customHeight="1">
      <c r="A25" s="2063"/>
      <c r="B25" s="2063" t="s">
        <v>53</v>
      </c>
      <c r="C25" s="2063" t="s">
        <v>53</v>
      </c>
      <c r="D25" s="2063" t="s">
        <v>53</v>
      </c>
      <c r="E25" s="2063" t="s">
        <v>53</v>
      </c>
      <c r="F25" s="2063" t="s">
        <v>53</v>
      </c>
      <c r="G25" s="2063" t="s">
        <v>53</v>
      </c>
      <c r="H25" s="2063" t="s">
        <v>53</v>
      </c>
      <c r="I25" s="2063" t="s">
        <v>53</v>
      </c>
      <c r="J25" s="2063" t="s">
        <v>53</v>
      </c>
      <c r="K25" s="2063" t="s">
        <v>53</v>
      </c>
      <c r="L25" s="2063" t="s">
        <v>53</v>
      </c>
      <c r="M25" s="2063" t="s">
        <v>53</v>
      </c>
      <c r="N25" s="2063" t="s">
        <v>53</v>
      </c>
      <c r="O25" s="2063" t="s">
        <v>53</v>
      </c>
      <c r="P25" s="2063" t="s">
        <v>53</v>
      </c>
      <c r="Q25" s="2063" t="s">
        <v>53</v>
      </c>
      <c r="R25" s="2063" t="s">
        <v>53</v>
      </c>
      <c r="S25" s="2063" t="s">
        <v>53</v>
      </c>
    </row>
    <row r="26" spans="1:19" ht="10.5" customHeight="1">
      <c r="A26" s="2064"/>
      <c r="B26" s="2064" t="s">
        <v>53</v>
      </c>
      <c r="C26" s="2064" t="s">
        <v>53</v>
      </c>
      <c r="D26" s="2064" t="s">
        <v>53</v>
      </c>
      <c r="E26" s="2064" t="s">
        <v>53</v>
      </c>
      <c r="F26" s="2064" t="s">
        <v>53</v>
      </c>
      <c r="G26" s="2064" t="s">
        <v>53</v>
      </c>
      <c r="H26" s="2064" t="s">
        <v>53</v>
      </c>
      <c r="I26" s="2064" t="s">
        <v>53</v>
      </c>
      <c r="J26" s="2064" t="s">
        <v>53</v>
      </c>
      <c r="K26" s="2064" t="s">
        <v>53</v>
      </c>
      <c r="L26" s="2064" t="s">
        <v>53</v>
      </c>
      <c r="M26" s="2064" t="s">
        <v>53</v>
      </c>
      <c r="N26" s="2064" t="s">
        <v>53</v>
      </c>
      <c r="O26" s="2064" t="s">
        <v>53</v>
      </c>
      <c r="P26" s="2064" t="s">
        <v>53</v>
      </c>
      <c r="Q26" s="2064" t="s">
        <v>53</v>
      </c>
      <c r="R26" s="2064" t="s">
        <v>53</v>
      </c>
      <c r="S26" s="2064" t="s">
        <v>53</v>
      </c>
    </row>
    <row r="27" spans="1:19" ht="10.5" customHeight="1">
      <c r="A27" s="2064"/>
      <c r="B27" s="2064" t="s">
        <v>53</v>
      </c>
      <c r="C27" s="2064" t="s">
        <v>53</v>
      </c>
      <c r="D27" s="2064" t="s">
        <v>53</v>
      </c>
      <c r="E27" s="2064" t="s">
        <v>53</v>
      </c>
      <c r="F27" s="2064" t="s">
        <v>53</v>
      </c>
      <c r="G27" s="2064" t="s">
        <v>53</v>
      </c>
      <c r="H27" s="2064" t="s">
        <v>53</v>
      </c>
      <c r="I27" s="2064" t="s">
        <v>53</v>
      </c>
      <c r="J27" s="2064" t="s">
        <v>53</v>
      </c>
      <c r="K27" s="2064" t="s">
        <v>53</v>
      </c>
      <c r="L27" s="2064" t="s">
        <v>53</v>
      </c>
      <c r="M27" s="2064" t="s">
        <v>53</v>
      </c>
      <c r="N27" s="2064" t="s">
        <v>53</v>
      </c>
      <c r="O27" s="2064" t="s">
        <v>53</v>
      </c>
      <c r="P27" s="2064" t="s">
        <v>53</v>
      </c>
      <c r="Q27" s="2064" t="s">
        <v>53</v>
      </c>
      <c r="R27" s="2064" t="s">
        <v>53</v>
      </c>
      <c r="S27" s="2064" t="s">
        <v>53</v>
      </c>
    </row>
    <row r="28" spans="1:19" ht="19.5" customHeight="1">
      <c r="A28" s="2064"/>
      <c r="B28" s="2064" t="s">
        <v>53</v>
      </c>
      <c r="C28" s="2064" t="s">
        <v>53</v>
      </c>
      <c r="D28" s="2064" t="s">
        <v>53</v>
      </c>
      <c r="E28" s="2064" t="s">
        <v>53</v>
      </c>
      <c r="F28" s="2064" t="s">
        <v>53</v>
      </c>
      <c r="G28" s="2064" t="s">
        <v>53</v>
      </c>
      <c r="H28" s="2064" t="s">
        <v>53</v>
      </c>
      <c r="I28" s="2064" t="s">
        <v>53</v>
      </c>
      <c r="J28" s="2064" t="s">
        <v>53</v>
      </c>
      <c r="K28" s="2064" t="s">
        <v>53</v>
      </c>
      <c r="L28" s="2064" t="s">
        <v>53</v>
      </c>
      <c r="M28" s="2064" t="s">
        <v>53</v>
      </c>
      <c r="N28" s="2064" t="s">
        <v>53</v>
      </c>
      <c r="O28" s="2064" t="s">
        <v>53</v>
      </c>
      <c r="P28" s="2064" t="s">
        <v>53</v>
      </c>
      <c r="Q28" s="2064" t="s">
        <v>53</v>
      </c>
      <c r="R28" s="2064" t="s">
        <v>53</v>
      </c>
      <c r="S28" s="2064" t="s">
        <v>53</v>
      </c>
    </row>
    <row r="29" spans="1:19" ht="6.75" customHeight="1">
      <c r="A29" s="1416"/>
      <c r="B29" s="2065"/>
      <c r="C29" s="2065" t="s">
        <v>53</v>
      </c>
      <c r="D29" s="2065" t="s">
        <v>53</v>
      </c>
      <c r="E29" s="2065" t="s">
        <v>53</v>
      </c>
      <c r="F29" s="2065" t="s">
        <v>53</v>
      </c>
      <c r="G29" s="2065" t="s">
        <v>53</v>
      </c>
      <c r="H29" s="2065" t="s">
        <v>53</v>
      </c>
      <c r="I29" s="2065" t="s">
        <v>53</v>
      </c>
      <c r="J29" s="2065" t="s">
        <v>53</v>
      </c>
      <c r="K29" s="2065" t="s">
        <v>53</v>
      </c>
      <c r="L29" s="2065" t="s">
        <v>53</v>
      </c>
      <c r="M29" s="2065" t="s">
        <v>53</v>
      </c>
      <c r="N29" s="2065" t="s">
        <v>53</v>
      </c>
      <c r="O29" s="2065" t="s">
        <v>53</v>
      </c>
      <c r="P29" s="2065" t="s">
        <v>53</v>
      </c>
      <c r="Q29" s="2065" t="s">
        <v>53</v>
      </c>
      <c r="R29" s="2065" t="s">
        <v>53</v>
      </c>
      <c r="S29" s="2065" t="s">
        <v>53</v>
      </c>
    </row>
    <row r="30" spans="1:19" ht="5.25" customHeight="1">
      <c r="A30" s="1415"/>
      <c r="B30" s="2066" t="s">
        <v>53</v>
      </c>
      <c r="C30" s="2066" t="s">
        <v>53</v>
      </c>
      <c r="D30" s="2066" t="s">
        <v>53</v>
      </c>
      <c r="E30" s="2066" t="s">
        <v>53</v>
      </c>
      <c r="F30" s="2066" t="s">
        <v>53</v>
      </c>
      <c r="G30" s="2066" t="s">
        <v>53</v>
      </c>
      <c r="H30" s="2066" t="s">
        <v>53</v>
      </c>
      <c r="I30" s="2066" t="s">
        <v>53</v>
      </c>
      <c r="J30" s="2066" t="s">
        <v>53</v>
      </c>
      <c r="K30" s="2066" t="s">
        <v>53</v>
      </c>
      <c r="L30" s="2066" t="s">
        <v>53</v>
      </c>
      <c r="M30" s="2066" t="s">
        <v>53</v>
      </c>
      <c r="N30" s="2066" t="s">
        <v>53</v>
      </c>
      <c r="O30" s="2066" t="s">
        <v>53</v>
      </c>
      <c r="P30" s="2066" t="s">
        <v>53</v>
      </c>
      <c r="Q30" s="2066" t="s">
        <v>53</v>
      </c>
      <c r="R30" s="2066" t="s">
        <v>53</v>
      </c>
      <c r="S30" s="2066" t="s">
        <v>53</v>
      </c>
    </row>
    <row r="31" spans="1:19" ht="28.5" customHeight="1">
      <c r="A31" s="1414"/>
      <c r="B31" s="2067" t="s">
        <v>1024</v>
      </c>
      <c r="C31" s="2068" t="s">
        <v>53</v>
      </c>
      <c r="D31" s="2069" t="s">
        <v>53</v>
      </c>
      <c r="E31" s="2067" t="s">
        <v>1023</v>
      </c>
      <c r="F31" s="2068" t="s">
        <v>53</v>
      </c>
      <c r="G31" s="2069" t="s">
        <v>53</v>
      </c>
      <c r="H31" s="2067" t="s">
        <v>1022</v>
      </c>
      <c r="I31" s="2068" t="s">
        <v>53</v>
      </c>
      <c r="J31" s="2069" t="s">
        <v>53</v>
      </c>
      <c r="K31" s="2067" t="s">
        <v>1021</v>
      </c>
      <c r="L31" s="2068" t="s">
        <v>53</v>
      </c>
      <c r="M31" s="2069" t="s">
        <v>53</v>
      </c>
      <c r="N31" s="2067" t="s">
        <v>1127</v>
      </c>
      <c r="O31" s="2068" t="s">
        <v>53</v>
      </c>
      <c r="P31" s="2069" t="s">
        <v>53</v>
      </c>
      <c r="Q31" s="2070" t="s">
        <v>1020</v>
      </c>
      <c r="R31" s="2071" t="s">
        <v>53</v>
      </c>
      <c r="S31" s="2072" t="s">
        <v>53</v>
      </c>
    </row>
    <row r="32" spans="1:19" ht="10.5" customHeight="1">
      <c r="A32" s="1413"/>
      <c r="B32" s="2057" t="s">
        <v>1330</v>
      </c>
      <c r="C32" s="2058" t="s">
        <v>53</v>
      </c>
      <c r="D32" s="1412"/>
      <c r="E32" s="2057" t="s">
        <v>1330</v>
      </c>
      <c r="F32" s="2058" t="s">
        <v>53</v>
      </c>
      <c r="G32" s="1412"/>
      <c r="H32" s="2057" t="s">
        <v>1330</v>
      </c>
      <c r="I32" s="2058" t="s">
        <v>53</v>
      </c>
      <c r="J32" s="1412"/>
      <c r="K32" s="2057" t="s">
        <v>1330</v>
      </c>
      <c r="L32" s="2058" t="s">
        <v>53</v>
      </c>
      <c r="M32" s="1412"/>
      <c r="N32" s="2057" t="s">
        <v>1330</v>
      </c>
      <c r="O32" s="2058" t="s">
        <v>53</v>
      </c>
      <c r="P32" s="1412"/>
      <c r="Q32" s="2057" t="s">
        <v>1330</v>
      </c>
      <c r="R32" s="2058" t="s">
        <v>53</v>
      </c>
      <c r="S32" s="1412"/>
    </row>
    <row r="33" spans="1:19" ht="10.5" customHeight="1">
      <c r="A33" s="1411"/>
      <c r="B33" s="1409">
        <v>2021</v>
      </c>
      <c r="C33" s="1408">
        <v>2020</v>
      </c>
      <c r="D33" s="1410" t="s">
        <v>1019</v>
      </c>
      <c r="E33" s="1409">
        <v>2021</v>
      </c>
      <c r="F33" s="1408">
        <v>2020</v>
      </c>
      <c r="G33" s="1410" t="s">
        <v>1019</v>
      </c>
      <c r="H33" s="1409">
        <v>2021</v>
      </c>
      <c r="I33" s="1408">
        <v>2020</v>
      </c>
      <c r="J33" s="1410" t="s">
        <v>1019</v>
      </c>
      <c r="K33" s="1409">
        <v>2021</v>
      </c>
      <c r="L33" s="1408">
        <v>2020</v>
      </c>
      <c r="M33" s="1410" t="s">
        <v>1019</v>
      </c>
      <c r="N33" s="1409">
        <v>2021</v>
      </c>
      <c r="O33" s="1408">
        <v>2020</v>
      </c>
      <c r="P33" s="1410" t="s">
        <v>1019</v>
      </c>
      <c r="Q33" s="1409">
        <v>2021</v>
      </c>
      <c r="R33" s="1408">
        <v>2020</v>
      </c>
      <c r="S33" s="1407" t="s">
        <v>1329</v>
      </c>
    </row>
    <row r="34" spans="1:19" ht="10.5" customHeight="1">
      <c r="A34" s="1406" t="s">
        <v>1018</v>
      </c>
      <c r="B34" s="1405"/>
      <c r="C34" s="1404"/>
      <c r="D34" s="1403"/>
      <c r="E34" s="1405"/>
      <c r="F34" s="1404"/>
      <c r="G34" s="1403"/>
      <c r="H34" s="1405"/>
      <c r="I34" s="1404"/>
      <c r="J34" s="1403"/>
      <c r="K34" s="1405"/>
      <c r="L34" s="1404"/>
      <c r="M34" s="1403"/>
      <c r="N34" s="1405"/>
      <c r="O34" s="1404"/>
      <c r="P34" s="1403"/>
      <c r="Q34" s="1405"/>
      <c r="R34" s="1404"/>
      <c r="S34" s="1403"/>
    </row>
    <row r="35" spans="1:19" ht="9" customHeight="1">
      <c r="A35" s="1402" t="s">
        <v>1017</v>
      </c>
      <c r="B35" s="1868">
        <v>562</v>
      </c>
      <c r="C35" s="1869">
        <v>515</v>
      </c>
      <c r="D35" s="1387" t="s">
        <v>735</v>
      </c>
      <c r="E35" s="1870">
        <v>395</v>
      </c>
      <c r="F35" s="1869">
        <v>347</v>
      </c>
      <c r="G35" s="1387" t="s">
        <v>844</v>
      </c>
      <c r="H35" s="1870">
        <v>240</v>
      </c>
      <c r="I35" s="1869">
        <v>221</v>
      </c>
      <c r="J35" s="1387" t="s">
        <v>735</v>
      </c>
      <c r="K35" s="1870">
        <v>19</v>
      </c>
      <c r="L35" s="1869">
        <v>18</v>
      </c>
      <c r="M35" s="1390" t="s">
        <v>743</v>
      </c>
      <c r="N35" s="1870">
        <v>-4</v>
      </c>
      <c r="O35" s="1869">
        <v>8</v>
      </c>
      <c r="P35" s="1390" t="s">
        <v>736</v>
      </c>
      <c r="Q35" s="1870">
        <v>1212</v>
      </c>
      <c r="R35" s="1869">
        <v>1109</v>
      </c>
      <c r="S35" s="1387" t="s">
        <v>735</v>
      </c>
    </row>
    <row r="36" spans="1:19" ht="9" customHeight="1">
      <c r="A36" s="1400" t="s">
        <v>1016</v>
      </c>
      <c r="B36" s="1859">
        <v>296</v>
      </c>
      <c r="C36" s="1860">
        <v>295</v>
      </c>
      <c r="D36" s="1863" t="s">
        <v>736</v>
      </c>
      <c r="E36" s="1862">
        <v>166</v>
      </c>
      <c r="F36" s="1860">
        <v>150</v>
      </c>
      <c r="G36" s="1863" t="s">
        <v>840</v>
      </c>
      <c r="H36" s="1862">
        <v>137</v>
      </c>
      <c r="I36" s="1860">
        <v>124</v>
      </c>
      <c r="J36" s="1863" t="s">
        <v>837</v>
      </c>
      <c r="K36" s="1862">
        <v>235</v>
      </c>
      <c r="L36" s="1860">
        <v>200</v>
      </c>
      <c r="M36" s="1863" t="s">
        <v>1032</v>
      </c>
      <c r="N36" s="1862">
        <v>-7</v>
      </c>
      <c r="O36" s="1860">
        <v>-4</v>
      </c>
      <c r="P36" s="1863" t="s">
        <v>736</v>
      </c>
      <c r="Q36" s="1862">
        <v>827</v>
      </c>
      <c r="R36" s="1860">
        <v>765</v>
      </c>
      <c r="S36" s="1871" t="s">
        <v>841</v>
      </c>
    </row>
    <row r="37" spans="1:19" ht="18.75" customHeight="1">
      <c r="A37" s="1400" t="s">
        <v>1015</v>
      </c>
      <c r="B37" s="1859">
        <v>15</v>
      </c>
      <c r="C37" s="1860">
        <v>16</v>
      </c>
      <c r="D37" s="1863" t="s">
        <v>733</v>
      </c>
      <c r="E37" s="1862">
        <v>71</v>
      </c>
      <c r="F37" s="1860">
        <v>72</v>
      </c>
      <c r="G37" s="1863"/>
      <c r="H37" s="1862">
        <v>245</v>
      </c>
      <c r="I37" s="1860">
        <v>62</v>
      </c>
      <c r="J37" s="1863"/>
      <c r="K37" s="1862">
        <v>38</v>
      </c>
      <c r="L37" s="1860">
        <v>35</v>
      </c>
      <c r="M37" s="1863"/>
      <c r="N37" s="1862">
        <v>1</v>
      </c>
      <c r="O37" s="1860">
        <v>-75</v>
      </c>
      <c r="P37" s="1863"/>
      <c r="Q37" s="1862">
        <v>370</v>
      </c>
      <c r="R37" s="1860">
        <v>110</v>
      </c>
      <c r="S37" s="1871"/>
    </row>
    <row r="38" spans="1:19" ht="9" customHeight="1">
      <c r="A38" s="1395" t="s">
        <v>1014</v>
      </c>
      <c r="B38" s="1859">
        <v>4</v>
      </c>
      <c r="C38" s="1860">
        <v>2</v>
      </c>
      <c r="D38" s="1863" t="s">
        <v>1008</v>
      </c>
      <c r="E38" s="1862">
        <v>9</v>
      </c>
      <c r="F38" s="1860">
        <v>5</v>
      </c>
      <c r="G38" s="1863"/>
      <c r="H38" s="1862" t="s">
        <v>1025</v>
      </c>
      <c r="I38" s="1860" t="s">
        <v>1025</v>
      </c>
      <c r="J38" s="1863"/>
      <c r="K38" s="1862" t="s">
        <v>1025</v>
      </c>
      <c r="L38" s="1860">
        <v>6</v>
      </c>
      <c r="M38" s="1863"/>
      <c r="N38" s="1862">
        <v>-2</v>
      </c>
      <c r="O38" s="1860">
        <v>5</v>
      </c>
      <c r="P38" s="1863"/>
      <c r="Q38" s="1862">
        <v>11</v>
      </c>
      <c r="R38" s="1860">
        <v>18</v>
      </c>
      <c r="S38" s="1871"/>
    </row>
    <row r="39" spans="1:19" ht="9" customHeight="1">
      <c r="A39" s="1399" t="s">
        <v>1013</v>
      </c>
      <c r="B39" s="1872">
        <v>877</v>
      </c>
      <c r="C39" s="1873">
        <v>828</v>
      </c>
      <c r="D39" s="1874" t="s">
        <v>743</v>
      </c>
      <c r="E39" s="1872">
        <v>641</v>
      </c>
      <c r="F39" s="1873">
        <v>574</v>
      </c>
      <c r="G39" s="1874" t="s">
        <v>846</v>
      </c>
      <c r="H39" s="1872">
        <v>622</v>
      </c>
      <c r="I39" s="1873">
        <v>407</v>
      </c>
      <c r="J39" s="1874" t="s">
        <v>1328</v>
      </c>
      <c r="K39" s="1872">
        <v>292</v>
      </c>
      <c r="L39" s="1873">
        <v>259</v>
      </c>
      <c r="M39" s="1874" t="s">
        <v>734</v>
      </c>
      <c r="N39" s="1872">
        <v>-12</v>
      </c>
      <c r="O39" s="1873">
        <v>-66</v>
      </c>
      <c r="P39" s="1874" t="s">
        <v>736</v>
      </c>
      <c r="Q39" s="1872">
        <v>2420</v>
      </c>
      <c r="R39" s="1873">
        <v>2002</v>
      </c>
      <c r="S39" s="1874" t="s">
        <v>847</v>
      </c>
    </row>
    <row r="40" spans="1:19" ht="9" customHeight="1">
      <c r="A40" s="1399" t="s">
        <v>1012</v>
      </c>
      <c r="B40" s="1872">
        <v>-503</v>
      </c>
      <c r="C40" s="1873">
        <v>-468</v>
      </c>
      <c r="D40" s="1874" t="s">
        <v>838</v>
      </c>
      <c r="E40" s="1872">
        <v>-332</v>
      </c>
      <c r="F40" s="1873">
        <v>-308</v>
      </c>
      <c r="G40" s="1874" t="s">
        <v>841</v>
      </c>
      <c r="H40" s="1872">
        <v>-285</v>
      </c>
      <c r="I40" s="1873">
        <v>-267</v>
      </c>
      <c r="J40" s="1874" t="s">
        <v>838</v>
      </c>
      <c r="K40" s="1872">
        <v>-126</v>
      </c>
      <c r="L40" s="1873">
        <v>-130</v>
      </c>
      <c r="M40" s="1874" t="s">
        <v>744</v>
      </c>
      <c r="N40" s="1872">
        <v>-73</v>
      </c>
      <c r="O40" s="1873">
        <v>-75</v>
      </c>
      <c r="P40" s="1874" t="s">
        <v>744</v>
      </c>
      <c r="Q40" s="1872">
        <v>-1319</v>
      </c>
      <c r="R40" s="1873">
        <v>-1248</v>
      </c>
      <c r="S40" s="1874" t="s">
        <v>743</v>
      </c>
    </row>
    <row r="41" spans="1:19" ht="9" customHeight="1">
      <c r="A41" s="1395" t="s">
        <v>1195</v>
      </c>
      <c r="B41" s="1859">
        <v>-7</v>
      </c>
      <c r="C41" s="1860">
        <v>-39</v>
      </c>
      <c r="D41" s="1863"/>
      <c r="E41" s="1862">
        <v>-16</v>
      </c>
      <c r="F41" s="1860">
        <v>-62</v>
      </c>
      <c r="G41" s="1863"/>
      <c r="H41" s="1862">
        <v>-27</v>
      </c>
      <c r="I41" s="1860">
        <v>-52</v>
      </c>
      <c r="J41" s="1863"/>
      <c r="K41" s="1862">
        <v>-3</v>
      </c>
      <c r="L41" s="1860" t="s">
        <v>1025</v>
      </c>
      <c r="M41" s="1863"/>
      <c r="N41" s="1862">
        <v>1</v>
      </c>
      <c r="O41" s="1860">
        <v>-2</v>
      </c>
      <c r="P41" s="1863"/>
      <c r="Q41" s="1862">
        <v>-52</v>
      </c>
      <c r="R41" s="1860">
        <v>-155</v>
      </c>
      <c r="S41" s="1861" t="s">
        <v>1327</v>
      </c>
    </row>
    <row r="42" spans="1:19" ht="9" customHeight="1">
      <c r="A42" s="1375" t="s">
        <v>1011</v>
      </c>
      <c r="B42" s="1875">
        <v>367</v>
      </c>
      <c r="C42" s="1876">
        <v>321</v>
      </c>
      <c r="D42" s="1877" t="s">
        <v>844</v>
      </c>
      <c r="E42" s="1875">
        <v>293</v>
      </c>
      <c r="F42" s="1876">
        <v>204</v>
      </c>
      <c r="G42" s="1877" t="s">
        <v>1326</v>
      </c>
      <c r="H42" s="1875">
        <v>310</v>
      </c>
      <c r="I42" s="1876">
        <v>88</v>
      </c>
      <c r="J42" s="1877" t="s">
        <v>736</v>
      </c>
      <c r="K42" s="1875">
        <v>163</v>
      </c>
      <c r="L42" s="1876">
        <v>129</v>
      </c>
      <c r="M42" s="1877" t="s">
        <v>1197</v>
      </c>
      <c r="N42" s="1875">
        <v>-84</v>
      </c>
      <c r="O42" s="1876">
        <v>-143</v>
      </c>
      <c r="P42" s="1877" t="s">
        <v>736</v>
      </c>
      <c r="Q42" s="1875">
        <v>1049</v>
      </c>
      <c r="R42" s="1876">
        <v>599</v>
      </c>
      <c r="S42" s="1877" t="s">
        <v>1325</v>
      </c>
    </row>
    <row r="43" spans="1:19" ht="9" customHeight="1">
      <c r="A43" s="1392" t="s">
        <v>1193</v>
      </c>
      <c r="B43" s="1878">
        <v>52.309007981755983</v>
      </c>
      <c r="C43" s="1869">
        <v>54.589371980676326</v>
      </c>
      <c r="D43" s="1879"/>
      <c r="E43" s="1880">
        <v>45</v>
      </c>
      <c r="F43" s="1881">
        <v>49</v>
      </c>
      <c r="G43" s="1879"/>
      <c r="H43" s="1880">
        <v>34</v>
      </c>
      <c r="I43" s="1881">
        <v>52</v>
      </c>
      <c r="J43" s="1879"/>
      <c r="K43" s="1880">
        <v>42.636986301369859</v>
      </c>
      <c r="L43" s="1881">
        <v>49.324324324324323</v>
      </c>
      <c r="M43" s="1879"/>
      <c r="N43" s="1880"/>
      <c r="O43" s="1881"/>
      <c r="P43" s="1879"/>
      <c r="Q43" s="1880">
        <v>48</v>
      </c>
      <c r="R43" s="1881">
        <v>57</v>
      </c>
      <c r="S43" s="1882"/>
    </row>
    <row r="44" spans="1:19" ht="9" customHeight="1">
      <c r="A44" s="1386" t="s">
        <v>1192</v>
      </c>
      <c r="B44" s="1883">
        <v>16.428093890959158</v>
      </c>
      <c r="C44" s="1884">
        <v>12.622173597963728</v>
      </c>
      <c r="D44" s="1863"/>
      <c r="E44" s="1883">
        <v>15.30237163541997</v>
      </c>
      <c r="F44" s="1884">
        <v>9.7341597062162233</v>
      </c>
      <c r="G44" s="1863"/>
      <c r="H44" s="1885">
        <v>19.3</v>
      </c>
      <c r="I44" s="1884">
        <v>6</v>
      </c>
      <c r="J44" s="1863"/>
      <c r="K44" s="1886">
        <v>32.235158078306071</v>
      </c>
      <c r="L44" s="1887">
        <v>28.000726353668021</v>
      </c>
      <c r="M44" s="1863"/>
      <c r="N44" s="1885"/>
      <c r="O44" s="1884"/>
      <c r="P44" s="1863"/>
      <c r="Q44" s="1859">
        <v>16</v>
      </c>
      <c r="R44" s="1888">
        <v>8</v>
      </c>
      <c r="S44" s="1871"/>
    </row>
    <row r="45" spans="1:19" ht="9" customHeight="1">
      <c r="A45" s="1382" t="s">
        <v>1010</v>
      </c>
      <c r="B45" s="1973">
        <v>7603</v>
      </c>
      <c r="C45" s="1974">
        <v>7940</v>
      </c>
      <c r="D45" s="1975" t="s">
        <v>839</v>
      </c>
      <c r="E45" s="1973">
        <v>6740</v>
      </c>
      <c r="F45" s="1974">
        <v>7237</v>
      </c>
      <c r="G45" s="1975" t="s">
        <v>843</v>
      </c>
      <c r="H45" s="1973">
        <v>6102</v>
      </c>
      <c r="I45" s="1974">
        <v>7624.3829383745033</v>
      </c>
      <c r="J45" s="1975" t="s">
        <v>1598</v>
      </c>
      <c r="K45" s="1973">
        <v>1639</v>
      </c>
      <c r="L45" s="1974">
        <v>1168</v>
      </c>
      <c r="M45" s="1975" t="s">
        <v>1132</v>
      </c>
      <c r="N45" s="1973">
        <v>1289</v>
      </c>
      <c r="O45" s="1974">
        <v>1813</v>
      </c>
      <c r="P45" s="1975" t="s">
        <v>1568</v>
      </c>
      <c r="Q45" s="1976">
        <v>23373</v>
      </c>
      <c r="R45" s="1974">
        <v>25782</v>
      </c>
      <c r="S45" s="1977" t="s">
        <v>731</v>
      </c>
    </row>
    <row r="46" spans="1:19" ht="9" customHeight="1">
      <c r="A46" s="1382" t="s">
        <v>1009</v>
      </c>
      <c r="B46" s="1889">
        <v>46464</v>
      </c>
      <c r="C46" s="1888">
        <v>43140</v>
      </c>
      <c r="D46" s="1863" t="s">
        <v>841</v>
      </c>
      <c r="E46" s="1889">
        <v>43698</v>
      </c>
      <c r="F46" s="1888">
        <v>41902</v>
      </c>
      <c r="G46" s="1863" t="s">
        <v>732</v>
      </c>
      <c r="H46" s="1889">
        <v>42095</v>
      </c>
      <c r="I46" s="1888">
        <v>46896.680353408585</v>
      </c>
      <c r="J46" s="1863" t="s">
        <v>740</v>
      </c>
      <c r="K46" s="1889">
        <v>8294</v>
      </c>
      <c r="L46" s="1888">
        <v>5450</v>
      </c>
      <c r="M46" s="1863" t="s">
        <v>1352</v>
      </c>
      <c r="N46" s="1859">
        <v>13486</v>
      </c>
      <c r="O46" s="1888">
        <v>14719</v>
      </c>
      <c r="P46" s="1863" t="s">
        <v>974</v>
      </c>
      <c r="Q46" s="1859">
        <v>154037</v>
      </c>
      <c r="R46" s="1888">
        <v>152108</v>
      </c>
      <c r="S46" s="1861" t="s">
        <v>738</v>
      </c>
    </row>
    <row r="47" spans="1:19" ht="12" customHeight="1">
      <c r="A47" s="1380" t="s">
        <v>1007</v>
      </c>
      <c r="B47" s="1889">
        <v>6976</v>
      </c>
      <c r="C47" s="1888">
        <v>7388</v>
      </c>
      <c r="D47" s="1863" t="s">
        <v>733</v>
      </c>
      <c r="E47" s="1889">
        <v>4572</v>
      </c>
      <c r="F47" s="1888">
        <v>4264</v>
      </c>
      <c r="G47" s="1863" t="s">
        <v>838</v>
      </c>
      <c r="H47" s="1889">
        <v>1398</v>
      </c>
      <c r="I47" s="1888">
        <v>1704</v>
      </c>
      <c r="J47" s="1863" t="s">
        <v>1089</v>
      </c>
      <c r="K47" s="1889">
        <v>2718</v>
      </c>
      <c r="L47" s="1888">
        <v>2764</v>
      </c>
      <c r="M47" s="1863" t="s">
        <v>737</v>
      </c>
      <c r="N47" s="1889">
        <v>12136</v>
      </c>
      <c r="O47" s="1888">
        <v>12172</v>
      </c>
      <c r="P47" s="1863" t="s">
        <v>736</v>
      </c>
      <c r="Q47" s="1889">
        <v>27800</v>
      </c>
      <c r="R47" s="1888">
        <v>28292</v>
      </c>
      <c r="S47" s="1861" t="s">
        <v>737</v>
      </c>
    </row>
    <row r="48" spans="1:19" ht="9" customHeight="1">
      <c r="A48" s="1375" t="s">
        <v>1324</v>
      </c>
      <c r="B48" s="1373"/>
      <c r="C48" s="1372"/>
      <c r="D48" s="1374"/>
      <c r="E48" s="1373"/>
      <c r="F48" s="1372"/>
      <c r="G48" s="1374"/>
      <c r="H48" s="1373"/>
      <c r="I48" s="1372"/>
      <c r="J48" s="1374"/>
      <c r="K48" s="1373"/>
      <c r="L48" s="1372"/>
      <c r="M48" s="1374"/>
      <c r="N48" s="1373"/>
      <c r="O48" s="1372"/>
      <c r="P48" s="1374"/>
      <c r="Q48" s="1373"/>
      <c r="R48" s="1372"/>
      <c r="S48" s="1371"/>
    </row>
    <row r="49" spans="1:19" ht="9" customHeight="1">
      <c r="A49" s="1370" t="s">
        <v>1006</v>
      </c>
      <c r="B49" s="1890">
        <v>164.6</v>
      </c>
      <c r="C49" s="1891">
        <v>148.5</v>
      </c>
      <c r="D49" s="1892" t="s">
        <v>840</v>
      </c>
      <c r="E49" s="1890">
        <v>94</v>
      </c>
      <c r="F49" s="1891">
        <v>83.6</v>
      </c>
      <c r="G49" s="1892" t="s">
        <v>846</v>
      </c>
      <c r="H49" s="1890">
        <v>45</v>
      </c>
      <c r="I49" s="1891">
        <v>50.4</v>
      </c>
      <c r="J49" s="1892" t="s">
        <v>730</v>
      </c>
      <c r="K49" s="1890">
        <v>10.1</v>
      </c>
      <c r="L49" s="1891">
        <v>8.5</v>
      </c>
      <c r="M49" s="1892" t="s">
        <v>882</v>
      </c>
      <c r="N49" s="1890">
        <v>6.5999999999999659</v>
      </c>
      <c r="O49" s="1891">
        <v>4.3999999999999773</v>
      </c>
      <c r="P49" s="1892" t="s">
        <v>1323</v>
      </c>
      <c r="Q49" s="1890">
        <v>320.3</v>
      </c>
      <c r="R49" s="1891">
        <v>295.39999999999998</v>
      </c>
      <c r="S49" s="1892" t="s">
        <v>841</v>
      </c>
    </row>
    <row r="50" spans="1:19" ht="9" customHeight="1">
      <c r="A50" s="1366" t="s">
        <v>1005</v>
      </c>
      <c r="B50" s="1893">
        <v>83.5</v>
      </c>
      <c r="C50" s="1894">
        <v>75.2</v>
      </c>
      <c r="D50" s="1895" t="s">
        <v>840</v>
      </c>
      <c r="E50" s="1893">
        <v>50.6</v>
      </c>
      <c r="F50" s="1894">
        <v>41.7</v>
      </c>
      <c r="G50" s="1895" t="s">
        <v>847</v>
      </c>
      <c r="H50" s="1893">
        <v>43.4</v>
      </c>
      <c r="I50" s="1894">
        <v>40.700000000000003</v>
      </c>
      <c r="J50" s="1895" t="s">
        <v>838</v>
      </c>
      <c r="K50" s="1893">
        <v>10.5</v>
      </c>
      <c r="L50" s="1894">
        <v>10.6</v>
      </c>
      <c r="M50" s="1895" t="s">
        <v>742</v>
      </c>
      <c r="N50" s="1893">
        <v>6.5</v>
      </c>
      <c r="O50" s="1894">
        <v>0.99999999999997158</v>
      </c>
      <c r="P50" s="1895" t="s">
        <v>736</v>
      </c>
      <c r="Q50" s="1893">
        <v>194.5</v>
      </c>
      <c r="R50" s="1894">
        <v>169.2</v>
      </c>
      <c r="S50" s="1895" t="s">
        <v>845</v>
      </c>
    </row>
    <row r="51" spans="1:19" ht="10.5" customHeight="1">
      <c r="A51" s="2059" t="s">
        <v>1322</v>
      </c>
      <c r="B51" s="2060" t="s">
        <v>53</v>
      </c>
      <c r="C51" s="2060" t="s">
        <v>53</v>
      </c>
      <c r="D51" s="2060" t="s">
        <v>53</v>
      </c>
      <c r="E51" s="2060" t="s">
        <v>53</v>
      </c>
      <c r="F51" s="2060" t="s">
        <v>53</v>
      </c>
      <c r="G51" s="2060" t="s">
        <v>53</v>
      </c>
      <c r="H51" s="2060" t="s">
        <v>53</v>
      </c>
      <c r="I51" s="2060" t="s">
        <v>53</v>
      </c>
      <c r="J51" s="2060" t="s">
        <v>53</v>
      </c>
      <c r="K51" s="2060" t="s">
        <v>53</v>
      </c>
      <c r="L51" s="2060" t="s">
        <v>53</v>
      </c>
      <c r="M51" s="2060" t="s">
        <v>53</v>
      </c>
      <c r="N51" s="2060" t="s">
        <v>53</v>
      </c>
      <c r="O51" s="2060" t="s">
        <v>53</v>
      </c>
      <c r="P51" s="2060" t="s">
        <v>53</v>
      </c>
      <c r="Q51" s="2060" t="s">
        <v>53</v>
      </c>
      <c r="R51" s="2060" t="s">
        <v>53</v>
      </c>
      <c r="S51" s="2060" t="s">
        <v>53</v>
      </c>
    </row>
    <row r="52" spans="1:19" ht="9" customHeight="1">
      <c r="A52" s="2061"/>
      <c r="B52" s="2062" t="s">
        <v>53</v>
      </c>
      <c r="C52" s="2062" t="s">
        <v>53</v>
      </c>
      <c r="D52" s="2062" t="s">
        <v>53</v>
      </c>
      <c r="E52" s="2062" t="s">
        <v>53</v>
      </c>
      <c r="F52" s="2062" t="s">
        <v>53</v>
      </c>
      <c r="G52" s="2062" t="s">
        <v>53</v>
      </c>
      <c r="H52" s="2062" t="s">
        <v>53</v>
      </c>
      <c r="I52" s="2062" t="s">
        <v>53</v>
      </c>
      <c r="J52" s="2062" t="s">
        <v>53</v>
      </c>
      <c r="K52" s="2062" t="s">
        <v>53</v>
      </c>
      <c r="L52" s="2062" t="s">
        <v>53</v>
      </c>
      <c r="M52" s="2062" t="s">
        <v>53</v>
      </c>
      <c r="N52" s="2062" t="s">
        <v>53</v>
      </c>
      <c r="O52" s="2062" t="s">
        <v>53</v>
      </c>
      <c r="P52" s="2062" t="s">
        <v>53</v>
      </c>
      <c r="Q52" s="2062" t="s">
        <v>53</v>
      </c>
      <c r="R52" s="2062" t="s">
        <v>53</v>
      </c>
      <c r="S52" s="2062" t="s">
        <v>53</v>
      </c>
    </row>
    <row r="53" spans="1:19" ht="9" customHeight="1">
      <c r="A53" s="2063"/>
      <c r="B53" s="2063" t="s">
        <v>53</v>
      </c>
      <c r="C53" s="2063" t="s">
        <v>53</v>
      </c>
      <c r="D53" s="2063" t="s">
        <v>53</v>
      </c>
      <c r="E53" s="2063" t="s">
        <v>53</v>
      </c>
      <c r="F53" s="2063" t="s">
        <v>53</v>
      </c>
      <c r="G53" s="2063" t="s">
        <v>53</v>
      </c>
      <c r="H53" s="2063" t="s">
        <v>53</v>
      </c>
      <c r="I53" s="2063" t="s">
        <v>53</v>
      </c>
      <c r="J53" s="2063" t="s">
        <v>53</v>
      </c>
      <c r="K53" s="2063" t="s">
        <v>53</v>
      </c>
      <c r="L53" s="2063" t="s">
        <v>53</v>
      </c>
      <c r="M53" s="2063" t="s">
        <v>53</v>
      </c>
      <c r="N53" s="2063" t="s">
        <v>53</v>
      </c>
      <c r="O53" s="2063" t="s">
        <v>53</v>
      </c>
      <c r="P53" s="2063" t="s">
        <v>53</v>
      </c>
      <c r="Q53" s="2063" t="s">
        <v>53</v>
      </c>
      <c r="R53" s="2063" t="s">
        <v>53</v>
      </c>
      <c r="S53" s="2063" t="s">
        <v>53</v>
      </c>
    </row>
  </sheetData>
  <mergeCells count="29">
    <mergeCell ref="A26:S26"/>
    <mergeCell ref="A27:S27"/>
    <mergeCell ref="A1:S1"/>
    <mergeCell ref="B3:D3"/>
    <mergeCell ref="E3:G3"/>
    <mergeCell ref="H3:J3"/>
    <mergeCell ref="K3:M3"/>
    <mergeCell ref="N3:P3"/>
    <mergeCell ref="Q3:S3"/>
    <mergeCell ref="A23:S23"/>
    <mergeCell ref="A24:S24"/>
    <mergeCell ref="A25:S25"/>
    <mergeCell ref="A28:S28"/>
    <mergeCell ref="B29:S30"/>
    <mergeCell ref="B31:D31"/>
    <mergeCell ref="E31:G31"/>
    <mergeCell ref="H31:J31"/>
    <mergeCell ref="K31:M31"/>
    <mergeCell ref="N31:P31"/>
    <mergeCell ref="Q31:S31"/>
    <mergeCell ref="Q32:R32"/>
    <mergeCell ref="A51:S51"/>
    <mergeCell ref="A52:S52"/>
    <mergeCell ref="A53:S53"/>
    <mergeCell ref="B32:C32"/>
    <mergeCell ref="E32:F32"/>
    <mergeCell ref="H32:I32"/>
    <mergeCell ref="K32:L32"/>
    <mergeCell ref="N32:O32"/>
  </mergeCells>
  <pageMargins left="0.59055118110236204" right="0.59055118110236204" top="1.1023622047244099" bottom="0.59055118110236204" header="0.31496062992126" footer="0.31496062992126"/>
  <pageSetup paperSize="9" scale="75" fitToWidth="0" fitToHeight="0" orientation="portrait" r:id="rId1"/>
  <headerFooter alignWithMargins="0"/>
  <ignoredErrors>
    <ignoredError sqref="A5:S6 T35:T50 A23:S23 A7:A22 D7:S16 C10 D35:S44 D18:S22 D17 G17 J17 M17 P17 S17 D46:S50 D45 G45 J45 M45 P45 S4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7451-5D1C-43A9-A1DD-6B8327CFF84C}">
  <sheetPr>
    <tabColor theme="6" tint="0.59999389629810485"/>
  </sheetPr>
  <dimension ref="A1:N328"/>
  <sheetViews>
    <sheetView view="pageLayout" topLeftCell="A55" zoomScaleNormal="100" zoomScaleSheetLayoutView="120" workbookViewId="0">
      <selection activeCell="B12" sqref="B12"/>
    </sheetView>
  </sheetViews>
  <sheetFormatPr defaultColWidth="9.109375" defaultRowHeight="10.199999999999999"/>
  <cols>
    <col min="1" max="1" width="28.6640625" style="326" customWidth="1"/>
    <col min="2" max="6" width="10.109375" style="326" customWidth="1"/>
    <col min="7" max="7" width="10.44140625" style="326" customWidth="1"/>
    <col min="8" max="10" width="6.5546875" style="326" customWidth="1"/>
    <col min="11" max="11" width="5.5546875" style="326" hidden="1" customWidth="1"/>
    <col min="12" max="12" width="5.44140625" style="326" hidden="1" customWidth="1"/>
    <col min="13" max="13" width="5.33203125" style="326" hidden="1" customWidth="1"/>
    <col min="14" max="16384" width="9.109375" style="326"/>
  </cols>
  <sheetData>
    <row r="1" spans="1:13" ht="13.5" customHeight="1">
      <c r="A1" s="1112" t="s">
        <v>1551</v>
      </c>
      <c r="G1" s="105"/>
    </row>
    <row r="2" spans="1:13" ht="13.5" customHeight="1">
      <c r="A2" s="104" t="s">
        <v>112</v>
      </c>
    </row>
    <row r="3" spans="1:13" ht="13.5" customHeight="1" thickBot="1">
      <c r="A3" s="103" t="s">
        <v>121</v>
      </c>
      <c r="B3" s="400" t="s">
        <v>1410</v>
      </c>
      <c r="C3" s="400" t="s">
        <v>1177</v>
      </c>
      <c r="D3" s="400" t="s">
        <v>1114</v>
      </c>
      <c r="E3" s="400" t="s">
        <v>1060</v>
      </c>
      <c r="F3" s="400" t="s">
        <v>919</v>
      </c>
      <c r="G3" s="401" t="s">
        <v>1409</v>
      </c>
    </row>
    <row r="4" spans="1:13" ht="13.5" customHeight="1">
      <c r="A4" s="102" t="s">
        <v>207</v>
      </c>
      <c r="B4" s="1817">
        <v>1169</v>
      </c>
      <c r="C4" s="1817">
        <v>1146</v>
      </c>
      <c r="D4" s="1817">
        <v>1091</v>
      </c>
      <c r="E4" s="1817">
        <v>1109</v>
      </c>
      <c r="F4" s="1817">
        <v>1108</v>
      </c>
      <c r="G4" s="1817">
        <v>1109</v>
      </c>
    </row>
    <row r="5" spans="1:13" ht="13.5" customHeight="1">
      <c r="A5" s="102" t="s">
        <v>206</v>
      </c>
      <c r="B5" s="1818">
        <v>40.200000000000003</v>
      </c>
      <c r="C5" s="1818">
        <v>17.899999999999999</v>
      </c>
      <c r="D5" s="1818">
        <v>16</v>
      </c>
      <c r="E5" s="1818">
        <v>-16.7</v>
      </c>
      <c r="F5" s="1818">
        <v>28</v>
      </c>
      <c r="G5" s="1818">
        <v>70.699999999999989</v>
      </c>
      <c r="H5" s="565"/>
      <c r="I5" s="565"/>
      <c r="J5" s="192"/>
      <c r="K5" s="564"/>
      <c r="L5" s="564"/>
      <c r="M5" s="564"/>
    </row>
    <row r="6" spans="1:13" ht="13.5" customHeight="1">
      <c r="A6" s="328" t="s">
        <v>1408</v>
      </c>
      <c r="B6" s="1819">
        <v>-3</v>
      </c>
      <c r="C6" s="1819">
        <v>13.7</v>
      </c>
      <c r="D6" s="1819">
        <v>17</v>
      </c>
      <c r="E6" s="1819">
        <v>-8</v>
      </c>
      <c r="F6" s="1819">
        <v>5</v>
      </c>
      <c r="G6" s="1819">
        <v>24</v>
      </c>
      <c r="H6" s="192"/>
      <c r="I6" s="192"/>
      <c r="J6" s="192"/>
      <c r="K6" s="564"/>
      <c r="L6" s="564"/>
      <c r="M6" s="564"/>
    </row>
    <row r="7" spans="1:13" ht="13.5" customHeight="1">
      <c r="A7" s="328" t="s">
        <v>1407</v>
      </c>
      <c r="B7" s="1819">
        <v>13</v>
      </c>
      <c r="C7" s="1819">
        <v>1</v>
      </c>
      <c r="D7" s="1819">
        <v>3</v>
      </c>
      <c r="E7" s="1819">
        <v>-31</v>
      </c>
      <c r="F7" s="1819">
        <v>22</v>
      </c>
      <c r="G7" s="1819">
        <v>-13</v>
      </c>
      <c r="H7" s="558"/>
      <c r="I7" s="558"/>
      <c r="J7" s="558"/>
      <c r="K7" s="563"/>
      <c r="L7" s="563"/>
      <c r="M7" s="562"/>
    </row>
    <row r="8" spans="1:13" ht="13.5" customHeight="1">
      <c r="A8" s="328" t="s">
        <v>1411</v>
      </c>
      <c r="B8" s="1819">
        <v>30.200000000000003</v>
      </c>
      <c r="C8" s="1819">
        <v>3.2</v>
      </c>
      <c r="D8" s="1819">
        <v>-4</v>
      </c>
      <c r="E8" s="1819">
        <v>22.3</v>
      </c>
      <c r="F8" s="1819">
        <v>0.99999999999999989</v>
      </c>
      <c r="G8" s="1819">
        <v>59.699999999999996</v>
      </c>
      <c r="H8" s="558"/>
      <c r="I8" s="558"/>
      <c r="J8" s="558"/>
      <c r="K8" s="563"/>
      <c r="L8" s="563"/>
      <c r="M8" s="562"/>
    </row>
    <row r="9" spans="1:13" ht="13.5" customHeight="1">
      <c r="A9" s="102" t="s">
        <v>205</v>
      </c>
      <c r="B9" s="1818">
        <v>2</v>
      </c>
      <c r="C9" s="1818">
        <v>22.1</v>
      </c>
      <c r="D9" s="1818">
        <v>-8</v>
      </c>
      <c r="E9" s="1818">
        <v>18</v>
      </c>
      <c r="F9" s="1818">
        <v>9</v>
      </c>
      <c r="G9" s="1818">
        <v>33</v>
      </c>
      <c r="H9" s="558"/>
      <c r="I9" s="558"/>
      <c r="J9" s="558"/>
      <c r="K9" s="536"/>
      <c r="L9" s="536"/>
      <c r="M9" s="561"/>
    </row>
    <row r="10" spans="1:13" ht="13.5" customHeight="1">
      <c r="A10" s="328" t="s">
        <v>1406</v>
      </c>
      <c r="B10" s="1819">
        <v>2</v>
      </c>
      <c r="C10" s="1819">
        <v>22.8</v>
      </c>
      <c r="D10" s="1819">
        <v>-4</v>
      </c>
      <c r="E10" s="1819">
        <v>22</v>
      </c>
      <c r="F10" s="1819">
        <v>8</v>
      </c>
      <c r="G10" s="1819">
        <v>40</v>
      </c>
      <c r="H10" s="558"/>
      <c r="I10" s="558"/>
      <c r="J10" s="558"/>
      <c r="K10" s="560"/>
      <c r="L10" s="560"/>
      <c r="M10" s="559"/>
    </row>
    <row r="11" spans="1:13" ht="13.5" customHeight="1">
      <c r="A11" s="328" t="s">
        <v>1405</v>
      </c>
      <c r="B11" s="1819">
        <v>0</v>
      </c>
      <c r="C11" s="1819">
        <v>-0.7</v>
      </c>
      <c r="D11" s="1819">
        <v>-4</v>
      </c>
      <c r="E11" s="1819">
        <v>-4</v>
      </c>
      <c r="F11" s="1819">
        <v>1</v>
      </c>
      <c r="G11" s="1819">
        <v>-7</v>
      </c>
      <c r="H11" s="558"/>
      <c r="I11" s="558"/>
      <c r="J11" s="558"/>
      <c r="K11" s="557"/>
      <c r="L11" s="557"/>
      <c r="M11" s="556"/>
    </row>
    <row r="12" spans="1:13" ht="13.5" customHeight="1">
      <c r="A12" s="328" t="s">
        <v>204</v>
      </c>
      <c r="B12" s="1819">
        <v>-24</v>
      </c>
      <c r="C12" s="1819">
        <v>0</v>
      </c>
      <c r="D12" s="1819">
        <v>12</v>
      </c>
      <c r="E12" s="1819">
        <v>0</v>
      </c>
      <c r="F12" s="1819">
        <v>-12</v>
      </c>
      <c r="G12" s="1819">
        <v>-12</v>
      </c>
      <c r="H12" s="555"/>
      <c r="I12" s="555"/>
      <c r="J12" s="192"/>
      <c r="K12" s="529"/>
      <c r="L12" s="529"/>
      <c r="M12" s="952"/>
    </row>
    <row r="13" spans="1:13" ht="13.5" customHeight="1">
      <c r="A13" s="328" t="s">
        <v>921</v>
      </c>
      <c r="B13" s="1819">
        <v>24.799999999999997</v>
      </c>
      <c r="C13" s="1819">
        <v>-17</v>
      </c>
      <c r="D13" s="1819">
        <v>35</v>
      </c>
      <c r="E13" s="1819">
        <v>-19.3</v>
      </c>
      <c r="F13" s="1819">
        <v>-24</v>
      </c>
      <c r="G13" s="1819">
        <v>11.300000000000011</v>
      </c>
      <c r="H13" s="554"/>
      <c r="I13" s="554"/>
      <c r="J13" s="553"/>
      <c r="K13" s="529"/>
      <c r="L13" s="529"/>
      <c r="M13" s="952"/>
    </row>
    <row r="14" spans="1:13" ht="13.5" customHeight="1" thickBot="1">
      <c r="A14" s="327" t="s">
        <v>920</v>
      </c>
      <c r="B14" s="1820">
        <v>22</v>
      </c>
      <c r="C14" s="1820">
        <v>0</v>
      </c>
      <c r="D14" s="1820">
        <v>29</v>
      </c>
      <c r="E14" s="1820">
        <v>-20</v>
      </c>
      <c r="F14" s="1820">
        <v>-19</v>
      </c>
      <c r="G14" s="1821">
        <v>31</v>
      </c>
      <c r="H14" s="552"/>
      <c r="I14" s="552"/>
      <c r="K14" s="529"/>
      <c r="L14" s="529"/>
      <c r="M14" s="952"/>
    </row>
    <row r="15" spans="1:13" ht="17.25" customHeight="1">
      <c r="A15" s="514" t="s">
        <v>203</v>
      </c>
      <c r="B15" s="1817">
        <v>1212</v>
      </c>
      <c r="C15" s="1817">
        <v>1169</v>
      </c>
      <c r="D15" s="1817">
        <v>1146</v>
      </c>
      <c r="E15" s="1817">
        <v>1091</v>
      </c>
      <c r="F15" s="1817">
        <v>1109</v>
      </c>
      <c r="G15" s="1817">
        <v>1212</v>
      </c>
      <c r="H15" s="531"/>
      <c r="I15" s="531"/>
      <c r="K15" s="529"/>
      <c r="L15" s="529"/>
      <c r="M15" s="952"/>
    </row>
    <row r="16" spans="1:13" ht="13.5" customHeight="1">
      <c r="A16" s="449"/>
      <c r="B16" s="1822"/>
      <c r="C16" s="1822"/>
      <c r="D16" s="1822"/>
      <c r="E16" s="1822"/>
      <c r="F16" s="1822"/>
      <c r="G16" s="1823"/>
      <c r="H16" s="192"/>
      <c r="I16" s="192"/>
      <c r="J16" s="192"/>
      <c r="K16" s="528"/>
      <c r="L16" s="528"/>
      <c r="M16" s="951"/>
    </row>
    <row r="17" spans="1:13" ht="13.5" customHeight="1" thickBot="1">
      <c r="A17" s="103" t="s">
        <v>122</v>
      </c>
      <c r="B17" s="400" t="s">
        <v>1410</v>
      </c>
      <c r="C17" s="400" t="s">
        <v>1177</v>
      </c>
      <c r="D17" s="400" t="s">
        <v>1114</v>
      </c>
      <c r="E17" s="400" t="s">
        <v>1060</v>
      </c>
      <c r="F17" s="400" t="s">
        <v>919</v>
      </c>
      <c r="G17" s="1824" t="s">
        <v>1409</v>
      </c>
      <c r="H17" s="192"/>
      <c r="I17" s="192"/>
      <c r="J17" s="192"/>
      <c r="K17" s="529"/>
      <c r="L17" s="529"/>
      <c r="M17" s="947"/>
    </row>
    <row r="18" spans="1:13" ht="13.5" customHeight="1">
      <c r="A18" s="102" t="s">
        <v>207</v>
      </c>
      <c r="B18" s="1825">
        <v>535</v>
      </c>
      <c r="C18" s="1825">
        <v>543</v>
      </c>
      <c r="D18" s="1825">
        <v>501</v>
      </c>
      <c r="E18" s="1825">
        <v>515</v>
      </c>
      <c r="F18" s="1825">
        <v>523</v>
      </c>
      <c r="G18" s="1825">
        <v>515</v>
      </c>
      <c r="H18" s="192"/>
      <c r="I18" s="192"/>
      <c r="J18" s="192"/>
      <c r="K18" s="529"/>
      <c r="L18" s="529"/>
      <c r="M18" s="947"/>
    </row>
    <row r="19" spans="1:13" ht="13.5" customHeight="1">
      <c r="A19" s="102" t="s">
        <v>206</v>
      </c>
      <c r="B19" s="1825">
        <v>-2</v>
      </c>
      <c r="C19" s="1825">
        <v>-6</v>
      </c>
      <c r="D19" s="1825">
        <v>12</v>
      </c>
      <c r="E19" s="1825">
        <v>-18</v>
      </c>
      <c r="F19" s="1825">
        <v>20</v>
      </c>
      <c r="G19" s="1826">
        <v>-11</v>
      </c>
      <c r="K19" s="530"/>
      <c r="L19" s="530"/>
      <c r="M19" s="947"/>
    </row>
    <row r="20" spans="1:13" ht="13.5" customHeight="1">
      <c r="A20" s="328" t="s">
        <v>1408</v>
      </c>
      <c r="B20" s="1827">
        <v>-10</v>
      </c>
      <c r="C20" s="1827">
        <v>-9</v>
      </c>
      <c r="D20" s="1827">
        <v>7</v>
      </c>
      <c r="E20" s="1827">
        <v>-3</v>
      </c>
      <c r="F20" s="1827">
        <v>8</v>
      </c>
      <c r="G20" s="1828">
        <v>-11</v>
      </c>
      <c r="K20" s="528"/>
      <c r="L20" s="528"/>
      <c r="M20" s="948"/>
    </row>
    <row r="21" spans="1:13" ht="13.5" customHeight="1">
      <c r="A21" s="328" t="s">
        <v>1407</v>
      </c>
      <c r="B21" s="1827">
        <v>8</v>
      </c>
      <c r="C21" s="1827">
        <v>3</v>
      </c>
      <c r="D21" s="1827">
        <v>5</v>
      </c>
      <c r="E21" s="1827">
        <v>-15</v>
      </c>
      <c r="F21" s="1827">
        <v>12</v>
      </c>
      <c r="G21" s="1828">
        <v>0</v>
      </c>
      <c r="H21" s="550"/>
      <c r="I21" s="550"/>
      <c r="K21" s="529"/>
      <c r="L21" s="529"/>
      <c r="M21" s="947"/>
    </row>
    <row r="22" spans="1:13" ht="13.5" customHeight="1">
      <c r="A22" s="102" t="s">
        <v>205</v>
      </c>
      <c r="B22" s="1825">
        <v>6</v>
      </c>
      <c r="C22" s="1825">
        <v>7</v>
      </c>
      <c r="D22" s="1825">
        <v>8</v>
      </c>
      <c r="E22" s="1825">
        <v>2</v>
      </c>
      <c r="F22" s="1825">
        <v>5</v>
      </c>
      <c r="G22" s="1826">
        <v>24</v>
      </c>
      <c r="H22" s="533"/>
      <c r="I22" s="533"/>
      <c r="K22" s="528"/>
      <c r="L22" s="528"/>
      <c r="M22" s="951"/>
    </row>
    <row r="23" spans="1:13" ht="13.5" customHeight="1">
      <c r="A23" s="328" t="s">
        <v>1406</v>
      </c>
      <c r="B23" s="1827">
        <v>6</v>
      </c>
      <c r="C23" s="1827">
        <v>8</v>
      </c>
      <c r="D23" s="1827">
        <v>10</v>
      </c>
      <c r="E23" s="1827">
        <v>6</v>
      </c>
      <c r="F23" s="1827">
        <v>4</v>
      </c>
      <c r="G23" s="1828">
        <v>30</v>
      </c>
      <c r="H23" s="533"/>
      <c r="I23" s="533"/>
      <c r="K23" s="527"/>
      <c r="L23" s="527"/>
      <c r="M23" s="947"/>
    </row>
    <row r="24" spans="1:13" ht="13.5" customHeight="1">
      <c r="A24" s="328" t="s">
        <v>1405</v>
      </c>
      <c r="B24" s="1827">
        <v>0</v>
      </c>
      <c r="C24" s="1827">
        <v>-1</v>
      </c>
      <c r="D24" s="1827">
        <v>-2</v>
      </c>
      <c r="E24" s="1827">
        <v>-4</v>
      </c>
      <c r="F24" s="1827">
        <v>1</v>
      </c>
      <c r="G24" s="1828">
        <v>-6</v>
      </c>
      <c r="H24" s="547"/>
      <c r="I24" s="533"/>
      <c r="K24" s="526"/>
      <c r="L24" s="526"/>
      <c r="M24" s="950"/>
    </row>
    <row r="25" spans="1:13" ht="13.5" customHeight="1">
      <c r="A25" s="328" t="s">
        <v>204</v>
      </c>
      <c r="B25" s="1827">
        <v>-10</v>
      </c>
      <c r="C25" s="1827">
        <v>0</v>
      </c>
      <c r="D25" s="1827">
        <v>5</v>
      </c>
      <c r="E25" s="1827">
        <v>0</v>
      </c>
      <c r="F25" s="1827">
        <v>-5</v>
      </c>
      <c r="G25" s="1828">
        <v>-5</v>
      </c>
      <c r="H25" s="533"/>
      <c r="I25" s="533"/>
      <c r="K25" s="524"/>
      <c r="L25" s="524"/>
      <c r="M25" s="947"/>
    </row>
    <row r="26" spans="1:13" ht="13.5" customHeight="1">
      <c r="A26" s="328" t="s">
        <v>2</v>
      </c>
      <c r="B26" s="1827">
        <v>33</v>
      </c>
      <c r="C26" s="1827">
        <v>-9</v>
      </c>
      <c r="D26" s="1827">
        <v>17</v>
      </c>
      <c r="E26" s="1827">
        <v>2</v>
      </c>
      <c r="F26" s="1827">
        <v>-28</v>
      </c>
      <c r="G26" s="1828">
        <v>39</v>
      </c>
      <c r="H26" s="531"/>
      <c r="I26" s="531"/>
      <c r="K26" s="524"/>
      <c r="L26" s="524"/>
      <c r="M26" s="947"/>
    </row>
    <row r="27" spans="1:13" ht="13.5" customHeight="1" thickBot="1">
      <c r="A27" s="327" t="s">
        <v>920</v>
      </c>
      <c r="B27" s="1829">
        <v>9</v>
      </c>
      <c r="C27" s="1829">
        <v>2</v>
      </c>
      <c r="D27" s="1829">
        <v>8</v>
      </c>
      <c r="E27" s="1829">
        <v>-5</v>
      </c>
      <c r="F27" s="1829">
        <v>-5</v>
      </c>
      <c r="G27" s="1830">
        <v>13</v>
      </c>
      <c r="H27" s="533"/>
      <c r="I27" s="533"/>
      <c r="K27" s="524"/>
      <c r="L27" s="524"/>
      <c r="M27" s="947"/>
    </row>
    <row r="28" spans="1:13" ht="17.25" customHeight="1">
      <c r="A28" s="514" t="s">
        <v>203</v>
      </c>
      <c r="B28" s="1825">
        <v>562</v>
      </c>
      <c r="C28" s="1825">
        <v>535</v>
      </c>
      <c r="D28" s="1825">
        <v>543</v>
      </c>
      <c r="E28" s="1825">
        <v>501</v>
      </c>
      <c r="F28" s="1825">
        <v>515</v>
      </c>
      <c r="G28" s="1825">
        <v>562</v>
      </c>
      <c r="H28" s="533"/>
      <c r="I28" s="533"/>
      <c r="K28" s="518"/>
      <c r="L28" s="518"/>
      <c r="M28" s="948"/>
    </row>
    <row r="29" spans="1:13" ht="13.5" customHeight="1">
      <c r="A29" s="513"/>
      <c r="B29" s="1823"/>
      <c r="C29" s="1823"/>
      <c r="D29" s="1823"/>
      <c r="E29" s="1823"/>
      <c r="F29" s="1823"/>
      <c r="G29" s="1823"/>
      <c r="K29" s="521"/>
      <c r="L29" s="521"/>
      <c r="M29" s="947"/>
    </row>
    <row r="30" spans="1:13" ht="13.5" customHeight="1" thickBot="1">
      <c r="A30" s="103" t="s">
        <v>860</v>
      </c>
      <c r="B30" s="400" t="s">
        <v>1410</v>
      </c>
      <c r="C30" s="400" t="s">
        <v>1177</v>
      </c>
      <c r="D30" s="400" t="s">
        <v>1114</v>
      </c>
      <c r="E30" s="400" t="s">
        <v>1060</v>
      </c>
      <c r="F30" s="400" t="s">
        <v>919</v>
      </c>
      <c r="G30" s="1824" t="s">
        <v>1409</v>
      </c>
      <c r="K30" s="521"/>
      <c r="L30" s="521"/>
      <c r="M30" s="947"/>
    </row>
    <row r="31" spans="1:13" ht="13.5" customHeight="1">
      <c r="A31" s="102" t="s">
        <v>207</v>
      </c>
      <c r="B31" s="1826">
        <v>383</v>
      </c>
      <c r="C31" s="1826">
        <v>351</v>
      </c>
      <c r="D31" s="1826">
        <v>339</v>
      </c>
      <c r="E31" s="1826">
        <v>347</v>
      </c>
      <c r="F31" s="1826">
        <v>346</v>
      </c>
      <c r="G31" s="1825">
        <v>347</v>
      </c>
      <c r="K31" s="521"/>
      <c r="L31" s="521"/>
      <c r="M31" s="947"/>
    </row>
    <row r="32" spans="1:13" ht="13.5" customHeight="1">
      <c r="A32" s="102" t="s">
        <v>206</v>
      </c>
      <c r="B32" s="1826">
        <v>3</v>
      </c>
      <c r="C32" s="1826">
        <v>16</v>
      </c>
      <c r="D32" s="1826">
        <v>-4</v>
      </c>
      <c r="E32" s="1826">
        <v>-11</v>
      </c>
      <c r="F32" s="1826">
        <v>3</v>
      </c>
      <c r="G32" s="1826">
        <v>5</v>
      </c>
      <c r="K32" s="521"/>
      <c r="L32" s="521"/>
      <c r="M32" s="947"/>
    </row>
    <row r="33" spans="1:14" ht="13.5" customHeight="1">
      <c r="A33" s="328" t="s">
        <v>1408</v>
      </c>
      <c r="B33" s="1828">
        <v>-1</v>
      </c>
      <c r="C33" s="1828">
        <v>15</v>
      </c>
      <c r="D33" s="1828">
        <v>-2</v>
      </c>
      <c r="E33" s="1828">
        <v>0</v>
      </c>
      <c r="F33" s="1828">
        <v>-3</v>
      </c>
      <c r="G33" s="1828">
        <v>12</v>
      </c>
      <c r="K33" s="521"/>
      <c r="L33" s="521"/>
      <c r="M33" s="947"/>
    </row>
    <row r="34" spans="1:14" ht="13.5" customHeight="1">
      <c r="A34" s="328" t="s">
        <v>1407</v>
      </c>
      <c r="B34" s="1828">
        <v>4</v>
      </c>
      <c r="C34" s="1828">
        <v>1</v>
      </c>
      <c r="D34" s="1828">
        <v>-2</v>
      </c>
      <c r="E34" s="1828">
        <v>-11</v>
      </c>
      <c r="F34" s="1828">
        <v>6</v>
      </c>
      <c r="G34" s="1828">
        <v>-7</v>
      </c>
      <c r="K34" s="521"/>
      <c r="L34" s="521"/>
      <c r="M34" s="946"/>
    </row>
    <row r="35" spans="1:14" ht="13.5" customHeight="1">
      <c r="A35" s="102" t="s">
        <v>205</v>
      </c>
      <c r="B35" s="1826">
        <v>3</v>
      </c>
      <c r="C35" s="1826">
        <v>18</v>
      </c>
      <c r="D35" s="1826">
        <v>-2</v>
      </c>
      <c r="E35" s="1826">
        <v>6</v>
      </c>
      <c r="F35" s="1826">
        <v>6</v>
      </c>
      <c r="G35" s="1826">
        <v>26</v>
      </c>
      <c r="I35" s="105"/>
      <c r="K35" s="518"/>
      <c r="L35" s="518"/>
      <c r="M35" s="945"/>
    </row>
    <row r="36" spans="1:14" s="329" customFormat="1" ht="13.5" customHeight="1">
      <c r="A36" s="328" t="s">
        <v>1406</v>
      </c>
      <c r="B36" s="1828">
        <v>3</v>
      </c>
      <c r="C36" s="1828">
        <v>18</v>
      </c>
      <c r="D36" s="1828">
        <v>0</v>
      </c>
      <c r="E36" s="1828">
        <v>7</v>
      </c>
      <c r="F36" s="1828">
        <v>6</v>
      </c>
      <c r="G36" s="1828">
        <v>27</v>
      </c>
      <c r="H36" s="326"/>
      <c r="I36" s="105"/>
      <c r="J36" s="326"/>
      <c r="K36" s="546"/>
      <c r="L36" s="546"/>
      <c r="M36" s="546"/>
      <c r="N36" s="326"/>
    </row>
    <row r="37" spans="1:14" ht="13.5" customHeight="1">
      <c r="A37" s="328" t="s">
        <v>1405</v>
      </c>
      <c r="B37" s="1828">
        <v>0</v>
      </c>
      <c r="C37" s="1828">
        <v>0</v>
      </c>
      <c r="D37" s="1828">
        <v>-2</v>
      </c>
      <c r="E37" s="1828">
        <v>-1</v>
      </c>
      <c r="F37" s="1828">
        <v>0</v>
      </c>
      <c r="G37" s="1828">
        <v>-1</v>
      </c>
      <c r="H37" s="329"/>
      <c r="I37" s="545"/>
      <c r="J37" s="544"/>
      <c r="K37" s="543"/>
      <c r="L37" s="543"/>
      <c r="M37" s="542"/>
      <c r="N37" s="329"/>
    </row>
    <row r="38" spans="1:14" ht="13.5" customHeight="1">
      <c r="A38" s="328" t="s">
        <v>204</v>
      </c>
      <c r="B38" s="1828">
        <v>-6</v>
      </c>
      <c r="C38" s="1828">
        <v>0</v>
      </c>
      <c r="D38" s="1828">
        <v>3</v>
      </c>
      <c r="E38" s="1828">
        <v>0</v>
      </c>
      <c r="F38" s="1828">
        <v>-3</v>
      </c>
      <c r="G38" s="1828">
        <v>-3</v>
      </c>
      <c r="I38" s="534"/>
      <c r="J38" s="533"/>
      <c r="K38" s="541"/>
      <c r="L38" s="540"/>
      <c r="M38" s="540"/>
    </row>
    <row r="39" spans="1:14" ht="13.5" customHeight="1">
      <c r="A39" s="328" t="s">
        <v>2</v>
      </c>
      <c r="B39" s="1828">
        <v>12</v>
      </c>
      <c r="C39" s="1828">
        <v>-2</v>
      </c>
      <c r="D39" s="1828">
        <v>15</v>
      </c>
      <c r="E39" s="1828">
        <v>-3</v>
      </c>
      <c r="F39" s="1828">
        <v>-5</v>
      </c>
      <c r="G39" s="1828">
        <v>20</v>
      </c>
      <c r="I39" s="534"/>
      <c r="J39" s="533"/>
      <c r="K39" s="539"/>
      <c r="L39" s="538"/>
      <c r="M39" s="537"/>
    </row>
    <row r="40" spans="1:14" ht="13.5" customHeight="1" thickBot="1">
      <c r="A40" s="327" t="s">
        <v>920</v>
      </c>
      <c r="B40" s="1831">
        <v>6</v>
      </c>
      <c r="C40" s="1831">
        <v>0</v>
      </c>
      <c r="D40" s="1831">
        <v>5</v>
      </c>
      <c r="E40" s="1831">
        <v>-4</v>
      </c>
      <c r="F40" s="1831">
        <v>-3</v>
      </c>
      <c r="G40" s="1830">
        <v>7</v>
      </c>
      <c r="I40" s="534"/>
      <c r="J40" s="533"/>
      <c r="K40" s="536"/>
      <c r="L40" s="536"/>
      <c r="M40" s="535"/>
    </row>
    <row r="41" spans="1:14" ht="17.25" customHeight="1">
      <c r="A41" s="514" t="s">
        <v>203</v>
      </c>
      <c r="B41" s="1826">
        <v>395</v>
      </c>
      <c r="C41" s="1826">
        <v>383</v>
      </c>
      <c r="D41" s="1826">
        <v>351</v>
      </c>
      <c r="E41" s="1826">
        <v>339</v>
      </c>
      <c r="F41" s="1826">
        <v>347</v>
      </c>
      <c r="G41" s="1825">
        <v>395</v>
      </c>
      <c r="I41" s="534"/>
      <c r="J41" s="533"/>
      <c r="K41" s="529"/>
      <c r="L41" s="529"/>
      <c r="M41" s="947"/>
    </row>
    <row r="42" spans="1:14" ht="13.5" customHeight="1">
      <c r="A42" s="513"/>
      <c r="B42" s="1823"/>
      <c r="C42" s="1823"/>
      <c r="D42" s="1823"/>
      <c r="E42" s="1823"/>
      <c r="F42" s="1823"/>
      <c r="G42" s="1823"/>
      <c r="I42" s="532"/>
      <c r="J42" s="531"/>
      <c r="K42" s="529"/>
      <c r="L42" s="529"/>
      <c r="M42" s="947"/>
    </row>
    <row r="43" spans="1:14" ht="13.5" customHeight="1" thickBot="1">
      <c r="A43" s="103" t="s">
        <v>862</v>
      </c>
      <c r="B43" s="400" t="s">
        <v>1410</v>
      </c>
      <c r="C43" s="400" t="s">
        <v>1177</v>
      </c>
      <c r="D43" s="400" t="s">
        <v>1114</v>
      </c>
      <c r="E43" s="400" t="s">
        <v>1060</v>
      </c>
      <c r="F43" s="400" t="s">
        <v>919</v>
      </c>
      <c r="G43" s="1824" t="s">
        <v>1409</v>
      </c>
      <c r="I43" s="532"/>
      <c r="J43" s="533"/>
      <c r="K43" s="529"/>
      <c r="L43" s="529"/>
      <c r="M43" s="947"/>
    </row>
    <row r="44" spans="1:14" ht="13.5" customHeight="1">
      <c r="A44" s="102" t="s">
        <v>207</v>
      </c>
      <c r="B44" s="1826">
        <v>228</v>
      </c>
      <c r="C44" s="1826">
        <v>226</v>
      </c>
      <c r="D44" s="1826">
        <v>214</v>
      </c>
      <c r="E44" s="1826">
        <v>221</v>
      </c>
      <c r="F44" s="1826">
        <v>218</v>
      </c>
      <c r="G44" s="1832">
        <v>221</v>
      </c>
      <c r="I44" s="534"/>
      <c r="J44" s="533"/>
      <c r="K44" s="529"/>
      <c r="L44" s="529"/>
      <c r="M44" s="947"/>
    </row>
    <row r="45" spans="1:14" ht="13.5" customHeight="1">
      <c r="A45" s="102" t="s">
        <v>206</v>
      </c>
      <c r="B45" s="1826">
        <v>8</v>
      </c>
      <c r="C45" s="1826">
        <v>5</v>
      </c>
      <c r="D45" s="1826">
        <v>12</v>
      </c>
      <c r="E45" s="1826">
        <v>-10</v>
      </c>
      <c r="F45" s="1826">
        <v>2</v>
      </c>
      <c r="G45" s="1832">
        <v>16</v>
      </c>
      <c r="I45" s="534"/>
      <c r="J45" s="533"/>
      <c r="K45" s="529"/>
      <c r="L45" s="529"/>
      <c r="M45" s="947"/>
    </row>
    <row r="46" spans="1:14" ht="13.5" customHeight="1">
      <c r="A46" s="328" t="s">
        <v>1408</v>
      </c>
      <c r="B46" s="1828">
        <v>8</v>
      </c>
      <c r="C46" s="1828">
        <v>8</v>
      </c>
      <c r="D46" s="1828">
        <v>12</v>
      </c>
      <c r="E46" s="1828">
        <v>-5</v>
      </c>
      <c r="F46" s="1828">
        <v>-1</v>
      </c>
      <c r="G46" s="1828">
        <v>23</v>
      </c>
      <c r="I46" s="534"/>
      <c r="J46" s="533"/>
      <c r="K46" s="528"/>
      <c r="L46" s="528"/>
      <c r="M46" s="948"/>
    </row>
    <row r="47" spans="1:14" ht="13.5" customHeight="1">
      <c r="A47" s="328" t="s">
        <v>1407</v>
      </c>
      <c r="B47" s="1828">
        <v>0</v>
      </c>
      <c r="C47" s="1828">
        <v>-3</v>
      </c>
      <c r="D47" s="1828">
        <v>0</v>
      </c>
      <c r="E47" s="1828">
        <v>-5</v>
      </c>
      <c r="F47" s="1828">
        <v>3</v>
      </c>
      <c r="G47" s="1828">
        <v>-7</v>
      </c>
      <c r="I47" s="532"/>
      <c r="J47" s="531"/>
      <c r="K47" s="529"/>
      <c r="L47" s="529"/>
      <c r="M47" s="947"/>
    </row>
    <row r="48" spans="1:14" ht="13.5" customHeight="1">
      <c r="A48" s="102" t="s">
        <v>205</v>
      </c>
      <c r="B48" s="1826">
        <v>-8</v>
      </c>
      <c r="C48" s="1826">
        <v>-4</v>
      </c>
      <c r="D48" s="1826">
        <v>-15</v>
      </c>
      <c r="E48" s="1826">
        <v>9</v>
      </c>
      <c r="F48" s="1826">
        <v>-3</v>
      </c>
      <c r="G48" s="1826">
        <v>-19</v>
      </c>
      <c r="K48" s="529"/>
      <c r="L48" s="529"/>
      <c r="M48" s="947"/>
    </row>
    <row r="49" spans="1:13" ht="13.5" customHeight="1">
      <c r="A49" s="328" t="s">
        <v>1406</v>
      </c>
      <c r="B49" s="1828">
        <v>-8</v>
      </c>
      <c r="C49" s="1828">
        <v>-4</v>
      </c>
      <c r="D49" s="1828">
        <v>-15</v>
      </c>
      <c r="E49" s="1828">
        <v>8</v>
      </c>
      <c r="F49" s="1828">
        <v>-3</v>
      </c>
      <c r="G49" s="1828">
        <v>-20</v>
      </c>
      <c r="K49" s="530"/>
      <c r="L49" s="529"/>
      <c r="M49" s="947"/>
    </row>
    <row r="50" spans="1:13" ht="13.5" customHeight="1">
      <c r="A50" s="328" t="s">
        <v>1405</v>
      </c>
      <c r="B50" s="1828">
        <v>0</v>
      </c>
      <c r="C50" s="1828">
        <v>0</v>
      </c>
      <c r="D50" s="1828">
        <v>0</v>
      </c>
      <c r="E50" s="1828">
        <v>1</v>
      </c>
      <c r="F50" s="1828">
        <v>0</v>
      </c>
      <c r="G50" s="1828">
        <v>1</v>
      </c>
      <c r="K50" s="528"/>
      <c r="L50" s="528"/>
      <c r="M50" s="948"/>
    </row>
    <row r="51" spans="1:13" ht="13.5" customHeight="1">
      <c r="A51" s="328" t="s">
        <v>204</v>
      </c>
      <c r="B51" s="1828">
        <v>-6</v>
      </c>
      <c r="C51" s="1828">
        <v>0</v>
      </c>
      <c r="D51" s="1828">
        <v>3</v>
      </c>
      <c r="E51" s="1828">
        <v>0</v>
      </c>
      <c r="F51" s="1828">
        <v>-3</v>
      </c>
      <c r="G51" s="1828">
        <v>-3</v>
      </c>
      <c r="H51" s="512"/>
      <c r="K51" s="529"/>
      <c r="L51" s="529"/>
      <c r="M51" s="947"/>
    </row>
    <row r="52" spans="1:13" ht="13.5" customHeight="1">
      <c r="A52" s="328" t="s">
        <v>2</v>
      </c>
      <c r="B52" s="1828">
        <v>18</v>
      </c>
      <c r="C52" s="1828">
        <v>1</v>
      </c>
      <c r="D52" s="1828">
        <v>12</v>
      </c>
      <c r="E52" s="1828">
        <v>-6</v>
      </c>
      <c r="F52" s="1828">
        <v>7</v>
      </c>
      <c r="G52" s="1828">
        <v>25</v>
      </c>
      <c r="K52" s="528"/>
      <c r="L52" s="528"/>
      <c r="M52" s="948"/>
    </row>
    <row r="53" spans="1:13" ht="13.5" customHeight="1" thickBot="1">
      <c r="A53" s="327" t="s">
        <v>920</v>
      </c>
      <c r="B53" s="1831">
        <v>5</v>
      </c>
      <c r="C53" s="1831">
        <v>0</v>
      </c>
      <c r="D53" s="1831">
        <v>3</v>
      </c>
      <c r="E53" s="1831">
        <v>-4</v>
      </c>
      <c r="F53" s="1831">
        <v>-3</v>
      </c>
      <c r="G53" s="1830">
        <v>3</v>
      </c>
      <c r="K53" s="527"/>
      <c r="L53" s="527"/>
      <c r="M53" s="947"/>
    </row>
    <row r="54" spans="1:13" ht="17.25" customHeight="1">
      <c r="A54" s="514" t="s">
        <v>203</v>
      </c>
      <c r="B54" s="1826">
        <v>240</v>
      </c>
      <c r="C54" s="1826">
        <v>228</v>
      </c>
      <c r="D54" s="1826">
        <v>226</v>
      </c>
      <c r="E54" s="1826">
        <v>214</v>
      </c>
      <c r="F54" s="1826">
        <v>221</v>
      </c>
      <c r="G54" s="1825">
        <v>240</v>
      </c>
      <c r="K54" s="526"/>
      <c r="L54" s="526"/>
      <c r="M54" s="949"/>
    </row>
    <row r="55" spans="1:13" ht="13.5" customHeight="1">
      <c r="B55" s="1823"/>
      <c r="C55" s="1823"/>
      <c r="D55" s="1823"/>
      <c r="E55" s="1823"/>
      <c r="F55" s="1823"/>
      <c r="G55" s="1823"/>
      <c r="K55" s="524"/>
      <c r="L55" s="524"/>
      <c r="M55" s="947"/>
    </row>
    <row r="56" spans="1:13" ht="13.5" customHeight="1" thickBot="1">
      <c r="A56" s="103" t="s">
        <v>549</v>
      </c>
      <c r="B56" s="400" t="s">
        <v>1410</v>
      </c>
      <c r="C56" s="400" t="s">
        <v>1177</v>
      </c>
      <c r="D56" s="400" t="s">
        <v>1114</v>
      </c>
      <c r="E56" s="400" t="s">
        <v>1060</v>
      </c>
      <c r="F56" s="400" t="s">
        <v>919</v>
      </c>
      <c r="G56" s="1824" t="s">
        <v>1409</v>
      </c>
      <c r="K56" s="524"/>
      <c r="L56" s="524"/>
      <c r="M56" s="947"/>
    </row>
    <row r="57" spans="1:13" ht="13.5" customHeight="1">
      <c r="A57" s="102" t="s">
        <v>207</v>
      </c>
      <c r="B57" s="1826">
        <v>16</v>
      </c>
      <c r="C57" s="1826">
        <v>16</v>
      </c>
      <c r="D57" s="1826">
        <v>17</v>
      </c>
      <c r="E57" s="1826">
        <v>18</v>
      </c>
      <c r="F57" s="1826">
        <v>13</v>
      </c>
      <c r="G57" s="1826">
        <v>18</v>
      </c>
      <c r="K57" s="524"/>
      <c r="L57" s="524"/>
      <c r="M57" s="947"/>
    </row>
    <row r="58" spans="1:13" ht="13.5" customHeight="1">
      <c r="A58" s="102" t="s">
        <v>206</v>
      </c>
      <c r="B58" s="1826">
        <v>1</v>
      </c>
      <c r="C58" s="1826">
        <v>0</v>
      </c>
      <c r="D58" s="1826">
        <v>0</v>
      </c>
      <c r="E58" s="1826">
        <v>0</v>
      </c>
      <c r="F58" s="1826">
        <v>3</v>
      </c>
      <c r="G58" s="1826">
        <v>1</v>
      </c>
      <c r="K58" s="518"/>
      <c r="L58" s="518"/>
      <c r="M58" s="948"/>
    </row>
    <row r="59" spans="1:13" ht="13.5" customHeight="1">
      <c r="A59" s="328" t="s">
        <v>1408</v>
      </c>
      <c r="B59" s="1828">
        <v>0</v>
      </c>
      <c r="C59" s="1828">
        <v>0</v>
      </c>
      <c r="D59" s="1828">
        <v>0</v>
      </c>
      <c r="E59" s="1828">
        <v>0</v>
      </c>
      <c r="F59" s="1828">
        <v>1</v>
      </c>
      <c r="G59" s="1828">
        <v>0</v>
      </c>
      <c r="K59" s="521"/>
      <c r="L59" s="521"/>
      <c r="M59" s="947"/>
    </row>
    <row r="60" spans="1:13" ht="13.5" customHeight="1">
      <c r="A60" s="328" t="s">
        <v>1407</v>
      </c>
      <c r="B60" s="1828">
        <v>1</v>
      </c>
      <c r="C60" s="1828">
        <v>0</v>
      </c>
      <c r="D60" s="1828">
        <v>0</v>
      </c>
      <c r="E60" s="1828">
        <v>0</v>
      </c>
      <c r="F60" s="1828">
        <v>2</v>
      </c>
      <c r="G60" s="1828">
        <v>1</v>
      </c>
      <c r="K60" s="521"/>
      <c r="L60" s="521"/>
      <c r="M60" s="947"/>
    </row>
    <row r="61" spans="1:13" ht="13.5" customHeight="1">
      <c r="A61" s="102" t="s">
        <v>205</v>
      </c>
      <c r="B61" s="1826">
        <v>1</v>
      </c>
      <c r="C61" s="1826">
        <v>1</v>
      </c>
      <c r="D61" s="1826">
        <v>1</v>
      </c>
      <c r="E61" s="1826">
        <v>1</v>
      </c>
      <c r="F61" s="1826">
        <v>1</v>
      </c>
      <c r="G61" s="1826">
        <v>2</v>
      </c>
      <c r="K61" s="521"/>
      <c r="L61" s="521"/>
      <c r="M61" s="947"/>
    </row>
    <row r="62" spans="1:13" ht="13.5" customHeight="1">
      <c r="A62" s="328" t="s">
        <v>1406</v>
      </c>
      <c r="B62" s="1828">
        <v>1</v>
      </c>
      <c r="C62" s="1828">
        <v>1</v>
      </c>
      <c r="D62" s="1828">
        <v>1</v>
      </c>
      <c r="E62" s="1828">
        <v>1</v>
      </c>
      <c r="F62" s="1828">
        <v>1</v>
      </c>
      <c r="G62" s="1828">
        <v>3</v>
      </c>
      <c r="K62" s="518"/>
      <c r="L62" s="517"/>
      <c r="M62" s="948"/>
    </row>
    <row r="63" spans="1:13" ht="13.5" customHeight="1">
      <c r="A63" s="328" t="s">
        <v>1405</v>
      </c>
      <c r="B63" s="1828">
        <v>0</v>
      </c>
      <c r="C63" s="1828">
        <v>0</v>
      </c>
      <c r="D63" s="1828">
        <v>0</v>
      </c>
      <c r="E63" s="1828">
        <v>0</v>
      </c>
      <c r="F63" s="1828">
        <v>0</v>
      </c>
      <c r="G63" s="1828">
        <v>-1</v>
      </c>
      <c r="K63" s="521"/>
      <c r="L63" s="521"/>
      <c r="M63" s="947"/>
    </row>
    <row r="64" spans="1:13" ht="13.5" customHeight="1">
      <c r="A64" s="328" t="s">
        <v>204</v>
      </c>
      <c r="B64" s="1828">
        <v>-1</v>
      </c>
      <c r="C64" s="1828">
        <v>0</v>
      </c>
      <c r="D64" s="1828">
        <v>1</v>
      </c>
      <c r="E64" s="1828">
        <v>0</v>
      </c>
      <c r="F64" s="1828">
        <v>-1</v>
      </c>
      <c r="G64" s="1828">
        <v>-1</v>
      </c>
      <c r="K64" s="521"/>
      <c r="L64" s="521"/>
      <c r="M64" s="946"/>
    </row>
    <row r="65" spans="1:13" ht="13.5" customHeight="1">
      <c r="A65" s="328" t="s">
        <v>2</v>
      </c>
      <c r="B65" s="1828">
        <v>2</v>
      </c>
      <c r="C65" s="1828">
        <v>-1</v>
      </c>
      <c r="D65" s="1828">
        <v>-3</v>
      </c>
      <c r="E65" s="1828">
        <v>-2</v>
      </c>
      <c r="F65" s="1828">
        <v>2</v>
      </c>
      <c r="G65" s="1828">
        <v>-1</v>
      </c>
      <c r="K65" s="518"/>
      <c r="L65" s="517"/>
      <c r="M65" s="945"/>
    </row>
    <row r="66" spans="1:13" ht="13.5" customHeight="1" thickBot="1">
      <c r="A66" s="327" t="s">
        <v>920</v>
      </c>
      <c r="B66" s="1831">
        <v>0</v>
      </c>
      <c r="C66" s="1831">
        <v>0</v>
      </c>
      <c r="D66" s="1831">
        <v>0</v>
      </c>
      <c r="E66" s="1831">
        <v>0</v>
      </c>
      <c r="F66" s="1831">
        <v>0</v>
      </c>
      <c r="G66" s="1830">
        <v>0</v>
      </c>
      <c r="K66" s="515"/>
      <c r="L66" s="515"/>
      <c r="M66" s="515"/>
    </row>
    <row r="67" spans="1:13" ht="17.25" customHeight="1">
      <c r="A67" s="514" t="s">
        <v>203</v>
      </c>
      <c r="B67" s="1826">
        <v>19</v>
      </c>
      <c r="C67" s="1826">
        <v>16</v>
      </c>
      <c r="D67" s="1826">
        <v>16</v>
      </c>
      <c r="E67" s="1826">
        <v>17</v>
      </c>
      <c r="F67" s="1826">
        <v>18</v>
      </c>
      <c r="G67" s="1825">
        <v>19</v>
      </c>
      <c r="K67" s="513"/>
      <c r="L67" s="513"/>
      <c r="M67" s="513"/>
    </row>
    <row r="68" spans="1:13" ht="20.100000000000001" customHeight="1">
      <c r="H68" s="512"/>
    </row>
    <row r="69" spans="1:13" ht="20.100000000000001" customHeight="1"/>
    <row r="70" spans="1:13" ht="20.100000000000001" customHeight="1"/>
    <row r="71" spans="1:13" ht="20.100000000000001" customHeight="1"/>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sheetData>
  <printOptions horizontalCentered="1"/>
  <pageMargins left="0.7" right="0.7" top="0.75" bottom="0.75" header="0.3" footer="0.3"/>
  <pageSetup paperSize="9"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1B43-32F7-4BE7-9E56-D1F0DB8E9635}">
  <sheetPr>
    <tabColor theme="9" tint="0.59999389629810485"/>
  </sheetPr>
  <dimension ref="A1:T71"/>
  <sheetViews>
    <sheetView view="pageLayout" topLeftCell="A22" zoomScale="85" zoomScaleNormal="100" zoomScaleSheetLayoutView="100" zoomScalePageLayoutView="85" workbookViewId="0">
      <selection activeCell="C26" sqref="C26"/>
    </sheetView>
  </sheetViews>
  <sheetFormatPr defaultColWidth="9.109375" defaultRowHeight="14.4"/>
  <cols>
    <col min="1" max="1" width="23.109375" style="1048" customWidth="1"/>
    <col min="2" max="7" width="6.5546875" style="1048" customWidth="1"/>
    <col min="8" max="9" width="4.88671875" style="1048" customWidth="1"/>
    <col min="10" max="20" width="5" style="1048" customWidth="1"/>
    <col min="21" max="16384" width="9.109375" style="1048"/>
  </cols>
  <sheetData>
    <row r="1" spans="1:20" ht="13.5" customHeight="1" thickBot="1">
      <c r="A1" s="764" t="s">
        <v>102</v>
      </c>
      <c r="B1" s="764"/>
      <c r="C1" s="65"/>
      <c r="D1" s="65"/>
      <c r="E1" s="65"/>
      <c r="F1" s="58"/>
      <c r="G1" s="58"/>
      <c r="H1" s="58"/>
      <c r="I1" s="58"/>
      <c r="J1" s="58"/>
      <c r="K1" s="58"/>
      <c r="L1" s="58"/>
      <c r="M1" s="58"/>
      <c r="N1" s="58"/>
      <c r="O1" s="58"/>
      <c r="P1" s="58"/>
      <c r="Q1" s="58"/>
      <c r="R1" s="58"/>
      <c r="S1" s="58"/>
      <c r="T1" s="57"/>
    </row>
    <row r="2" spans="1:20" ht="13.5" customHeight="1">
      <c r="A2" s="750"/>
      <c r="B2" s="96" t="s">
        <v>213</v>
      </c>
      <c r="C2" s="46" t="s">
        <v>213</v>
      </c>
      <c r="D2" s="46" t="s">
        <v>213</v>
      </c>
      <c r="E2" s="46" t="s">
        <v>213</v>
      </c>
      <c r="F2" s="46" t="s">
        <v>213</v>
      </c>
      <c r="G2" s="46" t="s">
        <v>213</v>
      </c>
      <c r="H2" s="96" t="s">
        <v>198</v>
      </c>
      <c r="I2" s="46" t="s">
        <v>212</v>
      </c>
      <c r="J2" s="46" t="s">
        <v>211</v>
      </c>
      <c r="K2" s="46" t="s">
        <v>199</v>
      </c>
      <c r="L2" s="46" t="s">
        <v>198</v>
      </c>
      <c r="M2" s="46" t="s">
        <v>212</v>
      </c>
      <c r="N2" s="46" t="s">
        <v>211</v>
      </c>
      <c r="O2" s="46" t="s">
        <v>199</v>
      </c>
      <c r="P2" s="46" t="s">
        <v>198</v>
      </c>
      <c r="Q2" s="46" t="s">
        <v>212</v>
      </c>
      <c r="R2" s="46" t="s">
        <v>211</v>
      </c>
      <c r="S2" s="46" t="s">
        <v>199</v>
      </c>
      <c r="T2" s="46" t="s">
        <v>198</v>
      </c>
    </row>
    <row r="3" spans="1:20" ht="13.5" customHeight="1" thickBot="1">
      <c r="A3" s="45" t="s">
        <v>227</v>
      </c>
      <c r="B3" s="94">
        <v>2020</v>
      </c>
      <c r="C3" s="44">
        <v>2019</v>
      </c>
      <c r="D3" s="44">
        <v>2018</v>
      </c>
      <c r="E3" s="44">
        <v>2017</v>
      </c>
      <c r="F3" s="44">
        <v>2016</v>
      </c>
      <c r="G3" s="44">
        <v>2015</v>
      </c>
      <c r="H3" s="94">
        <v>2021</v>
      </c>
      <c r="I3" s="44">
        <v>2020</v>
      </c>
      <c r="J3" s="44">
        <v>2020</v>
      </c>
      <c r="K3" s="44">
        <v>2020</v>
      </c>
      <c r="L3" s="44">
        <v>2020</v>
      </c>
      <c r="M3" s="44">
        <v>2019</v>
      </c>
      <c r="N3" s="44">
        <v>2019</v>
      </c>
      <c r="O3" s="44">
        <v>2019</v>
      </c>
      <c r="P3" s="44">
        <v>2019</v>
      </c>
      <c r="Q3" s="44">
        <v>2018</v>
      </c>
      <c r="R3" s="44">
        <v>2018</v>
      </c>
      <c r="S3" s="44">
        <v>2018</v>
      </c>
      <c r="T3" s="44">
        <v>2018</v>
      </c>
    </row>
    <row r="4" spans="1:20" ht="13.5" customHeight="1">
      <c r="A4" s="750" t="s">
        <v>236</v>
      </c>
      <c r="B4" s="762">
        <v>1469</v>
      </c>
      <c r="C4" s="761">
        <v>1455</v>
      </c>
      <c r="D4" s="761">
        <f>+Q4+R4+S4+T4</f>
        <v>1440</v>
      </c>
      <c r="E4" s="761">
        <v>1543</v>
      </c>
      <c r="F4" s="761">
        <v>1369</v>
      </c>
      <c r="G4" s="761">
        <v>1261</v>
      </c>
      <c r="H4" s="762">
        <v>416</v>
      </c>
      <c r="I4" s="761">
        <v>398</v>
      </c>
      <c r="J4" s="761">
        <v>372</v>
      </c>
      <c r="K4" s="761">
        <v>340</v>
      </c>
      <c r="L4" s="761">
        <v>359</v>
      </c>
      <c r="M4" s="761">
        <v>388</v>
      </c>
      <c r="N4" s="761">
        <v>359</v>
      </c>
      <c r="O4" s="761">
        <v>361</v>
      </c>
      <c r="P4" s="761">
        <v>347</v>
      </c>
      <c r="Q4" s="761">
        <v>360</v>
      </c>
      <c r="R4" s="761">
        <v>358</v>
      </c>
      <c r="S4" s="761">
        <v>364</v>
      </c>
      <c r="T4" s="761">
        <v>358</v>
      </c>
    </row>
    <row r="5" spans="1:20" ht="13.5" customHeight="1">
      <c r="A5" s="750" t="s">
        <v>1188</v>
      </c>
      <c r="B5" s="762">
        <v>263</v>
      </c>
      <c r="C5" s="761">
        <v>251</v>
      </c>
      <c r="D5" s="761">
        <f>+Q5+R5+S5+T5</f>
        <v>258</v>
      </c>
      <c r="E5" s="761">
        <v>313</v>
      </c>
      <c r="F5" s="761">
        <v>306</v>
      </c>
      <c r="G5" s="761">
        <v>299</v>
      </c>
      <c r="H5" s="762">
        <v>64</v>
      </c>
      <c r="I5" s="761">
        <v>70</v>
      </c>
      <c r="J5" s="761">
        <v>64</v>
      </c>
      <c r="K5" s="761">
        <v>61</v>
      </c>
      <c r="L5" s="761">
        <v>68</v>
      </c>
      <c r="M5" s="761">
        <v>66</v>
      </c>
      <c r="N5" s="761">
        <v>62</v>
      </c>
      <c r="O5" s="761">
        <v>61</v>
      </c>
      <c r="P5" s="761">
        <v>62</v>
      </c>
      <c r="Q5" s="761">
        <v>64</v>
      </c>
      <c r="R5" s="761">
        <v>54</v>
      </c>
      <c r="S5" s="761">
        <v>59</v>
      </c>
      <c r="T5" s="761">
        <v>81</v>
      </c>
    </row>
    <row r="6" spans="1:20" ht="13.5" customHeight="1">
      <c r="A6" s="750" t="s">
        <v>1171</v>
      </c>
      <c r="B6" s="762">
        <v>27</v>
      </c>
      <c r="C6" s="761">
        <v>23</v>
      </c>
      <c r="D6" s="761">
        <f>+Q6+R6+S6+T6</f>
        <v>23</v>
      </c>
      <c r="E6" s="761">
        <v>27</v>
      </c>
      <c r="F6" s="761">
        <v>30</v>
      </c>
      <c r="G6" s="761">
        <v>31</v>
      </c>
      <c r="H6" s="762">
        <v>6</v>
      </c>
      <c r="I6" s="761">
        <v>8</v>
      </c>
      <c r="J6" s="761">
        <v>6</v>
      </c>
      <c r="K6" s="761">
        <v>6</v>
      </c>
      <c r="L6" s="761">
        <v>7</v>
      </c>
      <c r="M6" s="761">
        <v>7</v>
      </c>
      <c r="N6" s="761">
        <v>6</v>
      </c>
      <c r="O6" s="761">
        <v>5</v>
      </c>
      <c r="P6" s="761">
        <v>5</v>
      </c>
      <c r="Q6" s="761">
        <v>7</v>
      </c>
      <c r="R6" s="761">
        <v>6</v>
      </c>
      <c r="S6" s="761">
        <v>5</v>
      </c>
      <c r="T6" s="761">
        <v>5</v>
      </c>
    </row>
    <row r="7" spans="1:20" ht="23.25" customHeight="1">
      <c r="A7" s="763" t="s">
        <v>235</v>
      </c>
      <c r="B7" s="762">
        <v>204</v>
      </c>
      <c r="C7" s="761">
        <v>157</v>
      </c>
      <c r="D7" s="761">
        <f>+Q7+R7+S7+T7</f>
        <v>173</v>
      </c>
      <c r="E7" s="761">
        <v>224</v>
      </c>
      <c r="F7" s="761">
        <v>226</v>
      </c>
      <c r="G7" s="761">
        <v>225</v>
      </c>
      <c r="H7" s="762">
        <v>77</v>
      </c>
      <c r="I7" s="761">
        <v>64</v>
      </c>
      <c r="J7" s="761">
        <v>42</v>
      </c>
      <c r="K7" s="761">
        <v>34</v>
      </c>
      <c r="L7" s="761">
        <v>64</v>
      </c>
      <c r="M7" s="761">
        <v>34</v>
      </c>
      <c r="N7" s="761">
        <v>36</v>
      </c>
      <c r="O7" s="761">
        <v>57</v>
      </c>
      <c r="P7" s="761">
        <v>30</v>
      </c>
      <c r="Q7" s="761">
        <v>53</v>
      </c>
      <c r="R7" s="761">
        <v>21</v>
      </c>
      <c r="S7" s="761">
        <v>65</v>
      </c>
      <c r="T7" s="761">
        <v>34</v>
      </c>
    </row>
    <row r="8" spans="1:20" ht="13.5" customHeight="1">
      <c r="A8" s="750" t="s">
        <v>1187</v>
      </c>
      <c r="B8" s="762">
        <v>34</v>
      </c>
      <c r="C8" s="761">
        <v>41</v>
      </c>
      <c r="D8" s="761">
        <f>+Q8+R8+S8+T8</f>
        <v>49</v>
      </c>
      <c r="E8" s="761">
        <v>59</v>
      </c>
      <c r="F8" s="761">
        <v>59</v>
      </c>
      <c r="G8" s="761">
        <v>55</v>
      </c>
      <c r="H8" s="762">
        <v>0</v>
      </c>
      <c r="I8" s="761">
        <v>12</v>
      </c>
      <c r="J8" s="761">
        <v>7</v>
      </c>
      <c r="K8" s="761">
        <v>10</v>
      </c>
      <c r="L8" s="761">
        <v>5</v>
      </c>
      <c r="M8" s="761">
        <v>17</v>
      </c>
      <c r="N8" s="761">
        <v>10</v>
      </c>
      <c r="O8" s="761">
        <v>11</v>
      </c>
      <c r="P8" s="761">
        <v>3</v>
      </c>
      <c r="Q8" s="761">
        <v>15</v>
      </c>
      <c r="R8" s="761">
        <v>10</v>
      </c>
      <c r="S8" s="761">
        <v>17</v>
      </c>
      <c r="T8" s="761">
        <v>7</v>
      </c>
    </row>
    <row r="9" spans="1:20" ht="13.5" customHeight="1">
      <c r="A9" s="750" t="s">
        <v>1186</v>
      </c>
      <c r="B9" s="762">
        <v>280</v>
      </c>
      <c r="C9" s="761">
        <v>307</v>
      </c>
      <c r="D9" s="761">
        <f>+Q9+R9+S9+T9-1</f>
        <v>302</v>
      </c>
      <c r="E9" s="761">
        <v>307</v>
      </c>
      <c r="F9" s="761">
        <v>297</v>
      </c>
      <c r="G9" s="761">
        <v>307</v>
      </c>
      <c r="H9" s="762">
        <v>80</v>
      </c>
      <c r="I9" s="761">
        <v>66</v>
      </c>
      <c r="J9" s="761">
        <v>68</v>
      </c>
      <c r="K9" s="761">
        <v>69</v>
      </c>
      <c r="L9" s="761">
        <v>77</v>
      </c>
      <c r="M9" s="761">
        <v>74</v>
      </c>
      <c r="N9" s="761">
        <v>70</v>
      </c>
      <c r="O9" s="761">
        <v>77</v>
      </c>
      <c r="P9" s="761">
        <v>86</v>
      </c>
      <c r="Q9" s="761">
        <v>72</v>
      </c>
      <c r="R9" s="761">
        <v>73</v>
      </c>
      <c r="S9" s="761">
        <v>82</v>
      </c>
      <c r="T9" s="761">
        <v>76</v>
      </c>
    </row>
    <row r="10" spans="1:20" ht="13.5" customHeight="1">
      <c r="A10" s="750" t="s">
        <v>1185</v>
      </c>
      <c r="B10" s="762">
        <v>168</v>
      </c>
      <c r="C10" s="761">
        <v>220</v>
      </c>
      <c r="D10" s="761">
        <f>+Q10+R10+S10+T10</f>
        <v>218</v>
      </c>
      <c r="E10" s="761">
        <v>228</v>
      </c>
      <c r="F10" s="761">
        <v>226</v>
      </c>
      <c r="G10" s="761">
        <v>271</v>
      </c>
      <c r="H10" s="762">
        <v>35</v>
      </c>
      <c r="I10" s="761">
        <v>44</v>
      </c>
      <c r="J10" s="761">
        <v>41</v>
      </c>
      <c r="K10" s="761">
        <v>36</v>
      </c>
      <c r="L10" s="761">
        <v>47</v>
      </c>
      <c r="M10" s="761">
        <v>46</v>
      </c>
      <c r="N10" s="761">
        <v>67</v>
      </c>
      <c r="O10" s="761">
        <v>50</v>
      </c>
      <c r="P10" s="761">
        <v>57</v>
      </c>
      <c r="Q10" s="761">
        <v>49</v>
      </c>
      <c r="R10" s="761">
        <v>57</v>
      </c>
      <c r="S10" s="761">
        <v>58</v>
      </c>
      <c r="T10" s="761">
        <v>54</v>
      </c>
    </row>
    <row r="11" spans="1:20" ht="13.5" customHeight="1">
      <c r="A11" s="750" t="s">
        <v>1172</v>
      </c>
      <c r="B11" s="762">
        <v>424</v>
      </c>
      <c r="C11" s="761">
        <v>429</v>
      </c>
      <c r="D11" s="761">
        <f>+Q11+R11+S11+T11</f>
        <v>399</v>
      </c>
      <c r="E11" s="761">
        <v>465</v>
      </c>
      <c r="F11" s="761">
        <v>531</v>
      </c>
      <c r="G11" s="761">
        <v>548</v>
      </c>
      <c r="H11" s="762">
        <v>121</v>
      </c>
      <c r="I11" s="761">
        <v>117</v>
      </c>
      <c r="J11" s="761">
        <v>104</v>
      </c>
      <c r="K11" s="761">
        <v>98</v>
      </c>
      <c r="L11" s="761">
        <v>105</v>
      </c>
      <c r="M11" s="761">
        <v>115</v>
      </c>
      <c r="N11" s="761">
        <v>113</v>
      </c>
      <c r="O11" s="761">
        <v>99</v>
      </c>
      <c r="P11" s="761">
        <v>102</v>
      </c>
      <c r="Q11" s="761">
        <v>92</v>
      </c>
      <c r="R11" s="761">
        <v>98</v>
      </c>
      <c r="S11" s="761">
        <v>112</v>
      </c>
      <c r="T11" s="761">
        <v>97</v>
      </c>
    </row>
    <row r="12" spans="1:20" ht="13.5" customHeight="1">
      <c r="A12" s="750" t="s">
        <v>1184</v>
      </c>
      <c r="B12" s="762">
        <v>89</v>
      </c>
      <c r="C12" s="761">
        <v>111</v>
      </c>
      <c r="D12" s="761">
        <f>+Q12+R12+S12+T12</f>
        <v>116</v>
      </c>
      <c r="E12" s="761">
        <v>143</v>
      </c>
      <c r="F12" s="761">
        <v>161</v>
      </c>
      <c r="G12" s="761">
        <v>177</v>
      </c>
      <c r="H12" s="762">
        <v>25</v>
      </c>
      <c r="I12" s="761">
        <v>23</v>
      </c>
      <c r="J12" s="761">
        <v>23</v>
      </c>
      <c r="K12" s="761">
        <v>21</v>
      </c>
      <c r="L12" s="761">
        <v>22</v>
      </c>
      <c r="M12" s="761">
        <v>31</v>
      </c>
      <c r="N12" s="761">
        <v>34</v>
      </c>
      <c r="O12" s="761">
        <v>22</v>
      </c>
      <c r="P12" s="761">
        <v>24</v>
      </c>
      <c r="Q12" s="761">
        <v>22</v>
      </c>
      <c r="R12" s="761">
        <v>31</v>
      </c>
      <c r="S12" s="761">
        <v>30</v>
      </c>
      <c r="T12" s="761">
        <v>33</v>
      </c>
    </row>
    <row r="13" spans="1:20" ht="13.5" customHeight="1" thickBot="1">
      <c r="A13" s="750" t="s">
        <v>2</v>
      </c>
      <c r="B13" s="95">
        <v>1</v>
      </c>
      <c r="C13" s="64">
        <v>17</v>
      </c>
      <c r="D13" s="64">
        <f>+Q13+R13+S13+T13+1</f>
        <v>15</v>
      </c>
      <c r="E13" s="64">
        <v>60</v>
      </c>
      <c r="F13" s="64">
        <v>33</v>
      </c>
      <c r="G13" s="64">
        <v>56</v>
      </c>
      <c r="H13" s="95">
        <v>3</v>
      </c>
      <c r="I13" s="64">
        <v>-10</v>
      </c>
      <c r="J13" s="64">
        <v>2</v>
      </c>
      <c r="K13" s="64">
        <v>-2</v>
      </c>
      <c r="L13" s="64">
        <v>11</v>
      </c>
      <c r="M13" s="64">
        <v>-3</v>
      </c>
      <c r="N13" s="64">
        <v>-1</v>
      </c>
      <c r="O13" s="64">
        <v>0</v>
      </c>
      <c r="P13" s="64">
        <v>21</v>
      </c>
      <c r="Q13" s="64">
        <v>-14</v>
      </c>
      <c r="R13" s="64">
        <v>-5</v>
      </c>
      <c r="S13" s="64">
        <v>8</v>
      </c>
      <c r="T13" s="64">
        <v>25</v>
      </c>
    </row>
    <row r="14" spans="1:20" ht="15" thickBot="1">
      <c r="A14" s="1132" t="s">
        <v>237</v>
      </c>
      <c r="B14" s="97">
        <f>SUM(B4:B13)</f>
        <v>2959</v>
      </c>
      <c r="C14" s="47">
        <v>3011</v>
      </c>
      <c r="D14" s="47">
        <f>+Q14+R14+S14+T14</f>
        <v>2993</v>
      </c>
      <c r="E14" s="47">
        <v>3369</v>
      </c>
      <c r="F14" s="47">
        <v>3238</v>
      </c>
      <c r="G14" s="47">
        <v>3230</v>
      </c>
      <c r="H14" s="47">
        <f>SUM(H4:H13)</f>
        <v>827</v>
      </c>
      <c r="I14" s="47">
        <f>SUM(I4:I13)</f>
        <v>792</v>
      </c>
      <c r="J14" s="47">
        <v>729</v>
      </c>
      <c r="K14" s="47">
        <v>673</v>
      </c>
      <c r="L14" s="47">
        <v>765</v>
      </c>
      <c r="M14" s="47">
        <v>775</v>
      </c>
      <c r="N14" s="47">
        <v>756</v>
      </c>
      <c r="O14" s="47">
        <v>743</v>
      </c>
      <c r="P14" s="47">
        <v>737</v>
      </c>
      <c r="Q14" s="47">
        <f>SUM(Q4:Q13)</f>
        <v>720</v>
      </c>
      <c r="R14" s="47">
        <f>SUM(R4:R13)</f>
        <v>703</v>
      </c>
      <c r="S14" s="47">
        <f>SUM(S4:S13)</f>
        <v>800</v>
      </c>
      <c r="T14" s="47">
        <v>770</v>
      </c>
    </row>
    <row r="15" spans="1:20" ht="13.5" customHeight="1">
      <c r="A15" s="63"/>
      <c r="B15" s="62"/>
      <c r="C15" s="62"/>
      <c r="D15" s="62"/>
      <c r="E15" s="62"/>
      <c r="F15" s="62"/>
      <c r="G15" s="61"/>
      <c r="H15" s="61"/>
      <c r="I15" s="61"/>
      <c r="J15" s="61"/>
      <c r="K15" s="61"/>
      <c r="L15" s="61"/>
      <c r="M15" s="61"/>
      <c r="N15" s="61"/>
      <c r="O15" s="61"/>
      <c r="P15" s="61"/>
      <c r="Q15" s="61"/>
      <c r="R15" s="61"/>
      <c r="S15" s="61"/>
      <c r="T15" s="61"/>
    </row>
    <row r="16" spans="1:20" ht="17.25" customHeight="1">
      <c r="A16" s="60"/>
      <c r="B16" s="60"/>
      <c r="C16" s="60"/>
      <c r="D16" s="60"/>
      <c r="E16" s="60"/>
      <c r="F16" s="60"/>
      <c r="G16" s="60"/>
      <c r="H16" s="60"/>
      <c r="I16" s="60"/>
      <c r="J16" s="60"/>
      <c r="K16" s="60"/>
      <c r="L16" s="60"/>
      <c r="M16" s="60"/>
      <c r="N16" s="60"/>
      <c r="O16" s="60"/>
      <c r="P16" s="60"/>
      <c r="Q16" s="60"/>
      <c r="R16" s="60"/>
      <c r="S16" s="60"/>
      <c r="T16" s="60"/>
    </row>
    <row r="17" spans="1:20" ht="13.5" customHeight="1" thickBot="1">
      <c r="A17" s="59" t="s">
        <v>76</v>
      </c>
      <c r="B17" s="58"/>
      <c r="C17" s="58"/>
      <c r="D17" s="58"/>
      <c r="E17" s="58"/>
      <c r="F17" s="58"/>
      <c r="G17" s="58"/>
      <c r="H17" s="58"/>
      <c r="I17" s="58"/>
      <c r="J17" s="58"/>
      <c r="K17" s="58"/>
      <c r="L17" s="58"/>
      <c r="M17" s="58"/>
      <c r="N17" s="58"/>
      <c r="O17" s="58"/>
      <c r="P17" s="58"/>
      <c r="Q17" s="58"/>
      <c r="R17" s="58"/>
      <c r="S17" s="58"/>
      <c r="T17" s="58"/>
    </row>
    <row r="18" spans="1:20" ht="13.5" customHeight="1">
      <c r="A18" s="750"/>
      <c r="B18" s="96" t="s">
        <v>213</v>
      </c>
      <c r="C18" s="46" t="s">
        <v>213</v>
      </c>
      <c r="D18" s="46" t="s">
        <v>213</v>
      </c>
      <c r="E18" s="46" t="s">
        <v>213</v>
      </c>
      <c r="F18" s="46" t="s">
        <v>213</v>
      </c>
      <c r="G18" s="46" t="s">
        <v>213</v>
      </c>
      <c r="H18" s="96" t="s">
        <v>198</v>
      </c>
      <c r="I18" s="46" t="s">
        <v>212</v>
      </c>
      <c r="J18" s="46" t="s">
        <v>211</v>
      </c>
      <c r="K18" s="46" t="s">
        <v>199</v>
      </c>
      <c r="L18" s="46" t="s">
        <v>198</v>
      </c>
      <c r="M18" s="46" t="s">
        <v>212</v>
      </c>
      <c r="N18" s="46" t="s">
        <v>211</v>
      </c>
      <c r="O18" s="46" t="s">
        <v>199</v>
      </c>
      <c r="P18" s="46" t="s">
        <v>198</v>
      </c>
      <c r="Q18" s="46" t="s">
        <v>212</v>
      </c>
      <c r="R18" s="46" t="s">
        <v>211</v>
      </c>
      <c r="S18" s="46" t="s">
        <v>199</v>
      </c>
      <c r="T18" s="46" t="s">
        <v>198</v>
      </c>
    </row>
    <row r="19" spans="1:20" ht="13.5" customHeight="1" thickBot="1">
      <c r="A19" s="45" t="s">
        <v>227</v>
      </c>
      <c r="B19" s="94">
        <v>2020</v>
      </c>
      <c r="C19" s="44">
        <v>2019</v>
      </c>
      <c r="D19" s="44">
        <v>2018</v>
      </c>
      <c r="E19" s="44">
        <v>2017</v>
      </c>
      <c r="F19" s="44">
        <v>2016</v>
      </c>
      <c r="G19" s="44">
        <v>2015</v>
      </c>
      <c r="H19" s="94">
        <v>2021</v>
      </c>
      <c r="I19" s="44">
        <v>2020</v>
      </c>
      <c r="J19" s="44">
        <v>2020</v>
      </c>
      <c r="K19" s="44">
        <v>2020</v>
      </c>
      <c r="L19" s="44">
        <v>2020</v>
      </c>
      <c r="M19" s="44">
        <v>2019</v>
      </c>
      <c r="N19" s="44">
        <v>2019</v>
      </c>
      <c r="O19" s="44">
        <v>2019</v>
      </c>
      <c r="P19" s="44">
        <v>2019</v>
      </c>
      <c r="Q19" s="44">
        <v>2018</v>
      </c>
      <c r="R19" s="44">
        <v>2018</v>
      </c>
      <c r="S19" s="44">
        <v>2018</v>
      </c>
      <c r="T19" s="44">
        <v>2018</v>
      </c>
    </row>
    <row r="20" spans="1:20" ht="13.5" customHeight="1">
      <c r="A20" s="56" t="s">
        <v>233</v>
      </c>
      <c r="B20" s="100">
        <v>-490</v>
      </c>
      <c r="C20" s="55">
        <v>-530</v>
      </c>
      <c r="D20" s="55">
        <f>+Q20+R20+S20+T20-1</f>
        <v>-484</v>
      </c>
      <c r="E20" s="55">
        <v>-565</v>
      </c>
      <c r="F20" s="55">
        <v>-573</v>
      </c>
      <c r="G20" s="55">
        <v>-485</v>
      </c>
      <c r="H20" s="100">
        <v>-124</v>
      </c>
      <c r="I20" s="55">
        <v>-151</v>
      </c>
      <c r="J20" s="55">
        <v>-97</v>
      </c>
      <c r="K20" s="55">
        <v>-122</v>
      </c>
      <c r="L20" s="55">
        <v>-120</v>
      </c>
      <c r="M20" s="55">
        <v>-140</v>
      </c>
      <c r="N20" s="55">
        <v>-125</v>
      </c>
      <c r="O20" s="55">
        <v>-137</v>
      </c>
      <c r="P20" s="55">
        <v>-128</v>
      </c>
      <c r="Q20" s="55">
        <v>-120</v>
      </c>
      <c r="R20" s="55">
        <v>-121</v>
      </c>
      <c r="S20" s="55">
        <v>-119</v>
      </c>
      <c r="T20" s="55">
        <v>-123</v>
      </c>
    </row>
    <row r="21" spans="1:20" ht="13.5" customHeight="1">
      <c r="A21" s="56" t="s">
        <v>232</v>
      </c>
      <c r="B21" s="100">
        <v>-46</v>
      </c>
      <c r="C21" s="55">
        <v>-59</v>
      </c>
      <c r="D21" s="55">
        <f>+Q21+R21+S21+T21-1</f>
        <v>-60</v>
      </c>
      <c r="E21" s="55">
        <v>-66</v>
      </c>
      <c r="F21" s="55">
        <v>-79</v>
      </c>
      <c r="G21" s="55">
        <v>-84</v>
      </c>
      <c r="H21" s="100">
        <v>-7</v>
      </c>
      <c r="I21" s="55">
        <v>-21</v>
      </c>
      <c r="J21" s="55">
        <v>-8</v>
      </c>
      <c r="K21" s="55">
        <v>-8</v>
      </c>
      <c r="L21" s="55">
        <v>-9</v>
      </c>
      <c r="M21" s="55">
        <v>-20</v>
      </c>
      <c r="N21" s="55">
        <v>-13</v>
      </c>
      <c r="O21" s="55">
        <v>-14</v>
      </c>
      <c r="P21" s="55">
        <v>-12</v>
      </c>
      <c r="Q21" s="55">
        <v>-26</v>
      </c>
      <c r="R21" s="55">
        <v>-10</v>
      </c>
      <c r="S21" s="55">
        <v>-12</v>
      </c>
      <c r="T21" s="55">
        <v>-11</v>
      </c>
    </row>
    <row r="22" spans="1:20" ht="23.25" customHeight="1">
      <c r="A22" s="56" t="s">
        <v>231</v>
      </c>
      <c r="B22" s="100">
        <v>-57</v>
      </c>
      <c r="C22" s="55">
        <v>-66</v>
      </c>
      <c r="D22" s="55">
        <f>+Q22+R22+S22+T22</f>
        <v>-83</v>
      </c>
      <c r="E22" s="55">
        <v>-101</v>
      </c>
      <c r="F22" s="55">
        <v>-125</v>
      </c>
      <c r="G22" s="55">
        <v>-145</v>
      </c>
      <c r="H22" s="100">
        <v>-14</v>
      </c>
      <c r="I22" s="55">
        <v>-16</v>
      </c>
      <c r="J22" s="55">
        <v>-13</v>
      </c>
      <c r="K22" s="55">
        <v>-13</v>
      </c>
      <c r="L22" s="55">
        <v>-15</v>
      </c>
      <c r="M22" s="55">
        <v>-16</v>
      </c>
      <c r="N22" s="55">
        <v>-15</v>
      </c>
      <c r="O22" s="55">
        <v>-17</v>
      </c>
      <c r="P22" s="55">
        <v>-18</v>
      </c>
      <c r="Q22" s="55">
        <v>-20</v>
      </c>
      <c r="R22" s="55">
        <v>-19</v>
      </c>
      <c r="S22" s="55">
        <v>-22</v>
      </c>
      <c r="T22" s="55">
        <v>-22</v>
      </c>
    </row>
    <row r="23" spans="1:20" ht="13.5" customHeight="1">
      <c r="A23" s="56" t="s">
        <v>230</v>
      </c>
      <c r="B23" s="100">
        <v>-128</v>
      </c>
      <c r="C23" s="55">
        <v>-150</v>
      </c>
      <c r="D23" s="55">
        <f>+Q23+R23+S23+T23</f>
        <v>-312</v>
      </c>
      <c r="E23" s="55">
        <v>-309</v>
      </c>
      <c r="F23" s="55">
        <v>-309</v>
      </c>
      <c r="G23" s="55">
        <v>-373</v>
      </c>
      <c r="H23" s="100">
        <v>-26</v>
      </c>
      <c r="I23" s="55">
        <v>-32</v>
      </c>
      <c r="J23" s="55">
        <v>-35</v>
      </c>
      <c r="K23" s="55">
        <v>-34</v>
      </c>
      <c r="L23" s="55">
        <v>-27</v>
      </c>
      <c r="M23" s="55">
        <v>-64</v>
      </c>
      <c r="N23" s="55">
        <v>-29</v>
      </c>
      <c r="O23" s="55">
        <v>-27</v>
      </c>
      <c r="P23" s="55">
        <v>-30</v>
      </c>
      <c r="Q23" s="55">
        <v>-83</v>
      </c>
      <c r="R23" s="55">
        <v>-71</v>
      </c>
      <c r="S23" s="55">
        <v>-84</v>
      </c>
      <c r="T23" s="55">
        <v>-74</v>
      </c>
    </row>
    <row r="24" spans="1:20" ht="13.5" customHeight="1">
      <c r="A24" s="56" t="s">
        <v>969</v>
      </c>
      <c r="B24" s="100">
        <v>-202</v>
      </c>
      <c r="C24" s="55">
        <v>-211</v>
      </c>
      <c r="D24" s="55">
        <v>-167</v>
      </c>
      <c r="E24" s="55">
        <v>-222</v>
      </c>
      <c r="F24" s="760">
        <v>-128</v>
      </c>
      <c r="G24" s="55">
        <v>-147</v>
      </c>
      <c r="H24" s="100">
        <v>-224</v>
      </c>
      <c r="I24" s="55">
        <v>0</v>
      </c>
      <c r="J24" s="55">
        <v>0</v>
      </c>
      <c r="K24" s="55">
        <v>-49</v>
      </c>
      <c r="L24" s="55">
        <v>-153</v>
      </c>
      <c r="M24" s="55">
        <v>-1</v>
      </c>
      <c r="N24" s="55">
        <v>-2</v>
      </c>
      <c r="O24" s="55">
        <v>-1</v>
      </c>
      <c r="P24" s="55">
        <v>-207</v>
      </c>
      <c r="Q24" s="55">
        <v>0</v>
      </c>
      <c r="R24" s="55">
        <v>0</v>
      </c>
      <c r="S24" s="55">
        <v>0</v>
      </c>
      <c r="T24" s="55">
        <v>-167</v>
      </c>
    </row>
    <row r="25" spans="1:20" ht="13.5" customHeight="1" thickBot="1">
      <c r="A25" s="42" t="s">
        <v>229</v>
      </c>
      <c r="B25" s="99">
        <v>-363</v>
      </c>
      <c r="C25" s="54">
        <v>-623</v>
      </c>
      <c r="D25" s="54">
        <v>-460</v>
      </c>
      <c r="E25" s="54">
        <v>-581</v>
      </c>
      <c r="F25" s="54">
        <v>-560</v>
      </c>
      <c r="G25" s="54">
        <v>-398</v>
      </c>
      <c r="H25" s="99">
        <v>-91</v>
      </c>
      <c r="I25" s="54">
        <v>-99</v>
      </c>
      <c r="J25" s="54">
        <v>-92</v>
      </c>
      <c r="K25" s="54">
        <v>-77</v>
      </c>
      <c r="L25" s="54">
        <v>-95</v>
      </c>
      <c r="M25" s="54">
        <v>-134</v>
      </c>
      <c r="N25" s="54">
        <f>-182-2</f>
        <v>-184</v>
      </c>
      <c r="O25" s="54">
        <v>-108</v>
      </c>
      <c r="P25" s="54">
        <v>-199</v>
      </c>
      <c r="Q25" s="54">
        <v>-141</v>
      </c>
      <c r="R25" s="54">
        <v>-102</v>
      </c>
      <c r="S25" s="54">
        <v>-113</v>
      </c>
      <c r="T25" s="759">
        <v>-106</v>
      </c>
    </row>
    <row r="26" spans="1:20" ht="13.5" customHeight="1" thickBot="1">
      <c r="A26" s="466" t="s">
        <v>228</v>
      </c>
      <c r="B26" s="98">
        <f>SUM(B20:B25)</f>
        <v>-1286</v>
      </c>
      <c r="C26" s="53">
        <v>-1639</v>
      </c>
      <c r="D26" s="53">
        <f>+Q26+R26+S26+T26</f>
        <v>-1566</v>
      </c>
      <c r="E26" s="53">
        <f>-1622-222</f>
        <v>-1844</v>
      </c>
      <c r="F26" s="53">
        <f>-1646-128</f>
        <v>-1774</v>
      </c>
      <c r="G26" s="53">
        <f>-1485-147</f>
        <v>-1632</v>
      </c>
      <c r="H26" s="53">
        <f>SUM(H20:H25)</f>
        <v>-486</v>
      </c>
      <c r="I26" s="53">
        <f>SUM(I20:I25)</f>
        <v>-319</v>
      </c>
      <c r="J26" s="53">
        <v>-245</v>
      </c>
      <c r="K26" s="53">
        <v>-303</v>
      </c>
      <c r="L26" s="53">
        <v>-419</v>
      </c>
      <c r="M26" s="53">
        <v>-375</v>
      </c>
      <c r="N26" s="53">
        <v>-366</v>
      </c>
      <c r="O26" s="53">
        <v>-304</v>
      </c>
      <c r="P26" s="53">
        <v>-594</v>
      </c>
      <c r="Q26" s="53">
        <f>SUM(Q20:Q25)</f>
        <v>-390</v>
      </c>
      <c r="R26" s="53">
        <f>SUM(R20:R25)</f>
        <v>-323</v>
      </c>
      <c r="S26" s="53">
        <f>SUM(S20:S25)</f>
        <v>-350</v>
      </c>
      <c r="T26" s="758">
        <v>-503</v>
      </c>
    </row>
    <row r="27" spans="1:20" ht="13.5" customHeight="1">
      <c r="A27" s="41"/>
      <c r="B27" s="41"/>
      <c r="C27" s="41"/>
      <c r="D27" s="41"/>
      <c r="E27" s="41"/>
      <c r="F27" s="757" t="s">
        <v>0</v>
      </c>
      <c r="G27" s="41"/>
      <c r="H27" s="41"/>
      <c r="I27" s="41"/>
      <c r="J27" s="41"/>
      <c r="K27" s="41"/>
      <c r="L27" s="41"/>
      <c r="M27" s="41"/>
      <c r="N27" s="41"/>
      <c r="O27" s="41"/>
      <c r="P27" s="41"/>
      <c r="Q27" s="41"/>
      <c r="R27" s="41"/>
      <c r="S27" s="41"/>
      <c r="T27" s="41"/>
    </row>
    <row r="28" spans="1:20" ht="13.5" customHeight="1">
      <c r="A28" s="41"/>
      <c r="B28" s="41"/>
      <c r="C28" s="41"/>
      <c r="D28" s="41"/>
      <c r="E28" s="41"/>
      <c r="F28" s="756" t="s">
        <v>0</v>
      </c>
      <c r="G28" s="755"/>
      <c r="H28" s="755"/>
      <c r="I28" s="41"/>
      <c r="J28" s="41"/>
      <c r="K28" s="41"/>
      <c r="L28" s="41"/>
      <c r="M28" s="41"/>
      <c r="N28" s="41"/>
      <c r="O28" s="41"/>
      <c r="P28" s="41"/>
      <c r="Q28" s="41"/>
      <c r="R28" s="41"/>
      <c r="S28" s="41"/>
      <c r="T28" s="41"/>
    </row>
    <row r="29" spans="1:20" ht="13.5" customHeight="1" thickBot="1">
      <c r="A29" s="233" t="s">
        <v>968</v>
      </c>
      <c r="B29" s="233"/>
      <c r="C29" s="233"/>
      <c r="D29" s="233"/>
      <c r="E29" s="52"/>
      <c r="F29" s="52"/>
      <c r="G29" s="52"/>
      <c r="H29" s="52"/>
      <c r="I29" s="52"/>
      <c r="J29" s="52"/>
      <c r="K29" s="52"/>
      <c r="L29" s="52"/>
      <c r="M29" s="52"/>
      <c r="N29" s="52"/>
      <c r="O29" s="52"/>
      <c r="P29" s="52"/>
      <c r="Q29" s="51"/>
      <c r="R29" s="51"/>
      <c r="S29" s="51"/>
      <c r="T29" s="51"/>
    </row>
    <row r="30" spans="1:20" ht="17.25" customHeight="1">
      <c r="A30" s="750"/>
      <c r="B30" s="750"/>
      <c r="C30" s="750"/>
      <c r="D30" s="750"/>
      <c r="E30" s="46" t="s">
        <v>213</v>
      </c>
      <c r="F30" s="46" t="s">
        <v>213</v>
      </c>
      <c r="G30" s="46" t="s">
        <v>213</v>
      </c>
      <c r="H30" s="46"/>
      <c r="I30" s="46"/>
      <c r="J30" s="46"/>
      <c r="K30" s="46" t="s">
        <v>212</v>
      </c>
      <c r="L30" s="46" t="s">
        <v>211</v>
      </c>
      <c r="M30" s="46" t="s">
        <v>199</v>
      </c>
      <c r="N30" s="46" t="s">
        <v>198</v>
      </c>
      <c r="O30" s="46" t="s">
        <v>212</v>
      </c>
      <c r="P30" s="46" t="s">
        <v>211</v>
      </c>
      <c r="Q30" s="46" t="s">
        <v>199</v>
      </c>
      <c r="R30" s="46" t="s">
        <v>198</v>
      </c>
      <c r="S30" s="46" t="s">
        <v>212</v>
      </c>
      <c r="T30" s="46" t="s">
        <v>211</v>
      </c>
    </row>
    <row r="31" spans="1:20" ht="13.5" customHeight="1" thickBot="1">
      <c r="A31" s="45" t="s">
        <v>227</v>
      </c>
      <c r="B31" s="45"/>
      <c r="C31" s="45"/>
      <c r="D31" s="45"/>
      <c r="E31" s="44">
        <v>2017</v>
      </c>
      <c r="F31" s="44">
        <v>2016</v>
      </c>
      <c r="G31" s="44">
        <v>2015</v>
      </c>
      <c r="H31" s="44"/>
      <c r="I31" s="44"/>
      <c r="J31" s="44"/>
      <c r="K31" s="44">
        <v>2017</v>
      </c>
      <c r="L31" s="44">
        <v>2017</v>
      </c>
      <c r="M31" s="44">
        <v>2017</v>
      </c>
      <c r="N31" s="44">
        <v>2017</v>
      </c>
      <c r="O31" s="44">
        <v>2016</v>
      </c>
      <c r="P31" s="44">
        <v>2016</v>
      </c>
      <c r="Q31" s="44">
        <v>2016</v>
      </c>
      <c r="R31" s="44">
        <v>2016</v>
      </c>
      <c r="S31" s="44">
        <v>2015</v>
      </c>
      <c r="T31" s="44">
        <v>2015</v>
      </c>
    </row>
    <row r="32" spans="1:20" ht="13.5" customHeight="1">
      <c r="A32" s="187" t="s">
        <v>226</v>
      </c>
      <c r="B32" s="187"/>
      <c r="C32" s="187"/>
      <c r="D32" s="187"/>
      <c r="E32" s="186"/>
      <c r="F32" s="186"/>
      <c r="G32" s="55"/>
      <c r="H32" s="55"/>
      <c r="I32" s="55"/>
      <c r="J32" s="55"/>
      <c r="K32" s="55"/>
      <c r="L32" s="55"/>
      <c r="M32" s="55"/>
      <c r="N32" s="55"/>
      <c r="O32" s="186"/>
      <c r="P32" s="186"/>
      <c r="Q32" s="186"/>
      <c r="R32" s="186"/>
      <c r="S32" s="186"/>
      <c r="T32" s="186"/>
    </row>
    <row r="33" spans="1:20" ht="13.5" customHeight="1">
      <c r="A33" s="754" t="s">
        <v>219</v>
      </c>
      <c r="B33" s="754"/>
      <c r="C33" s="754"/>
      <c r="D33" s="754"/>
      <c r="E33" s="438">
        <v>-1</v>
      </c>
      <c r="F33" s="438">
        <v>-1</v>
      </c>
      <c r="G33" s="438" t="s">
        <v>225</v>
      </c>
      <c r="H33" s="438"/>
      <c r="I33" s="438"/>
      <c r="J33" s="438"/>
      <c r="K33" s="438">
        <v>0</v>
      </c>
      <c r="L33" s="438">
        <v>0</v>
      </c>
      <c r="M33" s="438">
        <v>-1</v>
      </c>
      <c r="N33" s="438" t="s">
        <v>54</v>
      </c>
      <c r="O33" s="438">
        <v>-1</v>
      </c>
      <c r="P33" s="438" t="s">
        <v>225</v>
      </c>
      <c r="Q33" s="438" t="s">
        <v>225</v>
      </c>
      <c r="R33" s="438">
        <v>0</v>
      </c>
      <c r="S33" s="438">
        <v>0</v>
      </c>
      <c r="T33" s="438">
        <v>-1</v>
      </c>
    </row>
    <row r="34" spans="1:20" ht="13.5" customHeight="1" thickBot="1">
      <c r="A34" s="42" t="s">
        <v>218</v>
      </c>
      <c r="B34" s="42"/>
      <c r="C34" s="42"/>
      <c r="D34" s="42"/>
      <c r="E34" s="439">
        <v>1</v>
      </c>
      <c r="F34" s="439">
        <v>1</v>
      </c>
      <c r="G34" s="439">
        <v>1</v>
      </c>
      <c r="H34" s="439"/>
      <c r="I34" s="439"/>
      <c r="J34" s="439"/>
      <c r="K34" s="439">
        <v>1</v>
      </c>
      <c r="L34" s="439">
        <v>0</v>
      </c>
      <c r="M34" s="439">
        <v>0</v>
      </c>
      <c r="N34" s="439" t="s">
        <v>54</v>
      </c>
      <c r="O34" s="439">
        <v>1</v>
      </c>
      <c r="P34" s="439" t="s">
        <v>225</v>
      </c>
      <c r="Q34" s="439" t="s">
        <v>225</v>
      </c>
      <c r="R34" s="439">
        <v>0</v>
      </c>
      <c r="S34" s="439">
        <v>0</v>
      </c>
      <c r="T34" s="439">
        <v>1</v>
      </c>
    </row>
    <row r="35" spans="1:20" ht="13.5" customHeight="1" thickBot="1">
      <c r="A35" s="464" t="s">
        <v>224</v>
      </c>
      <c r="B35" s="464"/>
      <c r="C35" s="48"/>
      <c r="D35" s="48"/>
      <c r="E35" s="440" t="s">
        <v>216</v>
      </c>
      <c r="F35" s="440" t="s">
        <v>216</v>
      </c>
      <c r="G35" s="440">
        <v>1</v>
      </c>
      <c r="H35" s="440"/>
      <c r="I35" s="440"/>
      <c r="J35" s="440"/>
      <c r="K35" s="440">
        <v>1</v>
      </c>
      <c r="L35" s="440">
        <v>0</v>
      </c>
      <c r="M35" s="440">
        <v>-1</v>
      </c>
      <c r="N35" s="440" t="s">
        <v>54</v>
      </c>
      <c r="O35" s="440" t="s">
        <v>216</v>
      </c>
      <c r="P35" s="440" t="s">
        <v>216</v>
      </c>
      <c r="Q35" s="440" t="s">
        <v>216</v>
      </c>
      <c r="R35" s="440">
        <v>0</v>
      </c>
      <c r="S35" s="440">
        <v>0</v>
      </c>
      <c r="T35" s="440" t="s">
        <v>216</v>
      </c>
    </row>
    <row r="36" spans="1:20" ht="13.5" customHeight="1">
      <c r="A36" s="50"/>
      <c r="B36" s="50"/>
      <c r="C36" s="50"/>
      <c r="D36" s="50"/>
      <c r="E36" s="441"/>
      <c r="F36" s="441"/>
      <c r="G36" s="441"/>
      <c r="H36" s="441"/>
      <c r="I36" s="441"/>
      <c r="J36" s="441"/>
      <c r="K36" s="441"/>
      <c r="L36" s="441"/>
      <c r="M36" s="441"/>
      <c r="N36" s="441"/>
      <c r="O36" s="441"/>
      <c r="P36" s="441"/>
      <c r="Q36" s="441"/>
      <c r="R36" s="441"/>
      <c r="S36" s="441"/>
      <c r="T36" s="441"/>
    </row>
    <row r="37" spans="1:20" ht="13.5" customHeight="1">
      <c r="A37" s="754" t="s">
        <v>221</v>
      </c>
      <c r="B37" s="754"/>
      <c r="C37" s="754"/>
      <c r="D37" s="754"/>
      <c r="E37" s="438">
        <v>-426</v>
      </c>
      <c r="F37" s="438">
        <v>-600</v>
      </c>
      <c r="G37" s="438">
        <v>-605</v>
      </c>
      <c r="H37" s="438"/>
      <c r="I37" s="438"/>
      <c r="J37" s="438"/>
      <c r="K37" s="438">
        <v>-97</v>
      </c>
      <c r="L37" s="438">
        <v>-116</v>
      </c>
      <c r="M37" s="438">
        <v>-111</v>
      </c>
      <c r="N37" s="438">
        <v>-102</v>
      </c>
      <c r="O37" s="438">
        <v>-231</v>
      </c>
      <c r="P37" s="438">
        <v>-119</v>
      </c>
      <c r="Q37" s="438">
        <v>-119</v>
      </c>
      <c r="R37" s="438">
        <v>-131</v>
      </c>
      <c r="S37" s="438">
        <v>-129</v>
      </c>
      <c r="T37" s="438">
        <v>-142</v>
      </c>
    </row>
    <row r="38" spans="1:20" s="329" customFormat="1" ht="13.5" customHeight="1">
      <c r="A38" s="754" t="s">
        <v>220</v>
      </c>
      <c r="B38" s="754"/>
      <c r="C38" s="754"/>
      <c r="D38" s="754"/>
      <c r="E38" s="438">
        <v>300</v>
      </c>
      <c r="F38" s="438">
        <v>474</v>
      </c>
      <c r="G38" s="438">
        <v>448</v>
      </c>
      <c r="H38" s="438"/>
      <c r="I38" s="438"/>
      <c r="J38" s="438"/>
      <c r="K38" s="438">
        <v>61</v>
      </c>
      <c r="L38" s="438">
        <v>86</v>
      </c>
      <c r="M38" s="438">
        <v>86</v>
      </c>
      <c r="N38" s="438">
        <v>67</v>
      </c>
      <c r="O38" s="438">
        <v>193</v>
      </c>
      <c r="P38" s="438">
        <v>91</v>
      </c>
      <c r="Q38" s="438">
        <v>90</v>
      </c>
      <c r="R38" s="438">
        <v>100</v>
      </c>
      <c r="S38" s="438">
        <v>82</v>
      </c>
      <c r="T38" s="438">
        <v>109</v>
      </c>
    </row>
    <row r="39" spans="1:20" ht="13.5" customHeight="1">
      <c r="A39" s="754" t="s">
        <v>223</v>
      </c>
      <c r="B39" s="754"/>
      <c r="C39" s="754"/>
      <c r="D39" s="754"/>
      <c r="E39" s="438">
        <v>54</v>
      </c>
      <c r="F39" s="438">
        <v>57</v>
      </c>
      <c r="G39" s="438">
        <v>63</v>
      </c>
      <c r="H39" s="438"/>
      <c r="I39" s="438"/>
      <c r="J39" s="438"/>
      <c r="K39" s="438">
        <v>13</v>
      </c>
      <c r="L39" s="438">
        <v>16</v>
      </c>
      <c r="M39" s="438">
        <v>14</v>
      </c>
      <c r="N39" s="438">
        <v>11</v>
      </c>
      <c r="O39" s="438">
        <v>21</v>
      </c>
      <c r="P39" s="438">
        <v>12</v>
      </c>
      <c r="Q39" s="438">
        <v>12</v>
      </c>
      <c r="R39" s="438">
        <v>12</v>
      </c>
      <c r="S39" s="438">
        <v>17</v>
      </c>
      <c r="T39" s="438">
        <v>20</v>
      </c>
    </row>
    <row r="40" spans="1:20" ht="13.5" customHeight="1">
      <c r="A40" s="754" t="s">
        <v>219</v>
      </c>
      <c r="B40" s="754"/>
      <c r="C40" s="754"/>
      <c r="D40" s="754"/>
      <c r="E40" s="438">
        <v>-908</v>
      </c>
      <c r="F40" s="438">
        <v>-1056</v>
      </c>
      <c r="G40" s="438">
        <v>-1074</v>
      </c>
      <c r="H40" s="438"/>
      <c r="I40" s="438"/>
      <c r="J40" s="438"/>
      <c r="K40" s="438">
        <v>-251</v>
      </c>
      <c r="L40" s="438">
        <v>-189</v>
      </c>
      <c r="M40" s="438">
        <v>-215</v>
      </c>
      <c r="N40" s="438">
        <v>-253</v>
      </c>
      <c r="O40" s="438">
        <v>-275</v>
      </c>
      <c r="P40" s="438">
        <v>-293</v>
      </c>
      <c r="Q40" s="438">
        <v>-248</v>
      </c>
      <c r="R40" s="438">
        <v>-240</v>
      </c>
      <c r="S40" s="438">
        <v>-420</v>
      </c>
      <c r="T40" s="438">
        <v>-220</v>
      </c>
    </row>
    <row r="41" spans="1:20" ht="13.5" customHeight="1" thickBot="1">
      <c r="A41" s="49" t="s">
        <v>218</v>
      </c>
      <c r="B41" s="49"/>
      <c r="C41" s="49"/>
      <c r="D41" s="49"/>
      <c r="E41" s="442">
        <v>642</v>
      </c>
      <c r="F41" s="442">
        <v>639</v>
      </c>
      <c r="G41" s="442">
        <v>693</v>
      </c>
      <c r="H41" s="442"/>
      <c r="I41" s="442"/>
      <c r="J41" s="442"/>
      <c r="K41" s="442">
        <v>202</v>
      </c>
      <c r="L41" s="442">
        <v>122</v>
      </c>
      <c r="M41" s="442">
        <v>147</v>
      </c>
      <c r="N41" s="442">
        <v>171</v>
      </c>
      <c r="O41" s="442">
        <v>165</v>
      </c>
      <c r="P41" s="442">
        <v>174</v>
      </c>
      <c r="Q41" s="442">
        <v>148</v>
      </c>
      <c r="R41" s="442">
        <v>152</v>
      </c>
      <c r="S41" s="442">
        <v>278</v>
      </c>
      <c r="T41" s="442">
        <v>122</v>
      </c>
    </row>
    <row r="42" spans="1:20" ht="13.5" customHeight="1" thickBot="1">
      <c r="A42" s="465" t="s">
        <v>222</v>
      </c>
      <c r="B42" s="465"/>
      <c r="C42" s="48"/>
      <c r="D42" s="48"/>
      <c r="E42" s="440">
        <v>-338</v>
      </c>
      <c r="F42" s="440">
        <v>-486</v>
      </c>
      <c r="G42" s="440">
        <v>-475</v>
      </c>
      <c r="H42" s="440"/>
      <c r="I42" s="440"/>
      <c r="J42" s="440"/>
      <c r="K42" s="440">
        <v>-72</v>
      </c>
      <c r="L42" s="440">
        <v>-81</v>
      </c>
      <c r="M42" s="440">
        <v>-79</v>
      </c>
      <c r="N42" s="440">
        <v>-106</v>
      </c>
      <c r="O42" s="440">
        <v>-127</v>
      </c>
      <c r="P42" s="440">
        <v>-135</v>
      </c>
      <c r="Q42" s="440">
        <v>-117</v>
      </c>
      <c r="R42" s="440">
        <v>-107</v>
      </c>
      <c r="S42" s="440">
        <v>-172</v>
      </c>
      <c r="T42" s="440">
        <v>-111</v>
      </c>
    </row>
    <row r="43" spans="1:20" ht="17.25" customHeight="1">
      <c r="A43" s="50"/>
      <c r="B43" s="50"/>
      <c r="C43" s="50"/>
      <c r="D43" s="50"/>
      <c r="E43" s="441"/>
      <c r="F43" s="441"/>
      <c r="G43" s="441"/>
      <c r="H43" s="441"/>
      <c r="I43" s="441"/>
      <c r="J43" s="441"/>
      <c r="K43" s="441"/>
      <c r="L43" s="441"/>
      <c r="M43" s="441"/>
      <c r="N43" s="441"/>
      <c r="O43" s="441"/>
      <c r="P43" s="441"/>
      <c r="Q43" s="441"/>
      <c r="R43" s="441"/>
      <c r="S43" s="441"/>
      <c r="T43" s="441"/>
    </row>
    <row r="44" spans="1:20" ht="13.5" customHeight="1">
      <c r="A44" s="754" t="s">
        <v>221</v>
      </c>
      <c r="B44" s="754"/>
      <c r="C44" s="754"/>
      <c r="D44" s="754"/>
      <c r="E44" s="438">
        <v>-9</v>
      </c>
      <c r="F44" s="438">
        <v>-9</v>
      </c>
      <c r="G44" s="438">
        <v>-11</v>
      </c>
      <c r="H44" s="438"/>
      <c r="I44" s="438"/>
      <c r="J44" s="438"/>
      <c r="K44" s="438">
        <v>-5</v>
      </c>
      <c r="L44" s="438">
        <v>-1</v>
      </c>
      <c r="M44" s="438">
        <v>-1</v>
      </c>
      <c r="N44" s="438">
        <v>-2</v>
      </c>
      <c r="O44" s="438">
        <v>-3</v>
      </c>
      <c r="P44" s="438">
        <v>-2</v>
      </c>
      <c r="Q44" s="438">
        <v>-2</v>
      </c>
      <c r="R44" s="438">
        <v>-2</v>
      </c>
      <c r="S44" s="438">
        <v>-2</v>
      </c>
      <c r="T44" s="438">
        <v>-4</v>
      </c>
    </row>
    <row r="45" spans="1:20" ht="13.5" customHeight="1">
      <c r="A45" s="754" t="s">
        <v>220</v>
      </c>
      <c r="B45" s="754"/>
      <c r="C45" s="754"/>
      <c r="D45" s="754"/>
      <c r="E45" s="438">
        <v>9</v>
      </c>
      <c r="F45" s="438">
        <v>9</v>
      </c>
      <c r="G45" s="438">
        <v>11</v>
      </c>
      <c r="H45" s="438"/>
      <c r="I45" s="438"/>
      <c r="J45" s="438"/>
      <c r="K45" s="438">
        <v>5</v>
      </c>
      <c r="L45" s="438">
        <v>1</v>
      </c>
      <c r="M45" s="438">
        <v>1</v>
      </c>
      <c r="N45" s="438">
        <v>2</v>
      </c>
      <c r="O45" s="438">
        <v>3</v>
      </c>
      <c r="P45" s="438">
        <v>2</v>
      </c>
      <c r="Q45" s="438">
        <v>3</v>
      </c>
      <c r="R45" s="438">
        <v>1</v>
      </c>
      <c r="S45" s="438">
        <v>2</v>
      </c>
      <c r="T45" s="438">
        <v>4</v>
      </c>
    </row>
    <row r="46" spans="1:20" ht="13.5" customHeight="1">
      <c r="A46" s="754" t="s">
        <v>219</v>
      </c>
      <c r="B46" s="754"/>
      <c r="C46" s="754"/>
      <c r="D46" s="754"/>
      <c r="E46" s="438">
        <v>-92</v>
      </c>
      <c r="F46" s="438">
        <v>-96</v>
      </c>
      <c r="G46" s="438">
        <v>-104</v>
      </c>
      <c r="H46" s="438"/>
      <c r="I46" s="438"/>
      <c r="J46" s="438"/>
      <c r="K46" s="438">
        <v>-17</v>
      </c>
      <c r="L46" s="438">
        <v>-15</v>
      </c>
      <c r="M46" s="438">
        <v>-38</v>
      </c>
      <c r="N46" s="438">
        <v>-22</v>
      </c>
      <c r="O46" s="438">
        <v>-23</v>
      </c>
      <c r="P46" s="438">
        <v>-21</v>
      </c>
      <c r="Q46" s="438">
        <v>-30</v>
      </c>
      <c r="R46" s="438">
        <v>-22</v>
      </c>
      <c r="S46" s="438">
        <v>-19</v>
      </c>
      <c r="T46" s="438">
        <v>-17</v>
      </c>
    </row>
    <row r="47" spans="1:20" ht="13.5" customHeight="1" thickBot="1">
      <c r="A47" s="49" t="s">
        <v>218</v>
      </c>
      <c r="B47" s="49"/>
      <c r="C47" s="49"/>
      <c r="D47" s="49"/>
      <c r="E47" s="442">
        <v>61</v>
      </c>
      <c r="F47" s="442">
        <v>80</v>
      </c>
      <c r="G47" s="442">
        <v>99</v>
      </c>
      <c r="H47" s="442"/>
      <c r="I47" s="442"/>
      <c r="J47" s="442"/>
      <c r="K47" s="442">
        <v>17</v>
      </c>
      <c r="L47" s="442">
        <v>17</v>
      </c>
      <c r="M47" s="442">
        <v>12</v>
      </c>
      <c r="N47" s="442">
        <v>15</v>
      </c>
      <c r="O47" s="442">
        <v>21</v>
      </c>
      <c r="P47" s="442">
        <v>21</v>
      </c>
      <c r="Q47" s="442">
        <v>19</v>
      </c>
      <c r="R47" s="442">
        <v>19</v>
      </c>
      <c r="S47" s="442">
        <v>49</v>
      </c>
      <c r="T47" s="442">
        <v>16</v>
      </c>
    </row>
    <row r="48" spans="1:20" ht="13.5" customHeight="1" thickBot="1">
      <c r="A48" s="463" t="s">
        <v>217</v>
      </c>
      <c r="B48" s="463"/>
      <c r="C48" s="48"/>
      <c r="D48" s="48"/>
      <c r="E48" s="440">
        <v>-31</v>
      </c>
      <c r="F48" s="440">
        <v>-16</v>
      </c>
      <c r="G48" s="440">
        <v>-5</v>
      </c>
      <c r="H48" s="440"/>
      <c r="I48" s="440"/>
      <c r="J48" s="440"/>
      <c r="K48" s="440">
        <v>0</v>
      </c>
      <c r="L48" s="440">
        <v>2</v>
      </c>
      <c r="M48" s="440">
        <v>-26</v>
      </c>
      <c r="N48" s="440">
        <v>-7</v>
      </c>
      <c r="O48" s="440">
        <v>-2</v>
      </c>
      <c r="P48" s="440" t="s">
        <v>216</v>
      </c>
      <c r="Q48" s="440">
        <v>-10</v>
      </c>
      <c r="R48" s="440">
        <v>-4</v>
      </c>
      <c r="S48" s="440">
        <v>30</v>
      </c>
      <c r="T48" s="440">
        <v>-1</v>
      </c>
    </row>
    <row r="49" spans="1:20" ht="13.5" customHeight="1" thickBot="1">
      <c r="A49" s="48"/>
      <c r="B49" s="48"/>
      <c r="C49" s="48"/>
      <c r="D49" s="48"/>
      <c r="E49" s="440"/>
      <c r="F49" s="440"/>
      <c r="G49" s="440"/>
      <c r="H49" s="440"/>
      <c r="I49" s="440"/>
      <c r="J49" s="440"/>
      <c r="K49" s="440"/>
      <c r="L49" s="440"/>
      <c r="M49" s="440"/>
      <c r="N49" s="440"/>
      <c r="O49" s="440"/>
      <c r="P49" s="440"/>
      <c r="Q49" s="440"/>
      <c r="R49" s="440"/>
      <c r="S49" s="440"/>
      <c r="T49" s="440"/>
    </row>
    <row r="50" spans="1:20" ht="13.5" customHeight="1" thickBot="1">
      <c r="A50" s="465" t="s">
        <v>215</v>
      </c>
      <c r="B50" s="465"/>
      <c r="C50" s="48"/>
      <c r="D50" s="48"/>
      <c r="E50" s="440">
        <v>-369</v>
      </c>
      <c r="F50" s="440">
        <v>-502</v>
      </c>
      <c r="G50" s="440">
        <v>-479</v>
      </c>
      <c r="H50" s="440"/>
      <c r="I50" s="440"/>
      <c r="J50" s="440"/>
      <c r="K50" s="440">
        <v>-71</v>
      </c>
      <c r="L50" s="440">
        <v>-79</v>
      </c>
      <c r="M50" s="440">
        <v>-106</v>
      </c>
      <c r="N50" s="440">
        <v>-113</v>
      </c>
      <c r="O50" s="440">
        <v>-129</v>
      </c>
      <c r="P50" s="440">
        <v>-135</v>
      </c>
      <c r="Q50" s="440">
        <v>-127</v>
      </c>
      <c r="R50" s="440">
        <v>-111</v>
      </c>
      <c r="S50" s="440">
        <v>-142</v>
      </c>
      <c r="T50" s="440">
        <v>-112</v>
      </c>
    </row>
    <row r="51" spans="1:20" ht="13.5" customHeight="1">
      <c r="A51" s="185"/>
      <c r="B51" s="185"/>
      <c r="C51" s="185"/>
      <c r="D51" s="185"/>
      <c r="E51" s="445"/>
      <c r="F51" s="445"/>
      <c r="G51" s="445"/>
      <c r="H51" s="445"/>
      <c r="I51" s="445"/>
      <c r="J51" s="445"/>
      <c r="K51" s="445"/>
      <c r="L51" s="445"/>
      <c r="M51" s="445"/>
      <c r="N51" s="445"/>
      <c r="O51" s="445"/>
      <c r="P51" s="445"/>
      <c r="Q51" s="445"/>
      <c r="R51" s="445"/>
      <c r="S51" s="445"/>
      <c r="T51" s="445"/>
    </row>
    <row r="52" spans="1:20" ht="13.5" customHeight="1">
      <c r="A52" s="753" t="s">
        <v>214</v>
      </c>
      <c r="B52" s="753"/>
      <c r="C52" s="753"/>
      <c r="D52" s="753"/>
      <c r="E52" s="752"/>
      <c r="F52" s="752"/>
      <c r="G52" s="752"/>
      <c r="H52" s="752"/>
      <c r="I52" s="752"/>
      <c r="J52" s="752"/>
      <c r="K52" s="752"/>
      <c r="L52" s="752"/>
      <c r="M52" s="752"/>
      <c r="N52" s="752"/>
      <c r="O52" s="752"/>
      <c r="P52" s="752"/>
      <c r="Q52" s="752"/>
      <c r="R52" s="751"/>
      <c r="S52" s="751"/>
      <c r="T52" s="751"/>
    </row>
    <row r="53" spans="1:20" ht="13.5" customHeight="1">
      <c r="A53" s="750"/>
      <c r="B53" s="750"/>
      <c r="C53" s="750"/>
      <c r="D53" s="750"/>
      <c r="E53" s="436" t="s">
        <v>213</v>
      </c>
      <c r="F53" s="436" t="s">
        <v>213</v>
      </c>
      <c r="G53" s="436" t="s">
        <v>213</v>
      </c>
      <c r="H53" s="436"/>
      <c r="I53" s="436"/>
      <c r="J53" s="436"/>
      <c r="K53" s="436" t="s">
        <v>212</v>
      </c>
      <c r="L53" s="436" t="s">
        <v>211</v>
      </c>
      <c r="M53" s="436" t="s">
        <v>199</v>
      </c>
      <c r="N53" s="436" t="s">
        <v>198</v>
      </c>
      <c r="O53" s="436" t="s">
        <v>212</v>
      </c>
      <c r="P53" s="436" t="s">
        <v>211</v>
      </c>
      <c r="Q53" s="436" t="s">
        <v>199</v>
      </c>
      <c r="R53" s="436" t="s">
        <v>198</v>
      </c>
      <c r="S53" s="436" t="s">
        <v>212</v>
      </c>
      <c r="T53" s="436" t="s">
        <v>211</v>
      </c>
    </row>
    <row r="54" spans="1:20" ht="13.5" customHeight="1" thickBot="1">
      <c r="A54" s="45"/>
      <c r="B54" s="45"/>
      <c r="C54" s="45"/>
      <c r="D54" s="45"/>
      <c r="E54" s="443">
        <v>2017</v>
      </c>
      <c r="F54" s="443">
        <v>2016</v>
      </c>
      <c r="G54" s="443">
        <v>2015</v>
      </c>
      <c r="H54" s="443"/>
      <c r="I54" s="443"/>
      <c r="J54" s="443"/>
      <c r="K54" s="443">
        <v>2017</v>
      </c>
      <c r="L54" s="443">
        <v>2017</v>
      </c>
      <c r="M54" s="443">
        <v>2017</v>
      </c>
      <c r="N54" s="443">
        <v>2017</v>
      </c>
      <c r="O54" s="443">
        <v>2016</v>
      </c>
      <c r="P54" s="443">
        <v>2016</v>
      </c>
      <c r="Q54" s="443">
        <v>2016</v>
      </c>
      <c r="R54" s="443">
        <v>2016</v>
      </c>
      <c r="S54" s="443">
        <v>2015</v>
      </c>
      <c r="T54" s="443">
        <v>2015</v>
      </c>
    </row>
    <row r="55" spans="1:20" ht="13.5" customHeight="1">
      <c r="A55" s="184" t="s">
        <v>210</v>
      </c>
      <c r="B55" s="184"/>
      <c r="C55" s="184"/>
      <c r="D55" s="184"/>
      <c r="E55" s="444">
        <v>12</v>
      </c>
      <c r="F55" s="444">
        <v>15</v>
      </c>
      <c r="G55" s="444">
        <v>14</v>
      </c>
      <c r="H55" s="748"/>
      <c r="I55" s="748"/>
      <c r="J55" s="748"/>
      <c r="K55" s="748">
        <v>9</v>
      </c>
      <c r="L55" s="748">
        <v>10</v>
      </c>
      <c r="M55" s="748">
        <v>13</v>
      </c>
      <c r="N55" s="748">
        <v>14</v>
      </c>
      <c r="O55" s="748">
        <v>16</v>
      </c>
      <c r="P55" s="444">
        <v>16</v>
      </c>
      <c r="Q55" s="444">
        <v>15</v>
      </c>
      <c r="R55" s="444">
        <v>13</v>
      </c>
      <c r="S55" s="444">
        <v>17</v>
      </c>
      <c r="T55" s="444">
        <v>13</v>
      </c>
    </row>
    <row r="56" spans="1:20" ht="17.25" customHeight="1">
      <c r="A56" s="749" t="s">
        <v>209</v>
      </c>
      <c r="B56" s="749"/>
      <c r="C56" s="749"/>
      <c r="D56" s="749"/>
      <c r="E56" s="748">
        <v>15</v>
      </c>
      <c r="F56" s="748">
        <v>12</v>
      </c>
      <c r="G56" s="748">
        <v>13</v>
      </c>
      <c r="H56" s="748"/>
      <c r="I56" s="748"/>
      <c r="J56" s="748"/>
      <c r="K56" s="748">
        <v>20</v>
      </c>
      <c r="L56" s="748">
        <v>12</v>
      </c>
      <c r="M56" s="748">
        <v>11</v>
      </c>
      <c r="N56" s="748">
        <v>16</v>
      </c>
      <c r="O56" s="748">
        <v>15</v>
      </c>
      <c r="P56" s="748">
        <v>7</v>
      </c>
      <c r="Q56" s="748">
        <v>13</v>
      </c>
      <c r="R56" s="748">
        <v>14</v>
      </c>
      <c r="S56" s="748">
        <v>16</v>
      </c>
      <c r="T56" s="748">
        <v>12</v>
      </c>
    </row>
    <row r="57" spans="1:20" ht="13.5" customHeight="1" thickBot="1">
      <c r="A57" s="43" t="s">
        <v>208</v>
      </c>
      <c r="B57" s="43"/>
      <c r="C57" s="43"/>
      <c r="D57" s="43"/>
      <c r="E57" s="446">
        <v>-3</v>
      </c>
      <c r="F57" s="446">
        <v>3</v>
      </c>
      <c r="G57" s="446">
        <v>1</v>
      </c>
      <c r="H57" s="446"/>
      <c r="I57" s="446"/>
      <c r="J57" s="446"/>
      <c r="K57" s="446">
        <v>-11</v>
      </c>
      <c r="L57" s="446">
        <v>-2</v>
      </c>
      <c r="M57" s="446">
        <v>2</v>
      </c>
      <c r="N57" s="446">
        <v>-2</v>
      </c>
      <c r="O57" s="446">
        <v>1</v>
      </c>
      <c r="P57" s="446">
        <v>9</v>
      </c>
      <c r="Q57" s="446">
        <v>2</v>
      </c>
      <c r="R57" s="446">
        <v>-1</v>
      </c>
      <c r="S57" s="446">
        <v>1</v>
      </c>
      <c r="T57" s="446">
        <v>1</v>
      </c>
    </row>
    <row r="58" spans="1:20" ht="9.75" customHeight="1">
      <c r="A58" s="193"/>
      <c r="B58" s="193"/>
      <c r="C58" s="193"/>
      <c r="D58" s="193"/>
      <c r="E58" s="195"/>
      <c r="F58" s="195"/>
      <c r="G58" s="196"/>
      <c r="H58" s="196"/>
      <c r="I58" s="196"/>
      <c r="J58" s="196"/>
      <c r="K58" s="196"/>
      <c r="L58" s="196"/>
      <c r="M58" s="196"/>
      <c r="N58" s="196"/>
      <c r="O58" s="196"/>
      <c r="P58" s="195"/>
      <c r="Q58" s="561"/>
      <c r="R58" s="561"/>
      <c r="S58" s="561"/>
      <c r="T58" s="524"/>
    </row>
    <row r="59" spans="1:20" ht="13.5" hidden="1" customHeight="1">
      <c r="A59" s="193"/>
      <c r="B59" s="193"/>
      <c r="C59" s="193"/>
      <c r="D59" s="193"/>
      <c r="E59" s="195"/>
      <c r="F59" s="195"/>
      <c r="G59" s="196"/>
      <c r="H59" s="196"/>
      <c r="I59" s="196"/>
      <c r="J59" s="196"/>
      <c r="K59" s="196"/>
      <c r="L59" s="196"/>
      <c r="M59" s="196"/>
      <c r="N59" s="196"/>
      <c r="O59" s="196"/>
      <c r="P59" s="195"/>
      <c r="Q59" s="561"/>
      <c r="R59" s="561"/>
      <c r="S59" s="561"/>
      <c r="T59" s="518"/>
    </row>
    <row r="60" spans="1:20" ht="13.5" hidden="1" customHeight="1">
      <c r="A60" s="328"/>
      <c r="B60" s="328"/>
      <c r="C60" s="328"/>
      <c r="D60" s="328"/>
      <c r="E60" s="519"/>
      <c r="F60" s="519"/>
      <c r="G60" s="747"/>
      <c r="H60" s="747"/>
      <c r="I60" s="747"/>
      <c r="J60" s="747"/>
      <c r="K60" s="747"/>
      <c r="L60" s="747"/>
      <c r="M60" s="203"/>
      <c r="N60" s="203"/>
      <c r="O60" s="747"/>
      <c r="P60" s="519"/>
      <c r="Q60" s="561"/>
      <c r="R60" s="561"/>
      <c r="S60" s="561"/>
      <c r="T60" s="521"/>
    </row>
    <row r="61" spans="1:20" ht="13.5" hidden="1" customHeight="1">
      <c r="A61" s="328"/>
      <c r="B61" s="328"/>
      <c r="C61" s="328"/>
      <c r="D61" s="328"/>
      <c r="E61" s="519"/>
      <c r="F61" s="519"/>
      <c r="G61" s="747"/>
      <c r="H61" s="747"/>
      <c r="I61" s="747"/>
      <c r="J61" s="747"/>
      <c r="K61" s="747"/>
      <c r="L61" s="747"/>
      <c r="M61" s="203"/>
      <c r="N61" s="203"/>
      <c r="O61" s="747"/>
      <c r="P61" s="519"/>
      <c r="Q61" s="561"/>
      <c r="R61" s="561"/>
      <c r="S61" s="561"/>
      <c r="T61" s="521"/>
    </row>
    <row r="62" spans="1:20" ht="13.5" hidden="1" customHeight="1">
      <c r="A62" s="193"/>
      <c r="B62" s="193"/>
      <c r="C62" s="193"/>
      <c r="D62" s="193"/>
      <c r="E62" s="195"/>
      <c r="F62" s="195"/>
      <c r="G62" s="196"/>
      <c r="H62" s="196"/>
      <c r="I62" s="196"/>
      <c r="J62" s="196"/>
      <c r="K62" s="196"/>
      <c r="L62" s="196"/>
      <c r="M62" s="196"/>
      <c r="N62" s="196"/>
      <c r="O62" s="196"/>
      <c r="P62" s="195"/>
      <c r="Q62" s="561"/>
      <c r="R62" s="561"/>
      <c r="S62" s="561"/>
      <c r="T62" s="521"/>
    </row>
    <row r="63" spans="1:20" ht="13.5" hidden="1" customHeight="1">
      <c r="A63" s="328"/>
      <c r="B63" s="328"/>
      <c r="C63" s="328"/>
      <c r="D63" s="328"/>
      <c r="E63" s="519"/>
      <c r="F63" s="519"/>
      <c r="G63" s="747"/>
      <c r="H63" s="747"/>
      <c r="I63" s="747"/>
      <c r="J63" s="747"/>
      <c r="K63" s="747"/>
      <c r="L63" s="747"/>
      <c r="M63" s="203"/>
      <c r="N63" s="203"/>
      <c r="O63" s="747"/>
      <c r="P63" s="519"/>
      <c r="Q63" s="561"/>
      <c r="R63" s="561"/>
      <c r="S63" s="561"/>
      <c r="T63" s="518"/>
    </row>
    <row r="64" spans="1:20" ht="13.5" hidden="1" customHeight="1">
      <c r="A64" s="328"/>
      <c r="B64" s="328"/>
      <c r="C64" s="328"/>
      <c r="D64" s="328"/>
      <c r="E64" s="519"/>
      <c r="F64" s="519"/>
      <c r="G64" s="747"/>
      <c r="H64" s="747"/>
      <c r="I64" s="747"/>
      <c r="J64" s="747"/>
      <c r="K64" s="747"/>
      <c r="L64" s="747"/>
      <c r="M64" s="203"/>
      <c r="N64" s="203"/>
      <c r="O64" s="747"/>
      <c r="P64" s="519"/>
      <c r="Q64" s="561"/>
      <c r="R64" s="561"/>
      <c r="S64" s="561"/>
      <c r="T64" s="521"/>
    </row>
    <row r="65" spans="1:20" ht="13.5" hidden="1" customHeight="1">
      <c r="A65" s="328"/>
      <c r="B65" s="328"/>
      <c r="C65" s="328"/>
      <c r="D65" s="328"/>
      <c r="E65" s="519"/>
      <c r="F65" s="519"/>
      <c r="G65" s="747"/>
      <c r="H65" s="747"/>
      <c r="I65" s="747"/>
      <c r="J65" s="747"/>
      <c r="K65" s="747"/>
      <c r="L65" s="747"/>
      <c r="M65" s="203"/>
      <c r="N65" s="203"/>
      <c r="O65" s="747"/>
      <c r="P65" s="519"/>
      <c r="Q65" s="561"/>
      <c r="R65" s="561"/>
      <c r="S65" s="561"/>
      <c r="T65" s="521"/>
    </row>
    <row r="66" spans="1:20" ht="13.5" hidden="1" customHeight="1">
      <c r="A66" s="328"/>
      <c r="B66" s="328"/>
      <c r="C66" s="328"/>
      <c r="D66" s="328"/>
      <c r="E66" s="519"/>
      <c r="F66" s="519"/>
      <c r="G66" s="747"/>
      <c r="H66" s="747"/>
      <c r="I66" s="747"/>
      <c r="J66" s="747"/>
      <c r="K66" s="747"/>
      <c r="L66" s="747"/>
      <c r="M66" s="203"/>
      <c r="N66" s="203"/>
      <c r="O66" s="747"/>
      <c r="P66" s="519"/>
      <c r="Q66" s="561"/>
      <c r="R66" s="561"/>
      <c r="S66" s="561"/>
      <c r="T66" s="518"/>
    </row>
    <row r="67" spans="1:20" ht="13.5" hidden="1" customHeight="1">
      <c r="A67" s="328"/>
      <c r="B67" s="328"/>
      <c r="C67" s="328"/>
      <c r="D67" s="328"/>
      <c r="E67" s="519"/>
      <c r="F67" s="519"/>
      <c r="G67" s="747"/>
      <c r="H67" s="747"/>
      <c r="I67" s="747"/>
      <c r="J67" s="747"/>
      <c r="K67" s="747"/>
      <c r="L67" s="747"/>
      <c r="M67" s="203"/>
      <c r="N67" s="203"/>
      <c r="O67" s="747"/>
      <c r="P67" s="519"/>
      <c r="Q67" s="561"/>
      <c r="R67" s="561"/>
      <c r="S67" s="561"/>
      <c r="T67" s="515"/>
    </row>
    <row r="68" spans="1:20" ht="13.5" hidden="1" customHeight="1">
      <c r="A68" s="746"/>
      <c r="B68" s="746"/>
      <c r="C68" s="746"/>
      <c r="D68" s="746"/>
      <c r="E68" s="197"/>
      <c r="F68" s="197"/>
      <c r="G68" s="198"/>
      <c r="H68" s="198"/>
      <c r="I68" s="198"/>
      <c r="J68" s="198"/>
      <c r="K68" s="198"/>
      <c r="L68" s="198"/>
      <c r="M68" s="198"/>
      <c r="N68" s="198"/>
      <c r="O68" s="198"/>
      <c r="P68" s="194"/>
      <c r="Q68" s="561"/>
      <c r="R68" s="561"/>
      <c r="S68" s="561"/>
      <c r="T68" s="540"/>
    </row>
    <row r="69" spans="1:20" ht="17.25" hidden="1" customHeight="1">
      <c r="A69" s="326"/>
      <c r="B69" s="326"/>
      <c r="C69" s="326"/>
      <c r="D69" s="326"/>
      <c r="E69" s="326"/>
      <c r="F69" s="101"/>
      <c r="G69" s="101"/>
      <c r="H69" s="101"/>
      <c r="I69" s="101"/>
      <c r="J69" s="101"/>
      <c r="K69" s="101"/>
      <c r="L69" s="101"/>
      <c r="M69" s="202"/>
      <c r="N69" s="202"/>
      <c r="O69" s="101"/>
      <c r="P69" s="326"/>
      <c r="Q69" s="745"/>
      <c r="R69" s="561"/>
      <c r="S69" s="561"/>
      <c r="T69" s="561"/>
    </row>
    <row r="70" spans="1:20" ht="19.5" hidden="1" customHeight="1">
      <c r="A70" s="326"/>
      <c r="B70" s="326"/>
      <c r="C70" s="326"/>
      <c r="D70" s="326"/>
      <c r="E70" s="326"/>
      <c r="F70" s="101"/>
      <c r="G70" s="101"/>
      <c r="H70" s="101"/>
      <c r="I70" s="101"/>
      <c r="J70" s="101"/>
      <c r="K70" s="101"/>
      <c r="L70" s="101"/>
      <c r="M70" s="202"/>
      <c r="N70" s="202"/>
      <c r="O70" s="101"/>
      <c r="P70" s="326"/>
      <c r="Q70" s="561"/>
      <c r="R70" s="561"/>
      <c r="S70" s="561"/>
      <c r="T70" s="561"/>
    </row>
    <row r="71" spans="1:20" ht="19.5" hidden="1" customHeight="1">
      <c r="A71" s="326"/>
      <c r="B71" s="326"/>
      <c r="C71" s="326"/>
      <c r="D71" s="326"/>
      <c r="E71" s="326"/>
      <c r="F71" s="101"/>
      <c r="G71" s="101"/>
      <c r="H71" s="101"/>
      <c r="I71" s="101"/>
      <c r="J71" s="101"/>
      <c r="K71" s="101"/>
      <c r="L71" s="101"/>
      <c r="M71" s="202"/>
      <c r="N71" s="202"/>
      <c r="O71" s="101"/>
      <c r="P71" s="326"/>
      <c r="Q71" s="561"/>
      <c r="R71" s="561"/>
      <c r="S71" s="561"/>
      <c r="T71" s="561"/>
    </row>
  </sheetData>
  <printOptions horizontalCentered="1"/>
  <pageMargins left="0.70866141732283472" right="0.70866141732283472" top="0.74803149606299213" bottom="0.74803149606299213" header="0.31496062992125984" footer="0.31496062992125984"/>
  <pageSetup paperSize="9" scale="70" fitToWidth="0" fitToHeight="0" orientation="portrait" r:id="rId1"/>
  <ignoredErrors>
    <ignoredError sqref="P48 P33:T37 O35 G33 E35:F35" numberStoredAsText="1"/>
    <ignoredError sqref="Q26:T26 H26:M26 B26 B14 H14:T14" formulaRange="1"/>
    <ignoredError sqref="D9:D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5E6B-8E50-41EA-A801-EE2434BD0515}">
  <sheetPr>
    <tabColor theme="9" tint="0.59999389629810485"/>
  </sheetPr>
  <dimension ref="A1:X308"/>
  <sheetViews>
    <sheetView showGridLines="0" view="pageLayout" topLeftCell="A73" zoomScaleNormal="120" zoomScaleSheetLayoutView="100" workbookViewId="0">
      <selection activeCell="C66" sqref="C66"/>
    </sheetView>
  </sheetViews>
  <sheetFormatPr defaultColWidth="9.109375" defaultRowHeight="10.199999999999999"/>
  <cols>
    <col min="1" max="1" width="40" style="326" customWidth="1"/>
    <col min="2" max="6" width="5.33203125" style="326" customWidth="1"/>
    <col min="7" max="7" width="6.21875" style="326" customWidth="1"/>
    <col min="8" max="8" width="5.33203125" style="326" customWidth="1"/>
    <col min="9" max="11" width="5.33203125" style="101" customWidth="1"/>
    <col min="12" max="12" width="6" style="101" customWidth="1"/>
    <col min="13" max="16" width="5.33203125" style="101" customWidth="1"/>
    <col min="17" max="17" width="6.109375" style="326" customWidth="1"/>
    <col min="18" max="19" width="6.5546875" style="326" customWidth="1"/>
    <col min="20" max="20" width="5.5546875" style="326" customWidth="1"/>
    <col min="21" max="21" width="5.44140625" style="326" customWidth="1"/>
    <col min="22" max="22" width="5.33203125" style="326" customWidth="1"/>
    <col min="23" max="33" width="9.109375" style="326" customWidth="1"/>
    <col min="34" max="16384" width="9.109375" style="326"/>
  </cols>
  <sheetData>
    <row r="1" spans="1:24" ht="13.5" customHeight="1">
      <c r="A1" s="831" t="s">
        <v>65</v>
      </c>
      <c r="B1" s="831"/>
      <c r="C1" s="831"/>
    </row>
    <row r="2" spans="1:24" ht="13.5" customHeight="1">
      <c r="A2" s="101"/>
      <c r="B2" s="101"/>
      <c r="C2" s="101"/>
      <c r="D2" s="101"/>
      <c r="E2" s="101"/>
      <c r="F2" s="101"/>
      <c r="G2" s="101"/>
      <c r="H2" s="101"/>
    </row>
    <row r="3" spans="1:24" ht="13.5" customHeight="1">
      <c r="A3" s="830"/>
      <c r="B3" s="814" t="s">
        <v>198</v>
      </c>
      <c r="C3" s="813" t="s">
        <v>212</v>
      </c>
      <c r="D3" s="813" t="s">
        <v>211</v>
      </c>
      <c r="E3" s="813" t="s">
        <v>199</v>
      </c>
      <c r="F3" s="813" t="s">
        <v>198</v>
      </c>
      <c r="G3" s="813" t="s">
        <v>526</v>
      </c>
      <c r="H3" s="813" t="s">
        <v>212</v>
      </c>
      <c r="I3" s="813" t="s">
        <v>211</v>
      </c>
      <c r="J3" s="813" t="s">
        <v>199</v>
      </c>
      <c r="K3" s="813" t="s">
        <v>970</v>
      </c>
      <c r="L3" s="813" t="s">
        <v>526</v>
      </c>
      <c r="M3" s="813" t="s">
        <v>212</v>
      </c>
      <c r="N3" s="813" t="s">
        <v>211</v>
      </c>
      <c r="O3" s="813" t="s">
        <v>199</v>
      </c>
      <c r="P3" s="813" t="s">
        <v>970</v>
      </c>
      <c r="Q3" s="813" t="s">
        <v>526</v>
      </c>
      <c r="R3" s="1051"/>
      <c r="S3" s="565"/>
      <c r="T3" s="565"/>
      <c r="U3" s="192"/>
      <c r="V3" s="564"/>
      <c r="W3" s="564"/>
      <c r="X3" s="564"/>
    </row>
    <row r="4" spans="1:24" ht="13.5" customHeight="1">
      <c r="A4" s="207"/>
      <c r="B4" s="340">
        <v>2021</v>
      </c>
      <c r="C4" s="210">
        <v>2020</v>
      </c>
      <c r="D4" s="210">
        <v>2020</v>
      </c>
      <c r="E4" s="210">
        <v>2020</v>
      </c>
      <c r="F4" s="210">
        <v>2020</v>
      </c>
      <c r="G4" s="210">
        <v>2020</v>
      </c>
      <c r="H4" s="210">
        <v>2019</v>
      </c>
      <c r="I4" s="210">
        <v>2019</v>
      </c>
      <c r="J4" s="210">
        <v>2019</v>
      </c>
      <c r="K4" s="210">
        <v>2019</v>
      </c>
      <c r="L4" s="210">
        <v>2019</v>
      </c>
      <c r="M4" s="210">
        <v>2018</v>
      </c>
      <c r="N4" s="210">
        <v>2018</v>
      </c>
      <c r="O4" s="210">
        <v>2018</v>
      </c>
      <c r="P4" s="210">
        <v>2018</v>
      </c>
      <c r="Q4" s="210">
        <v>2018</v>
      </c>
      <c r="R4" s="1051"/>
      <c r="S4" s="192"/>
      <c r="T4" s="192"/>
      <c r="U4" s="192"/>
      <c r="V4" s="564"/>
      <c r="W4" s="564"/>
      <c r="X4" s="564"/>
    </row>
    <row r="5" spans="1:24" ht="13.5" customHeight="1">
      <c r="A5" s="880" t="s">
        <v>112</v>
      </c>
      <c r="B5" s="879"/>
      <c r="C5" s="878"/>
      <c r="D5" s="878"/>
      <c r="E5" s="878"/>
      <c r="F5" s="878"/>
      <c r="G5" s="878"/>
      <c r="H5" s="878"/>
      <c r="I5" s="878"/>
      <c r="J5" s="878"/>
      <c r="K5" s="878"/>
      <c r="L5" s="878"/>
      <c r="M5" s="878"/>
      <c r="N5" s="878"/>
      <c r="O5" s="878"/>
      <c r="P5" s="878"/>
      <c r="Q5" s="878"/>
      <c r="R5" s="1051"/>
      <c r="S5" s="558"/>
      <c r="T5" s="558"/>
      <c r="U5" s="558"/>
      <c r="V5" s="563"/>
      <c r="W5" s="563"/>
      <c r="X5" s="562"/>
    </row>
    <row r="6" spans="1:24" ht="13.5" customHeight="1">
      <c r="A6" s="336" t="s">
        <v>513</v>
      </c>
      <c r="B6" s="343">
        <v>-6</v>
      </c>
      <c r="C6" s="335">
        <v>-11</v>
      </c>
      <c r="D6" s="335">
        <v>79</v>
      </c>
      <c r="E6" s="335">
        <v>-200</v>
      </c>
      <c r="F6" s="335">
        <v>-23</v>
      </c>
      <c r="G6" s="335">
        <v>-155</v>
      </c>
      <c r="H6" s="335">
        <v>4</v>
      </c>
      <c r="I6" s="829">
        <v>-35</v>
      </c>
      <c r="J6" s="829">
        <v>14</v>
      </c>
      <c r="K6" s="335">
        <v>-1</v>
      </c>
      <c r="L6" s="335">
        <v>-18</v>
      </c>
      <c r="M6" s="334">
        <v>21</v>
      </c>
      <c r="N6" s="334">
        <v>-38</v>
      </c>
      <c r="O6" s="334">
        <v>-10</v>
      </c>
      <c r="P6" s="334">
        <v>11</v>
      </c>
      <c r="Q6" s="334">
        <v>-16</v>
      </c>
      <c r="R6" s="1322"/>
      <c r="S6" s="558"/>
      <c r="T6" s="558"/>
      <c r="U6" s="558"/>
      <c r="V6" s="536"/>
      <c r="W6" s="536"/>
      <c r="X6" s="561"/>
    </row>
    <row r="7" spans="1:24" ht="13.5" customHeight="1">
      <c r="A7" s="817" t="s">
        <v>514</v>
      </c>
      <c r="B7" s="342">
        <v>16</v>
      </c>
      <c r="C7" s="334">
        <v>3</v>
      </c>
      <c r="D7" s="334">
        <v>-15</v>
      </c>
      <c r="E7" s="334">
        <v>-201</v>
      </c>
      <c r="F7" s="334">
        <v>13</v>
      </c>
      <c r="G7" s="334">
        <v>-200</v>
      </c>
      <c r="H7" s="334">
        <v>-8</v>
      </c>
      <c r="I7" s="438">
        <v>-49</v>
      </c>
      <c r="J7" s="438">
        <v>-3</v>
      </c>
      <c r="K7" s="334">
        <v>-9</v>
      </c>
      <c r="L7" s="334">
        <v>-69</v>
      </c>
      <c r="M7" s="334">
        <v>18</v>
      </c>
      <c r="N7" s="334">
        <v>-5</v>
      </c>
      <c r="O7" s="334">
        <v>-32</v>
      </c>
      <c r="P7" s="334">
        <v>70</v>
      </c>
      <c r="Q7" s="334">
        <v>51</v>
      </c>
      <c r="R7" s="1322"/>
      <c r="S7" s="558"/>
      <c r="T7" s="558"/>
      <c r="U7" s="558"/>
      <c r="V7" s="560"/>
      <c r="W7" s="560"/>
      <c r="X7" s="559"/>
    </row>
    <row r="8" spans="1:24" ht="13.5" customHeight="1">
      <c r="A8" s="820" t="s">
        <v>515</v>
      </c>
      <c r="B8" s="825">
        <f>+B6+B7</f>
        <v>10</v>
      </c>
      <c r="C8" s="823">
        <f>+C6+C7</f>
        <v>-8</v>
      </c>
      <c r="D8" s="823">
        <v>64</v>
      </c>
      <c r="E8" s="823">
        <v>-401</v>
      </c>
      <c r="F8" s="823">
        <v>-10</v>
      </c>
      <c r="G8" s="823">
        <f>SUM(G6:G7)</f>
        <v>-355</v>
      </c>
      <c r="H8" s="823">
        <v>-4</v>
      </c>
      <c r="I8" s="824">
        <v>-84</v>
      </c>
      <c r="J8" s="824">
        <v>11</v>
      </c>
      <c r="K8" s="823">
        <v>-10</v>
      </c>
      <c r="L8" s="823">
        <v>-87</v>
      </c>
      <c r="M8" s="823">
        <v>39</v>
      </c>
      <c r="N8" s="823">
        <v>-43</v>
      </c>
      <c r="O8" s="823">
        <v>-42</v>
      </c>
      <c r="P8" s="823">
        <v>81</v>
      </c>
      <c r="Q8" s="823">
        <v>35</v>
      </c>
      <c r="R8" s="1322"/>
      <c r="S8" s="558"/>
      <c r="T8" s="558"/>
      <c r="U8" s="558"/>
      <c r="V8" s="557"/>
      <c r="W8" s="557"/>
      <c r="X8" s="556"/>
    </row>
    <row r="9" spans="1:24" ht="13.5" customHeight="1">
      <c r="A9" s="817"/>
      <c r="B9" s="342"/>
      <c r="C9" s="334"/>
      <c r="D9" s="334"/>
      <c r="E9" s="334"/>
      <c r="F9" s="334"/>
      <c r="G9" s="334"/>
      <c r="H9" s="334"/>
      <c r="I9" s="438"/>
      <c r="J9" s="438"/>
      <c r="K9" s="334"/>
      <c r="L9" s="334"/>
      <c r="M9" s="334"/>
      <c r="N9" s="334"/>
      <c r="O9" s="334"/>
      <c r="P9" s="334"/>
      <c r="Q9" s="334"/>
      <c r="R9" s="1322"/>
      <c r="S9" s="555"/>
      <c r="T9" s="555"/>
      <c r="U9" s="192"/>
      <c r="V9" s="529"/>
      <c r="W9" s="529"/>
      <c r="X9" s="551"/>
    </row>
    <row r="10" spans="1:24" ht="13.5" customHeight="1">
      <c r="A10" s="828" t="s">
        <v>516</v>
      </c>
      <c r="B10" s="825"/>
      <c r="C10" s="826"/>
      <c r="D10" s="826"/>
      <c r="E10" s="826"/>
      <c r="F10" s="826"/>
      <c r="G10" s="826"/>
      <c r="H10" s="826"/>
      <c r="I10" s="827"/>
      <c r="J10" s="827"/>
      <c r="K10" s="826"/>
      <c r="L10" s="826"/>
      <c r="M10" s="826"/>
      <c r="N10" s="826"/>
      <c r="O10" s="826"/>
      <c r="P10" s="826"/>
      <c r="Q10" s="826"/>
      <c r="R10" s="1322"/>
      <c r="S10" s="554"/>
      <c r="T10" s="554"/>
      <c r="U10" s="553"/>
      <c r="V10" s="529"/>
      <c r="W10" s="529"/>
      <c r="X10" s="551"/>
    </row>
    <row r="11" spans="1:24" ht="13.5" customHeight="1">
      <c r="A11" s="817" t="s">
        <v>517</v>
      </c>
      <c r="B11" s="447">
        <v>10</v>
      </c>
      <c r="C11" s="334">
        <v>43</v>
      </c>
      <c r="D11" s="334">
        <v>-3</v>
      </c>
      <c r="E11" s="334">
        <v>-80</v>
      </c>
      <c r="F11" s="334">
        <v>-87</v>
      </c>
      <c r="G11" s="334">
        <v>-127</v>
      </c>
      <c r="H11" s="334">
        <v>-9</v>
      </c>
      <c r="I11" s="438">
        <v>-40</v>
      </c>
      <c r="J11" s="438">
        <v>8</v>
      </c>
      <c r="K11" s="334">
        <v>-7</v>
      </c>
      <c r="L11" s="334">
        <v>-48</v>
      </c>
      <c r="M11" s="334">
        <v>2</v>
      </c>
      <c r="N11" s="334">
        <v>20</v>
      </c>
      <c r="O11" s="334">
        <v>4</v>
      </c>
      <c r="P11" s="334">
        <v>-71</v>
      </c>
      <c r="Q11" s="334">
        <v>-45</v>
      </c>
      <c r="R11" s="1322"/>
      <c r="S11" s="554"/>
      <c r="T11" s="554"/>
      <c r="U11" s="553"/>
      <c r="V11" s="529"/>
      <c r="W11" s="529"/>
      <c r="X11" s="551"/>
    </row>
    <row r="12" spans="1:24" ht="13.5" customHeight="1">
      <c r="A12" s="817" t="s">
        <v>518</v>
      </c>
      <c r="B12" s="342">
        <v>-102</v>
      </c>
      <c r="C12" s="334">
        <v>-228</v>
      </c>
      <c r="D12" s="334">
        <v>-151</v>
      </c>
      <c r="E12" s="334">
        <f>-75-50</f>
        <v>-125</v>
      </c>
      <c r="F12" s="334">
        <v>-69</v>
      </c>
      <c r="G12" s="334">
        <v>-573</v>
      </c>
      <c r="H12" s="334">
        <v>-148</v>
      </c>
      <c r="I12" s="438">
        <v>-75</v>
      </c>
      <c r="J12" s="438">
        <v>-144</v>
      </c>
      <c r="K12" s="334">
        <v>-85</v>
      </c>
      <c r="L12" s="334">
        <v>-452</v>
      </c>
      <c r="M12" s="334">
        <v>-129</v>
      </c>
      <c r="N12" s="334">
        <v>-115</v>
      </c>
      <c r="O12" s="334">
        <v>-127</v>
      </c>
      <c r="P12" s="334">
        <v>-108</v>
      </c>
      <c r="Q12" s="334">
        <v>-479</v>
      </c>
      <c r="R12" s="1322"/>
      <c r="S12" s="552"/>
      <c r="T12" s="552"/>
      <c r="V12" s="529"/>
      <c r="W12" s="529"/>
      <c r="X12" s="551"/>
    </row>
    <row r="13" spans="1:24" ht="13.5" customHeight="1">
      <c r="A13" s="1134" t="s">
        <v>1191</v>
      </c>
      <c r="B13" s="447">
        <v>64</v>
      </c>
      <c r="C13" s="334">
        <v>130</v>
      </c>
      <c r="D13" s="334">
        <v>119</v>
      </c>
      <c r="E13" s="334">
        <f>40+50</f>
        <v>90</v>
      </c>
      <c r="F13" s="334">
        <v>38</v>
      </c>
      <c r="G13" s="334">
        <v>377</v>
      </c>
      <c r="H13" s="334">
        <v>98</v>
      </c>
      <c r="I13" s="438">
        <v>49</v>
      </c>
      <c r="J13" s="438">
        <v>108</v>
      </c>
      <c r="K13" s="334">
        <v>66</v>
      </c>
      <c r="L13" s="334">
        <v>321</v>
      </c>
      <c r="M13" s="334">
        <v>81</v>
      </c>
      <c r="N13" s="334">
        <v>50</v>
      </c>
      <c r="O13" s="334">
        <v>80</v>
      </c>
      <c r="P13" s="334">
        <v>82</v>
      </c>
      <c r="Q13" s="334">
        <v>293</v>
      </c>
      <c r="R13" s="1322"/>
      <c r="S13" s="531"/>
      <c r="T13" s="531"/>
      <c r="V13" s="529"/>
      <c r="W13" s="529"/>
      <c r="X13" s="551"/>
    </row>
    <row r="14" spans="1:24" ht="13.5" customHeight="1">
      <c r="A14" s="817" t="s">
        <v>519</v>
      </c>
      <c r="B14" s="342">
        <v>7</v>
      </c>
      <c r="C14" s="334">
        <v>6</v>
      </c>
      <c r="D14" s="334">
        <v>7</v>
      </c>
      <c r="E14" s="334">
        <v>6</v>
      </c>
      <c r="F14" s="334">
        <v>31</v>
      </c>
      <c r="G14" s="334">
        <v>50</v>
      </c>
      <c r="H14" s="334">
        <v>25</v>
      </c>
      <c r="I14" s="438">
        <v>8</v>
      </c>
      <c r="J14" s="438">
        <v>7</v>
      </c>
      <c r="K14" s="334">
        <v>7</v>
      </c>
      <c r="L14" s="334">
        <v>47</v>
      </c>
      <c r="M14" s="334">
        <v>13</v>
      </c>
      <c r="N14" s="334">
        <v>8</v>
      </c>
      <c r="O14" s="334">
        <v>14</v>
      </c>
      <c r="P14" s="334">
        <v>9</v>
      </c>
      <c r="Q14" s="334">
        <v>44</v>
      </c>
      <c r="R14" s="1322"/>
      <c r="S14" s="192"/>
      <c r="T14" s="192"/>
      <c r="U14" s="192"/>
      <c r="V14" s="528"/>
      <c r="W14" s="528"/>
      <c r="X14" s="549"/>
    </row>
    <row r="15" spans="1:24" ht="13.5" customHeight="1">
      <c r="A15" s="817" t="s">
        <v>808</v>
      </c>
      <c r="B15" s="342">
        <v>0</v>
      </c>
      <c r="C15" s="334">
        <v>1</v>
      </c>
      <c r="D15" s="334">
        <v>0</v>
      </c>
      <c r="E15" s="334">
        <v>0</v>
      </c>
      <c r="F15" s="334">
        <v>-1</v>
      </c>
      <c r="G15" s="334">
        <v>0</v>
      </c>
      <c r="H15" s="334">
        <v>-1</v>
      </c>
      <c r="I15" s="438">
        <v>-12</v>
      </c>
      <c r="J15" s="438">
        <v>2</v>
      </c>
      <c r="K15" s="334">
        <v>14</v>
      </c>
      <c r="L15" s="334">
        <v>3</v>
      </c>
      <c r="M15" s="334" t="s">
        <v>54</v>
      </c>
      <c r="N15" s="334" t="s">
        <v>54</v>
      </c>
      <c r="O15" s="334" t="s">
        <v>54</v>
      </c>
      <c r="P15" s="334" t="s">
        <v>54</v>
      </c>
      <c r="Q15" s="334" t="s">
        <v>54</v>
      </c>
      <c r="R15" s="1322"/>
      <c r="S15" s="192"/>
      <c r="T15" s="192"/>
      <c r="U15" s="192"/>
      <c r="V15" s="528"/>
      <c r="W15" s="528"/>
      <c r="X15" s="549"/>
    </row>
    <row r="16" spans="1:24" ht="13.5" customHeight="1">
      <c r="A16" s="817" t="s">
        <v>520</v>
      </c>
      <c r="B16" s="342">
        <v>-211</v>
      </c>
      <c r="C16" s="334">
        <v>-91</v>
      </c>
      <c r="D16" s="334">
        <v>-90</v>
      </c>
      <c r="E16" s="334">
        <v>-253</v>
      </c>
      <c r="F16" s="334">
        <v>-167</v>
      </c>
      <c r="G16" s="334">
        <v>-601</v>
      </c>
      <c r="H16" s="334">
        <v>-150</v>
      </c>
      <c r="I16" s="438">
        <v>-222</v>
      </c>
      <c r="J16" s="438">
        <v>-119</v>
      </c>
      <c r="K16" s="334">
        <v>-80</v>
      </c>
      <c r="L16" s="334">
        <v>-571</v>
      </c>
      <c r="M16" s="334">
        <v>-150</v>
      </c>
      <c r="N16" s="334">
        <v>-158</v>
      </c>
      <c r="O16" s="334">
        <v>-119</v>
      </c>
      <c r="P16" s="334">
        <v>-127</v>
      </c>
      <c r="Q16" s="334">
        <v>-554</v>
      </c>
      <c r="R16" s="1322"/>
      <c r="S16" s="192"/>
      <c r="T16" s="192"/>
      <c r="U16" s="192"/>
      <c r="V16" s="529"/>
      <c r="W16" s="529"/>
      <c r="X16" s="522"/>
    </row>
    <row r="17" spans="1:24" ht="13.5" customHeight="1">
      <c r="A17" s="817" t="s">
        <v>521</v>
      </c>
      <c r="B17" s="342">
        <v>159</v>
      </c>
      <c r="C17" s="334">
        <v>89</v>
      </c>
      <c r="D17" s="334">
        <v>56</v>
      </c>
      <c r="E17" s="334">
        <v>65</v>
      </c>
      <c r="F17" s="334">
        <v>111</v>
      </c>
      <c r="G17" s="334">
        <v>321</v>
      </c>
      <c r="H17" s="334">
        <v>87</v>
      </c>
      <c r="I17" s="438">
        <v>45</v>
      </c>
      <c r="J17" s="438">
        <v>66</v>
      </c>
      <c r="K17" s="334">
        <v>53</v>
      </c>
      <c r="L17" s="334">
        <v>251</v>
      </c>
      <c r="M17" s="334">
        <v>114</v>
      </c>
      <c r="N17" s="334">
        <v>194</v>
      </c>
      <c r="O17" s="334">
        <v>131</v>
      </c>
      <c r="P17" s="334">
        <v>94</v>
      </c>
      <c r="Q17" s="334">
        <v>533</v>
      </c>
      <c r="R17" s="1322"/>
      <c r="S17" s="192"/>
      <c r="T17" s="192"/>
      <c r="U17" s="192"/>
      <c r="V17" s="529"/>
      <c r="W17" s="529"/>
      <c r="X17" s="522"/>
    </row>
    <row r="18" spans="1:24" ht="13.5" customHeight="1">
      <c r="A18" s="820" t="s">
        <v>522</v>
      </c>
      <c r="B18" s="825">
        <f>SUM(B11:B17)</f>
        <v>-73</v>
      </c>
      <c r="C18" s="823">
        <f>SUM(C11:C17)</f>
        <v>-50</v>
      </c>
      <c r="D18" s="823">
        <v>-62</v>
      </c>
      <c r="E18" s="823">
        <v>-297</v>
      </c>
      <c r="F18" s="823">
        <v>-144</v>
      </c>
      <c r="G18" s="823">
        <f>SUM(G11:G17)</f>
        <v>-553</v>
      </c>
      <c r="H18" s="823">
        <v>-98</v>
      </c>
      <c r="I18" s="824">
        <v>-247</v>
      </c>
      <c r="J18" s="824">
        <v>-72</v>
      </c>
      <c r="K18" s="823">
        <v>-32</v>
      </c>
      <c r="L18" s="823">
        <v>-449</v>
      </c>
      <c r="M18" s="823">
        <v>-69</v>
      </c>
      <c r="N18" s="823">
        <v>-1</v>
      </c>
      <c r="O18" s="823">
        <v>-17</v>
      </c>
      <c r="P18" s="823">
        <v>-121</v>
      </c>
      <c r="Q18" s="823">
        <v>-208</v>
      </c>
      <c r="R18" s="1322"/>
      <c r="V18" s="530"/>
      <c r="W18" s="530"/>
      <c r="X18" s="522"/>
    </row>
    <row r="19" spans="1:24" ht="5.25" customHeight="1">
      <c r="A19" s="820"/>
      <c r="B19" s="822"/>
      <c r="C19" s="820"/>
      <c r="D19" s="820"/>
      <c r="E19" s="820"/>
      <c r="F19" s="820"/>
      <c r="G19" s="820"/>
      <c r="H19" s="820" t="s">
        <v>53</v>
      </c>
      <c r="I19" s="821" t="s">
        <v>53</v>
      </c>
      <c r="J19" s="821" t="s">
        <v>53</v>
      </c>
      <c r="K19" s="820"/>
      <c r="L19" s="820"/>
      <c r="M19" s="820"/>
      <c r="N19" s="820"/>
      <c r="O19" s="820"/>
      <c r="P19" s="820"/>
      <c r="Q19" s="820"/>
      <c r="R19" s="1322"/>
      <c r="V19" s="528"/>
      <c r="W19" s="528"/>
      <c r="X19" s="523"/>
    </row>
    <row r="20" spans="1:24" ht="13.5" customHeight="1">
      <c r="A20" s="234" t="s">
        <v>65</v>
      </c>
      <c r="B20" s="341">
        <f>+B8+B18</f>
        <v>-63</v>
      </c>
      <c r="C20" s="208">
        <f>+C8+C18</f>
        <v>-58</v>
      </c>
      <c r="D20" s="208">
        <v>2</v>
      </c>
      <c r="E20" s="208">
        <v>-698</v>
      </c>
      <c r="F20" s="208">
        <v>-154</v>
      </c>
      <c r="G20" s="208">
        <f>+G8+G18</f>
        <v>-908</v>
      </c>
      <c r="H20" s="208">
        <v>-102</v>
      </c>
      <c r="I20" s="819">
        <v>-331</v>
      </c>
      <c r="J20" s="819">
        <v>-61</v>
      </c>
      <c r="K20" s="208">
        <v>-42</v>
      </c>
      <c r="L20" s="208">
        <v>-536</v>
      </c>
      <c r="M20" s="208">
        <v>-30</v>
      </c>
      <c r="N20" s="208">
        <v>-44</v>
      </c>
      <c r="O20" s="208">
        <v>-59</v>
      </c>
      <c r="P20" s="208">
        <v>-40</v>
      </c>
      <c r="Q20" s="208">
        <v>-173</v>
      </c>
      <c r="R20" s="1322"/>
      <c r="S20" s="550"/>
      <c r="T20" s="550"/>
      <c r="V20" s="529"/>
      <c r="W20" s="529"/>
      <c r="X20" s="522"/>
    </row>
    <row r="21" spans="1:24" ht="13.5" customHeight="1">
      <c r="A21" s="2080"/>
      <c r="B21" s="2080"/>
      <c r="C21" s="2080"/>
      <c r="D21" s="2080"/>
      <c r="E21" s="2080"/>
      <c r="F21" s="2080"/>
      <c r="G21" s="2080"/>
      <c r="H21" s="2080"/>
      <c r="I21" s="2080"/>
      <c r="J21" s="2080"/>
      <c r="K21" s="2080"/>
      <c r="L21" s="818"/>
      <c r="M21" s="818"/>
      <c r="N21" s="818"/>
      <c r="O21" s="818"/>
      <c r="P21" s="818"/>
      <c r="Q21" s="533"/>
      <c r="R21" s="533"/>
      <c r="T21" s="528"/>
      <c r="U21" s="528"/>
      <c r="V21" s="549"/>
    </row>
    <row r="22" spans="1:24" ht="13.5" customHeight="1">
      <c r="A22" s="817"/>
      <c r="B22" s="817"/>
      <c r="C22" s="817"/>
      <c r="D22" s="334"/>
      <c r="E22" s="334"/>
      <c r="F22" s="334"/>
      <c r="G22" s="334"/>
      <c r="H22" s="334"/>
      <c r="I22" s="334"/>
      <c r="J22" s="334"/>
      <c r="K22" s="334"/>
      <c r="L22" s="334"/>
      <c r="M22" s="334"/>
      <c r="N22" s="334"/>
      <c r="O22" s="334"/>
      <c r="P22" s="334"/>
      <c r="Q22" s="533"/>
      <c r="R22" s="533"/>
      <c r="T22" s="527"/>
      <c r="U22" s="527"/>
      <c r="V22" s="522"/>
    </row>
    <row r="23" spans="1:24" ht="13.5" customHeight="1">
      <c r="A23" s="816" t="s">
        <v>214</v>
      </c>
      <c r="B23" s="816"/>
      <c r="C23" s="816"/>
      <c r="D23" s="334"/>
      <c r="E23" s="334"/>
      <c r="F23" s="334"/>
      <c r="G23" s="334"/>
      <c r="H23" s="334"/>
      <c r="I23" s="334"/>
      <c r="J23" s="334"/>
      <c r="K23" s="334"/>
      <c r="L23" s="334"/>
      <c r="M23" s="334"/>
      <c r="N23" s="334"/>
      <c r="O23" s="334"/>
      <c r="P23" s="334"/>
      <c r="Q23" s="547"/>
      <c r="R23" s="533"/>
      <c r="T23" s="526"/>
      <c r="U23" s="526"/>
      <c r="V23" s="548"/>
    </row>
    <row r="24" spans="1:24" ht="13.5" customHeight="1">
      <c r="A24" s="815"/>
      <c r="B24" s="814" t="s">
        <v>198</v>
      </c>
      <c r="C24" s="813" t="s">
        <v>212</v>
      </c>
      <c r="D24" s="813" t="s">
        <v>211</v>
      </c>
      <c r="E24" s="813" t="s">
        <v>199</v>
      </c>
      <c r="F24" s="813" t="s">
        <v>198</v>
      </c>
      <c r="G24" s="813" t="s">
        <v>526</v>
      </c>
      <c r="H24" s="813" t="s">
        <v>212</v>
      </c>
      <c r="I24" s="813" t="s">
        <v>211</v>
      </c>
      <c r="J24" s="813" t="s">
        <v>199</v>
      </c>
      <c r="K24" s="813" t="s">
        <v>970</v>
      </c>
      <c r="L24" s="813" t="s">
        <v>526</v>
      </c>
      <c r="M24" s="813" t="s">
        <v>212</v>
      </c>
      <c r="N24" s="813" t="s">
        <v>211</v>
      </c>
      <c r="O24" s="813" t="s">
        <v>199</v>
      </c>
      <c r="P24" s="813" t="s">
        <v>970</v>
      </c>
      <c r="Q24" s="813" t="s">
        <v>526</v>
      </c>
      <c r="R24" s="1051"/>
      <c r="S24" s="533"/>
      <c r="T24" s="533"/>
      <c r="V24" s="524"/>
      <c r="W24" s="524"/>
      <c r="X24" s="522"/>
    </row>
    <row r="25" spans="1:24" ht="13.5" customHeight="1">
      <c r="A25" s="209"/>
      <c r="B25" s="340">
        <v>2021</v>
      </c>
      <c r="C25" s="210">
        <v>2020</v>
      </c>
      <c r="D25" s="210">
        <v>2020</v>
      </c>
      <c r="E25" s="210">
        <v>2020</v>
      </c>
      <c r="F25" s="210">
        <v>2020</v>
      </c>
      <c r="G25" s="210">
        <v>2020</v>
      </c>
      <c r="H25" s="210">
        <v>2019</v>
      </c>
      <c r="I25" s="210">
        <v>2019</v>
      </c>
      <c r="J25" s="210">
        <v>2019</v>
      </c>
      <c r="K25" s="210">
        <v>2019</v>
      </c>
      <c r="L25" s="210">
        <v>2019</v>
      </c>
      <c r="M25" s="210">
        <v>2018</v>
      </c>
      <c r="N25" s="210">
        <v>2018</v>
      </c>
      <c r="O25" s="210">
        <v>2018</v>
      </c>
      <c r="P25" s="210">
        <v>2018</v>
      </c>
      <c r="Q25" s="210">
        <v>2018</v>
      </c>
      <c r="R25" s="1051"/>
      <c r="S25" s="531"/>
      <c r="T25" s="531"/>
      <c r="V25" s="524"/>
      <c r="W25" s="524"/>
      <c r="X25" s="522"/>
    </row>
    <row r="26" spans="1:24" ht="12.75" customHeight="1">
      <c r="A26" s="1133" t="s">
        <v>1190</v>
      </c>
      <c r="B26" s="339">
        <f>+B27+B28+B29</f>
        <v>10</v>
      </c>
      <c r="C26" s="333">
        <v>9</v>
      </c>
      <c r="D26" s="333">
        <v>0</v>
      </c>
      <c r="E26" s="333">
        <v>115</v>
      </c>
      <c r="F26" s="333">
        <v>26</v>
      </c>
      <c r="G26" s="333">
        <v>35</v>
      </c>
      <c r="H26" s="333">
        <v>17</v>
      </c>
      <c r="I26" s="812">
        <v>55</v>
      </c>
      <c r="J26" s="812">
        <v>10</v>
      </c>
      <c r="K26" s="333">
        <v>7</v>
      </c>
      <c r="L26" s="333">
        <v>22</v>
      </c>
      <c r="M26" s="811">
        <v>5</v>
      </c>
      <c r="N26" s="811">
        <v>8</v>
      </c>
      <c r="O26" s="811">
        <v>10</v>
      </c>
      <c r="P26" s="811">
        <v>7</v>
      </c>
      <c r="Q26" s="811">
        <v>7</v>
      </c>
      <c r="R26" s="1051"/>
      <c r="S26" s="533"/>
      <c r="T26" s="533"/>
      <c r="V26" s="524"/>
      <c r="W26" s="524"/>
      <c r="X26" s="522"/>
    </row>
    <row r="27" spans="1:24" ht="12.75" customHeight="1">
      <c r="A27" s="810" t="s">
        <v>523</v>
      </c>
      <c r="B27" s="809">
        <v>1</v>
      </c>
      <c r="C27" s="808">
        <v>2</v>
      </c>
      <c r="D27" s="808">
        <v>-13</v>
      </c>
      <c r="E27" s="808">
        <v>33</v>
      </c>
      <c r="F27" s="808">
        <v>4</v>
      </c>
      <c r="G27" s="808">
        <v>6</v>
      </c>
      <c r="H27" s="808">
        <v>-1</v>
      </c>
      <c r="I27" s="748">
        <v>6</v>
      </c>
      <c r="J27" s="748">
        <v>-2</v>
      </c>
      <c r="K27" s="808">
        <v>0</v>
      </c>
      <c r="L27" s="808">
        <v>1</v>
      </c>
      <c r="M27" s="808">
        <v>-4</v>
      </c>
      <c r="N27" s="808">
        <v>7</v>
      </c>
      <c r="O27" s="808">
        <v>2</v>
      </c>
      <c r="P27" s="808">
        <v>-2</v>
      </c>
      <c r="Q27" s="808">
        <v>1</v>
      </c>
      <c r="R27" s="1051"/>
      <c r="S27" s="533"/>
      <c r="T27" s="533"/>
      <c r="V27" s="518"/>
      <c r="W27" s="518"/>
      <c r="X27" s="523"/>
    </row>
    <row r="28" spans="1:24" ht="12.75" customHeight="1">
      <c r="A28" s="810" t="s">
        <v>524</v>
      </c>
      <c r="B28" s="809">
        <v>-3</v>
      </c>
      <c r="C28" s="808">
        <v>-1</v>
      </c>
      <c r="D28" s="808">
        <v>3</v>
      </c>
      <c r="E28" s="808">
        <v>33</v>
      </c>
      <c r="F28" s="808">
        <v>-2</v>
      </c>
      <c r="G28" s="808">
        <v>8</v>
      </c>
      <c r="H28" s="808">
        <v>1</v>
      </c>
      <c r="I28" s="748">
        <v>8</v>
      </c>
      <c r="J28" s="748">
        <v>0</v>
      </c>
      <c r="K28" s="808">
        <v>2</v>
      </c>
      <c r="L28" s="808">
        <v>3</v>
      </c>
      <c r="M28" s="808">
        <v>-3</v>
      </c>
      <c r="N28" s="808">
        <v>1</v>
      </c>
      <c r="O28" s="808">
        <v>5</v>
      </c>
      <c r="P28" s="808">
        <v>-12</v>
      </c>
      <c r="Q28" s="808">
        <v>-2</v>
      </c>
      <c r="R28" s="1051"/>
      <c r="V28" s="521"/>
      <c r="W28" s="521"/>
      <c r="X28" s="522"/>
    </row>
    <row r="29" spans="1:24" ht="12.75" customHeight="1">
      <c r="A29" s="338" t="s">
        <v>525</v>
      </c>
      <c r="B29" s="337">
        <v>12</v>
      </c>
      <c r="C29" s="332">
        <v>8</v>
      </c>
      <c r="D29" s="332">
        <v>10</v>
      </c>
      <c r="E29" s="332">
        <v>49</v>
      </c>
      <c r="F29" s="332">
        <v>24</v>
      </c>
      <c r="G29" s="332">
        <v>21</v>
      </c>
      <c r="H29" s="332">
        <v>17</v>
      </c>
      <c r="I29" s="807">
        <v>41</v>
      </c>
      <c r="J29" s="807">
        <v>12</v>
      </c>
      <c r="K29" s="332">
        <v>5</v>
      </c>
      <c r="L29" s="332">
        <v>18</v>
      </c>
      <c r="M29" s="332">
        <v>12</v>
      </c>
      <c r="N29" s="332">
        <v>0</v>
      </c>
      <c r="O29" s="332">
        <v>3</v>
      </c>
      <c r="P29" s="332">
        <v>21</v>
      </c>
      <c r="Q29" s="332">
        <v>8</v>
      </c>
      <c r="R29" s="1051"/>
      <c r="V29" s="521"/>
      <c r="W29" s="521"/>
      <c r="X29" s="522"/>
    </row>
    <row r="30" spans="1:24" ht="10.5" customHeight="1">
      <c r="A30" s="2081" t="s">
        <v>1189</v>
      </c>
      <c r="B30" s="2081"/>
      <c r="C30" s="2081"/>
      <c r="D30" s="2081"/>
      <c r="E30" s="2081"/>
      <c r="F30" s="2081"/>
      <c r="G30" s="2081" t="s">
        <v>53</v>
      </c>
      <c r="H30" s="2081" t="s">
        <v>53</v>
      </c>
      <c r="I30" s="2081" t="s">
        <v>53</v>
      </c>
      <c r="J30" s="2082" t="s">
        <v>53</v>
      </c>
      <c r="K30" s="2082" t="s">
        <v>53</v>
      </c>
      <c r="L30" s="2083"/>
      <c r="M30" s="2083"/>
      <c r="N30" s="2083"/>
      <c r="O30" s="2083"/>
      <c r="P30" s="2083"/>
      <c r="Q30" s="512"/>
      <c r="T30" s="529"/>
      <c r="U30" s="529"/>
      <c r="V30" s="522"/>
    </row>
    <row r="31" spans="1:24" ht="10.199999999999999" customHeight="1">
      <c r="A31" s="2084" t="s">
        <v>1036</v>
      </c>
      <c r="B31" s="2084"/>
      <c r="C31" s="2084"/>
      <c r="D31" s="2084"/>
      <c r="E31" s="2084"/>
      <c r="F31" s="2084"/>
      <c r="G31" s="2084" t="s">
        <v>53</v>
      </c>
      <c r="H31" s="2084" t="s">
        <v>53</v>
      </c>
      <c r="I31" s="2084" t="s">
        <v>53</v>
      </c>
      <c r="J31" s="2085" t="s">
        <v>53</v>
      </c>
      <c r="K31" s="2085" t="s">
        <v>53</v>
      </c>
      <c r="L31" s="2052"/>
      <c r="M31" s="2052"/>
      <c r="N31" s="2052"/>
      <c r="O31" s="2052"/>
      <c r="P31" s="2052"/>
      <c r="T31" s="528"/>
      <c r="U31" s="528"/>
      <c r="V31" s="523"/>
    </row>
    <row r="32" spans="1:24" ht="10.5" customHeight="1">
      <c r="A32" s="2086"/>
      <c r="B32" s="2086"/>
      <c r="C32" s="2086"/>
      <c r="D32" s="2086"/>
      <c r="E32" s="2086"/>
      <c r="F32" s="2086"/>
      <c r="G32" s="2086"/>
      <c r="H32" s="2086"/>
      <c r="I32" s="2086"/>
      <c r="J32" s="455"/>
      <c r="K32" s="455"/>
      <c r="L32" s="455"/>
      <c r="M32" s="455"/>
      <c r="N32" s="455"/>
      <c r="O32" s="455"/>
      <c r="P32" s="455"/>
      <c r="T32" s="527"/>
      <c r="U32" s="527"/>
      <c r="V32" s="522"/>
    </row>
    <row r="33" spans="1:22" ht="13.5" customHeight="1">
      <c r="A33" s="798"/>
      <c r="B33" s="798"/>
      <c r="C33" s="798"/>
      <c r="D33" s="797"/>
      <c r="E33" s="797"/>
      <c r="F33" s="797"/>
      <c r="G33" s="797"/>
      <c r="H33" s="797"/>
      <c r="I33" s="797"/>
      <c r="J33" s="797"/>
      <c r="K33" s="797"/>
      <c r="L33" s="797"/>
      <c r="M33" s="797"/>
      <c r="N33" s="797"/>
      <c r="O33" s="797"/>
      <c r="P33" s="797"/>
      <c r="T33" s="526"/>
      <c r="U33" s="526"/>
      <c r="V33" s="525"/>
    </row>
    <row r="34" spans="1:22" ht="17.25" customHeight="1">
      <c r="A34" s="806"/>
      <c r="B34" s="806"/>
      <c r="C34" s="806"/>
      <c r="D34" s="805"/>
      <c r="E34" s="805"/>
      <c r="F34" s="805"/>
      <c r="G34" s="805"/>
      <c r="H34" s="805"/>
      <c r="I34" s="805"/>
      <c r="J34" s="805"/>
      <c r="K34" s="805"/>
      <c r="L34" s="805"/>
      <c r="M34" s="805"/>
      <c r="N34" s="805"/>
      <c r="O34" s="805"/>
      <c r="P34" s="805"/>
      <c r="T34" s="524"/>
      <c r="U34" s="524"/>
      <c r="V34" s="522"/>
    </row>
    <row r="35" spans="1:22" ht="13.5" customHeight="1">
      <c r="A35" s="804"/>
      <c r="B35" s="804"/>
      <c r="C35" s="804"/>
      <c r="D35" s="803"/>
      <c r="E35" s="803"/>
      <c r="F35" s="803"/>
      <c r="G35" s="803"/>
      <c r="H35" s="803"/>
      <c r="I35" s="803"/>
      <c r="J35" s="803"/>
      <c r="K35" s="803"/>
      <c r="L35" s="803"/>
      <c r="M35" s="803"/>
      <c r="N35" s="803"/>
      <c r="O35" s="803"/>
      <c r="P35" s="803"/>
      <c r="T35" s="524"/>
      <c r="U35" s="524"/>
      <c r="V35" s="522"/>
    </row>
    <row r="36" spans="1:22" ht="13.5" customHeight="1">
      <c r="A36" s="802"/>
      <c r="B36" s="802"/>
      <c r="C36" s="802"/>
      <c r="D36" s="801"/>
      <c r="E36" s="801"/>
      <c r="F36" s="801"/>
      <c r="G36" s="801"/>
      <c r="H36" s="801"/>
      <c r="I36" s="801"/>
      <c r="J36" s="801"/>
      <c r="K36" s="801"/>
      <c r="L36" s="801"/>
      <c r="M36" s="801"/>
      <c r="N36" s="801"/>
      <c r="O36" s="801"/>
      <c r="P36" s="801"/>
      <c r="T36" s="524"/>
      <c r="U36" s="524"/>
      <c r="V36" s="522"/>
    </row>
    <row r="37" spans="1:22" ht="13.5" customHeight="1">
      <c r="A37" s="802"/>
      <c r="B37" s="802"/>
      <c r="C37" s="802"/>
      <c r="D37" s="801"/>
      <c r="E37" s="801"/>
      <c r="F37" s="801"/>
      <c r="G37" s="801"/>
      <c r="H37" s="801"/>
      <c r="I37" s="801"/>
      <c r="J37" s="801"/>
      <c r="K37" s="801"/>
      <c r="L37" s="801"/>
      <c r="M37" s="801"/>
      <c r="N37" s="801"/>
      <c r="O37" s="801"/>
      <c r="P37" s="801"/>
      <c r="T37" s="518"/>
      <c r="U37" s="518"/>
      <c r="V37" s="523"/>
    </row>
    <row r="38" spans="1:22" ht="13.5" customHeight="1">
      <c r="A38" s="800"/>
      <c r="B38" s="800"/>
      <c r="C38" s="800"/>
      <c r="D38" s="799"/>
      <c r="E38" s="799"/>
      <c r="F38" s="799"/>
      <c r="G38" s="799"/>
      <c r="H38" s="799"/>
      <c r="I38" s="799"/>
      <c r="J38" s="799"/>
      <c r="K38" s="799"/>
      <c r="L38" s="799"/>
      <c r="M38" s="799"/>
      <c r="N38" s="799"/>
      <c r="O38" s="799"/>
      <c r="P38" s="799"/>
      <c r="T38" s="521"/>
      <c r="U38" s="521"/>
      <c r="V38" s="522"/>
    </row>
    <row r="39" spans="1:22" ht="13.5" customHeight="1">
      <c r="A39" s="800"/>
      <c r="B39" s="800"/>
      <c r="C39" s="800"/>
      <c r="D39" s="799"/>
      <c r="E39" s="799"/>
      <c r="F39" s="799"/>
      <c r="G39" s="799"/>
      <c r="H39" s="799"/>
      <c r="I39" s="799"/>
      <c r="J39" s="799"/>
      <c r="K39" s="799"/>
      <c r="L39" s="799"/>
      <c r="M39" s="799"/>
      <c r="N39" s="799"/>
      <c r="O39" s="799"/>
      <c r="P39" s="799"/>
      <c r="T39" s="521"/>
      <c r="U39" s="521"/>
      <c r="V39" s="522"/>
    </row>
    <row r="40" spans="1:22" ht="13.5" customHeight="1">
      <c r="A40" s="802"/>
      <c r="B40" s="802"/>
      <c r="C40" s="802"/>
      <c r="D40" s="801"/>
      <c r="E40" s="801"/>
      <c r="F40" s="801"/>
      <c r="G40" s="801"/>
      <c r="H40" s="801"/>
      <c r="I40" s="801"/>
      <c r="J40" s="801"/>
      <c r="K40" s="801"/>
      <c r="L40" s="801"/>
      <c r="M40" s="801"/>
      <c r="N40" s="801"/>
      <c r="O40" s="801"/>
      <c r="P40" s="801"/>
      <c r="T40" s="521"/>
      <c r="U40" s="521"/>
      <c r="V40" s="522"/>
    </row>
    <row r="41" spans="1:22" ht="13.5" customHeight="1">
      <c r="A41" s="800"/>
      <c r="B41" s="800"/>
      <c r="C41" s="800"/>
      <c r="D41" s="799"/>
      <c r="E41" s="799"/>
      <c r="F41" s="799"/>
      <c r="G41" s="799"/>
      <c r="H41" s="799"/>
      <c r="I41" s="799"/>
      <c r="J41" s="799"/>
      <c r="K41" s="799"/>
      <c r="L41" s="799"/>
      <c r="M41" s="799"/>
      <c r="N41" s="799"/>
      <c r="O41" s="799"/>
      <c r="P41" s="799"/>
      <c r="T41" s="518"/>
      <c r="U41" s="517"/>
      <c r="V41" s="523"/>
    </row>
    <row r="42" spans="1:22" ht="13.5" customHeight="1">
      <c r="A42" s="800"/>
      <c r="B42" s="800"/>
      <c r="C42" s="800"/>
      <c r="D42" s="799"/>
      <c r="E42" s="799"/>
      <c r="F42" s="799"/>
      <c r="G42" s="799"/>
      <c r="H42" s="799"/>
      <c r="I42" s="799"/>
      <c r="J42" s="799"/>
      <c r="K42" s="799"/>
      <c r="L42" s="799"/>
      <c r="M42" s="799"/>
      <c r="N42" s="799"/>
      <c r="O42" s="799"/>
      <c r="P42" s="799"/>
      <c r="T42" s="521"/>
      <c r="U42" s="521"/>
      <c r="V42" s="522"/>
    </row>
    <row r="43" spans="1:22" ht="13.5" customHeight="1">
      <c r="A43" s="800"/>
      <c r="B43" s="800"/>
      <c r="C43" s="800"/>
      <c r="D43" s="799"/>
      <c r="E43" s="799"/>
      <c r="F43" s="799"/>
      <c r="G43" s="799"/>
      <c r="H43" s="799"/>
      <c r="I43" s="799"/>
      <c r="J43" s="799"/>
      <c r="K43" s="799"/>
      <c r="L43" s="799"/>
      <c r="M43" s="799"/>
      <c r="N43" s="799"/>
      <c r="O43" s="799"/>
      <c r="P43" s="799"/>
      <c r="T43" s="521"/>
      <c r="U43" s="521"/>
      <c r="V43" s="520"/>
    </row>
    <row r="44" spans="1:22" ht="13.5" customHeight="1">
      <c r="A44" s="800"/>
      <c r="B44" s="800"/>
      <c r="C44" s="800"/>
      <c r="D44" s="799"/>
      <c r="E44" s="799"/>
      <c r="F44" s="799"/>
      <c r="G44" s="799"/>
      <c r="H44" s="799"/>
      <c r="I44" s="799"/>
      <c r="J44" s="799"/>
      <c r="K44" s="799"/>
      <c r="L44" s="799"/>
      <c r="M44" s="799"/>
      <c r="N44" s="799"/>
      <c r="O44" s="799"/>
      <c r="P44" s="799"/>
      <c r="T44" s="518"/>
      <c r="U44" s="517"/>
      <c r="V44" s="516"/>
    </row>
    <row r="45" spans="1:22" ht="13.5" customHeight="1">
      <c r="A45" s="800"/>
      <c r="B45" s="800"/>
      <c r="C45" s="800"/>
      <c r="D45" s="799"/>
      <c r="E45" s="799"/>
      <c r="F45" s="799"/>
      <c r="G45" s="799"/>
      <c r="H45" s="799"/>
      <c r="I45" s="799"/>
      <c r="J45" s="799"/>
      <c r="K45" s="799"/>
      <c r="L45" s="799"/>
      <c r="M45" s="799"/>
      <c r="N45" s="799"/>
      <c r="O45" s="799"/>
      <c r="P45" s="799"/>
      <c r="T45" s="515"/>
      <c r="U45" s="515"/>
      <c r="V45" s="515"/>
    </row>
    <row r="46" spans="1:22" ht="13.5" customHeight="1">
      <c r="A46" s="798"/>
      <c r="B46" s="798"/>
      <c r="C46" s="798"/>
      <c r="D46" s="797"/>
      <c r="E46" s="797"/>
      <c r="F46" s="797"/>
      <c r="G46" s="797"/>
      <c r="H46" s="797"/>
      <c r="I46" s="797"/>
      <c r="J46" s="797"/>
      <c r="K46" s="797"/>
      <c r="L46" s="797"/>
      <c r="M46" s="797"/>
      <c r="N46" s="797"/>
      <c r="O46" s="797"/>
      <c r="P46" s="797"/>
      <c r="T46" s="513"/>
      <c r="U46" s="513"/>
      <c r="V46" s="513"/>
    </row>
    <row r="47" spans="1:22" ht="17.25" customHeight="1">
      <c r="Q47" s="512"/>
    </row>
    <row r="48" spans="1:2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sheetData>
  <mergeCells count="4">
    <mergeCell ref="A21:K21"/>
    <mergeCell ref="A30:P30"/>
    <mergeCell ref="A31:P31"/>
    <mergeCell ref="A32:I32"/>
  </mergeCells>
  <printOptions horizontalCentered="1"/>
  <pageMargins left="0.70866141732283472" right="0.70866141732283472" top="0.74803149606299213" bottom="0.74803149606299213" header="0.31496062992125984" footer="0.31496062992125984"/>
  <pageSetup paperSize="9" scale="70"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9" ma:contentTypeDescription="Create a new document." ma:contentTypeScope="" ma:versionID="5e0b9979a2628afa98b61326a0c48d19">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6de5dcec84b882951d3e04611f396727"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Props1.xml><?xml version="1.0" encoding="utf-8"?>
<ds:datastoreItem xmlns:ds="http://schemas.openxmlformats.org/officeDocument/2006/customXml" ds:itemID="{D78D6EF6-91D6-4C25-8DFD-1CC84C0E884F}">
  <ds:schemaRefs>
    <ds:schemaRef ds:uri="http://schemas.microsoft.com/sharepoint/v3/contenttype/forms"/>
  </ds:schemaRefs>
</ds:datastoreItem>
</file>

<file path=customXml/itemProps2.xml><?xml version="1.0" encoding="utf-8"?>
<ds:datastoreItem xmlns:ds="http://schemas.openxmlformats.org/officeDocument/2006/customXml" ds:itemID="{7B6B70DC-23C8-4B30-B5C2-6D08B8966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B3380-6B08-44A5-971E-25A8FA2DEA6F}">
  <ds:schemaRefs>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121648-1302-4ceb-9ae6-1c301168c8a1"/>
    <ds:schemaRef ds:uri="4b3843b3-c602-46ee-9e1d-cd9c1fca7b9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58</vt:i4>
      </vt:variant>
    </vt:vector>
  </HeadingPairs>
  <TitlesOfParts>
    <vt:vector size="116" baseType="lpstr">
      <vt:lpstr>Factbook Q1 2021</vt:lpstr>
      <vt:lpstr>Contents </vt:lpstr>
      <vt:lpstr>Nordea overview</vt:lpstr>
      <vt:lpstr>Financials start</vt:lpstr>
      <vt:lpstr>Key financial figures     </vt:lpstr>
      <vt:lpstr>Key Financial Figures 2</vt:lpstr>
      <vt:lpstr>NII - bridge   </vt:lpstr>
      <vt:lpstr>NCI, Expenses, Loan losses </vt:lpstr>
      <vt:lpstr>Net loan losses    </vt:lpstr>
      <vt:lpstr>PeB</vt:lpstr>
      <vt:lpstr>PeB Total</vt:lpstr>
      <vt:lpstr>PeB Spec</vt:lpstr>
      <vt:lpstr>BB  Start  </vt:lpstr>
      <vt:lpstr>BB Total</vt:lpstr>
      <vt:lpstr>BB Spec</vt:lpstr>
      <vt:lpstr>Nordea Finance </vt:lpstr>
      <vt:lpstr>LCI</vt:lpstr>
      <vt:lpstr>LC&amp;I Total </vt:lpstr>
      <vt:lpstr>LC&amp;I Spec</vt:lpstr>
      <vt:lpstr>A&amp;WM </vt:lpstr>
      <vt:lpstr>A&amp;WM Total</vt:lpstr>
      <vt:lpstr>AM </vt:lpstr>
      <vt:lpstr>WM and A&amp;WM Other </vt:lpstr>
      <vt:lpstr>PB</vt:lpstr>
      <vt:lpstr>Life &amp; Pension - 1 </vt:lpstr>
      <vt:lpstr>Life &amp; Pension - 2</vt:lpstr>
      <vt:lpstr>AuM </vt:lpstr>
      <vt:lpstr>GF</vt:lpstr>
      <vt:lpstr>Group Functions</vt:lpstr>
      <vt:lpstr>Risk, liquidity, capital st </vt:lpstr>
      <vt:lpstr>Lending by segment</vt:lpstr>
      <vt:lpstr>Lending by country and industry</vt:lpstr>
      <vt:lpstr>Lending by industry </vt:lpstr>
      <vt:lpstr>Credit portfolio by BA Q1</vt:lpstr>
      <vt:lpstr>Credit portfolio by BA Q4 </vt:lpstr>
      <vt:lpstr>Shipping oil and oil services</vt:lpstr>
      <vt:lpstr>Impaired Loans 1 </vt:lpstr>
      <vt:lpstr>Impaired Loans 2 </vt:lpstr>
      <vt:lpstr>Loans and Impairment</vt:lpstr>
      <vt:lpstr>Rating, Market risk</vt:lpstr>
      <vt:lpstr> LTV  </vt:lpstr>
      <vt:lpstr>Own Funds &amp; Ratios</vt:lpstr>
      <vt:lpstr>REA &amp; Risk weights </vt:lpstr>
      <vt:lpstr>Requirement</vt:lpstr>
      <vt:lpstr>Market risk </vt:lpstr>
      <vt:lpstr>Own funds </vt:lpstr>
      <vt:lpstr>IRB</vt:lpstr>
      <vt:lpstr>REA - legal </vt:lpstr>
      <vt:lpstr>Bank </vt:lpstr>
      <vt:lpstr>Bank2 </vt:lpstr>
      <vt:lpstr>Bank3 </vt:lpstr>
      <vt:lpstr>Bank4 </vt:lpstr>
      <vt:lpstr>Bank5 </vt:lpstr>
      <vt:lpstr>Funding </vt:lpstr>
      <vt:lpstr>Liquidity  </vt:lpstr>
      <vt:lpstr>Macro start</vt:lpstr>
      <vt:lpstr>Info - Macroeconomic data  </vt:lpstr>
      <vt:lpstr>Contacts and financial calendar</vt:lpstr>
      <vt:lpstr>' LTV  '!Print_Area</vt:lpstr>
      <vt:lpstr>'A&amp;WM '!Print_Area</vt:lpstr>
      <vt:lpstr>'A&amp;WM Total'!Print_Area</vt:lpstr>
      <vt:lpstr>'AM '!Print_Area</vt:lpstr>
      <vt:lpstr>'AuM '!Print_Area</vt:lpstr>
      <vt:lpstr>'Bank '!Print_Area</vt:lpstr>
      <vt:lpstr>'Bank2 '!Print_Area</vt:lpstr>
      <vt:lpstr>'Bank3 '!Print_Area</vt:lpstr>
      <vt:lpstr>'Bank4 '!Print_Area</vt:lpstr>
      <vt:lpstr>'Bank5 '!Print_Area</vt:lpstr>
      <vt:lpstr>'BB  Start  '!Print_Area</vt:lpstr>
      <vt:lpstr>'BB Spec'!Print_Area</vt:lpstr>
      <vt:lpstr>'BB Total'!Print_Area</vt:lpstr>
      <vt:lpstr>'Contacts and financial calendar'!Print_Area</vt:lpstr>
      <vt:lpstr>'Contents '!Print_Area</vt:lpstr>
      <vt:lpstr>'Credit portfolio by BA Q1'!Print_Area</vt:lpstr>
      <vt:lpstr>'Credit portfolio by BA Q4 '!Print_Area</vt:lpstr>
      <vt:lpstr>'Factbook Q1 2021'!Print_Area</vt:lpstr>
      <vt:lpstr>'Financials start'!Print_Area</vt:lpstr>
      <vt:lpstr>'Funding '!Print_Area</vt:lpstr>
      <vt:lpstr>GF!Print_Area</vt:lpstr>
      <vt:lpstr>'Group Functions'!Print_Area</vt:lpstr>
      <vt:lpstr>'Impaired Loans 1 '!Print_Area</vt:lpstr>
      <vt:lpstr>'Impaired Loans 2 '!Print_Area</vt:lpstr>
      <vt:lpstr>'Info - Macroeconomic data  '!Print_Area</vt:lpstr>
      <vt:lpstr>IRB!Print_Area</vt:lpstr>
      <vt:lpstr>'Key financial figures     '!Print_Area</vt:lpstr>
      <vt:lpstr>'Key Financial Figures 2'!Print_Area</vt:lpstr>
      <vt:lpstr>'LC&amp;I Spec'!Print_Area</vt:lpstr>
      <vt:lpstr>'LC&amp;I Total '!Print_Area</vt:lpstr>
      <vt:lpstr>LCI!Print_Area</vt:lpstr>
      <vt:lpstr>'Lending by country and industry'!Print_Area</vt:lpstr>
      <vt:lpstr>'Lending by industry '!Print_Area</vt:lpstr>
      <vt:lpstr>'Lending by segment'!Print_Area</vt:lpstr>
      <vt:lpstr>'Life &amp; Pension - 1 '!Print_Area</vt:lpstr>
      <vt:lpstr>'Life &amp; Pension - 2'!Print_Area</vt:lpstr>
      <vt:lpstr>'Liquidity  '!Print_Area</vt:lpstr>
      <vt:lpstr>'Loans and Impairment'!Print_Area</vt:lpstr>
      <vt:lpstr>'Macro start'!Print_Area</vt:lpstr>
      <vt:lpstr>'Market risk '!Print_Area</vt:lpstr>
      <vt:lpstr>'NCI, Expenses, Loan losses '!Print_Area</vt:lpstr>
      <vt:lpstr>'Net loan losses    '!Print_Area</vt:lpstr>
      <vt:lpstr>'NII - bridge   '!Print_Area</vt:lpstr>
      <vt:lpstr>'Nordea Finance '!Print_Area</vt:lpstr>
      <vt:lpstr>'Nordea overview'!Print_Area</vt:lpstr>
      <vt:lpstr>'Own funds '!Print_Area</vt:lpstr>
      <vt:lpstr>'Own Funds &amp; Ratios'!Print_Area</vt:lpstr>
      <vt:lpstr>PB!Print_Area</vt:lpstr>
      <vt:lpstr>PeB!Print_Area</vt:lpstr>
      <vt:lpstr>'PeB Spec'!Print_Area</vt:lpstr>
      <vt:lpstr>'PeB Total'!Print_Area</vt:lpstr>
      <vt:lpstr>'Rating, Market risk'!Print_Area</vt:lpstr>
      <vt:lpstr>'REA - legal '!Print_Area</vt:lpstr>
      <vt:lpstr>'REA &amp; Risk weights '!Print_Area</vt:lpstr>
      <vt:lpstr>Requirement!Print_Area</vt:lpstr>
      <vt:lpstr>'Risk, liquidity, capital st '!Print_Area</vt:lpstr>
      <vt:lpstr>'Shipping oil and oil services'!Print_Area</vt:lpstr>
      <vt:lpstr>'WM and A&amp;WM Other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Brikho, Carolina</cp:lastModifiedBy>
  <cp:lastPrinted>2021-04-28T10:47:10Z</cp:lastPrinted>
  <dcterms:created xsi:type="dcterms:W3CDTF">2020-04-28T17:34:20Z</dcterms:created>
  <dcterms:modified xsi:type="dcterms:W3CDTF">2021-04-28T19:31:10Z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y fmtid="{D5CDD505-2E9C-101B-9397-08002B2CF9AE}" pid="3" name="MSIP_Label_5ec17ee5-d002-416f-a486-c5f1fad2d957_Enabled">
    <vt:lpwstr>true</vt:lpwstr>
  </property>
  <property fmtid="{D5CDD505-2E9C-101B-9397-08002B2CF9AE}" pid="4" name="MSIP_Label_5ec17ee5-d002-416f-a486-c5f1fad2d957_SetDate">
    <vt:lpwstr>2021-04-21T09:37:58Z</vt:lpwstr>
  </property>
  <property fmtid="{D5CDD505-2E9C-101B-9397-08002B2CF9AE}" pid="5" name="MSIP_Label_5ec17ee5-d002-416f-a486-c5f1fad2d957_Method">
    <vt:lpwstr>Privileged</vt:lpwstr>
  </property>
  <property fmtid="{D5CDD505-2E9C-101B-9397-08002B2CF9AE}" pid="6" name="MSIP_Label_5ec17ee5-d002-416f-a486-c5f1fad2d957_Name">
    <vt:lpwstr>Open</vt:lpwstr>
  </property>
  <property fmtid="{D5CDD505-2E9C-101B-9397-08002B2CF9AE}" pid="7" name="MSIP_Label_5ec17ee5-d002-416f-a486-c5f1fad2d957_SiteId">
    <vt:lpwstr>8beccd60-0be6-4025-8e24-ca9ae679e1f4</vt:lpwstr>
  </property>
  <property fmtid="{D5CDD505-2E9C-101B-9397-08002B2CF9AE}" pid="8" name="MSIP_Label_5ec17ee5-d002-416f-a486-c5f1fad2d957_ActionId">
    <vt:lpwstr>8972f569-52b5-4bfa-be8f-c7ac12704fc5</vt:lpwstr>
  </property>
  <property fmtid="{D5CDD505-2E9C-101B-9397-08002B2CF9AE}" pid="9" name="MSIP_Label_5ec17ee5-d002-416f-a486-c5f1fad2d957_ContentBits">
    <vt:lpwstr>0</vt:lpwstr>
  </property>
</Properties>
</file>