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9.xml" ContentType="application/vnd.openxmlformats-officedocument.drawing+xml"/>
  <Override PartName="/xl/customProperty14.bin" ContentType="application/vnd.openxmlformats-officedocument.spreadsheetml.customProperty"/>
  <Override PartName="/xl/drawings/drawing10.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ml.chartshapes+xml"/>
  <Override PartName="/xl/customProperty31.bin" ContentType="application/vnd.openxmlformats-officedocument.spreadsheetml.customProperty"/>
  <Override PartName="/xl/drawings/drawing14.xml" ContentType="application/vnd.openxmlformats-officedocument.drawing+xml"/>
  <Override PartName="/xl/drawings/drawing15.xml" ContentType="application/vnd.openxmlformats-officedocument.drawing+xml"/>
  <Override PartName="/xl/customProperty32.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updateLinks="never" codeName="ThisWorkbook"/>
  <mc:AlternateContent xmlns:mc="http://schemas.openxmlformats.org/markup-compatibility/2006">
    <mc:Choice Requires="x15">
      <x15ac:absPath xmlns:x15ac="http://schemas.microsoft.com/office/spreadsheetml/2010/11/ac" url="https://nordea.sharepoint.com/sites/InvestorRelationsQreports/Shared Documents/Fact Book/2021 Q4 (current)/"/>
    </mc:Choice>
  </mc:AlternateContent>
  <xr:revisionPtr revIDLastSave="0" documentId="10_ncr:8000_{4027AF0B-5A4B-4722-B816-8B26B6A1E618}" xr6:coauthVersionLast="47" xr6:coauthVersionMax="47" xr10:uidLastSave="{00000000-0000-0000-0000-000000000000}"/>
  <bookViews>
    <workbookView xWindow="-110" yWindow="-110" windowWidth="19420" windowHeight="10420" tabRatio="771" activeTab="49" xr2:uid="{00000000-000D-0000-FFFF-FFFF00000000}"/>
  </bookViews>
  <sheets>
    <sheet name="Factbook Q4 2021" sheetId="2" r:id="rId1"/>
    <sheet name="Contents " sheetId="827" r:id="rId2"/>
    <sheet name="Nordea overview" sheetId="6" r:id="rId3"/>
    <sheet name="Financials start" sheetId="7" r:id="rId4"/>
    <sheet name="Key financial figures     " sheetId="1193" r:id="rId5"/>
    <sheet name="NII - bridge  " sheetId="1190" r:id="rId6"/>
    <sheet name="NCI, Expenses, Loan losses  " sheetId="1214" r:id="rId7"/>
    <sheet name="Net loan losses   " sheetId="1215" r:id="rId8"/>
    <sheet name="PeB" sheetId="698" r:id="rId9"/>
    <sheet name="PeB Total " sheetId="1201" r:id="rId10"/>
    <sheet name="PeB Spec " sheetId="1202" r:id="rId11"/>
    <sheet name="BB  Start  " sheetId="719" r:id="rId12"/>
    <sheet name="BB Total " sheetId="1203" r:id="rId13"/>
    <sheet name="BB Spec" sheetId="1204" r:id="rId14"/>
    <sheet name="LCI" sheetId="720" r:id="rId15"/>
    <sheet name="LC&amp;I Total" sheetId="1205" r:id="rId16"/>
    <sheet name="A&amp;WM " sheetId="1213" r:id="rId17"/>
    <sheet name="A&amp;WM Total" sheetId="1207" r:id="rId18"/>
    <sheet name="AM" sheetId="1206" r:id="rId19"/>
    <sheet name="PB Spec" sheetId="1208" r:id="rId20"/>
    <sheet name="Life &amp; Pension - 1" sheetId="1209" r:id="rId21"/>
    <sheet name="Life &amp; Pension - 2" sheetId="1210" r:id="rId22"/>
    <sheet name="AuM" sheetId="1211" r:id="rId23"/>
    <sheet name="GF" sheetId="980" r:id="rId24"/>
    <sheet name="Group functions " sheetId="1212" r:id="rId25"/>
    <sheet name="Risk, liquidity, capital " sheetId="323" r:id="rId26"/>
    <sheet name="Lending by segment" sheetId="1194" r:id="rId27"/>
    <sheet name="Lending by country and industry" sheetId="1195" r:id="rId28"/>
    <sheet name="Lending by industry" sheetId="1196" r:id="rId29"/>
    <sheet name="Credit portfolio by BA Q4" sheetId="1197" r:id="rId30"/>
    <sheet name="Credit portfolio by BA Q3 " sheetId="1198" r:id="rId31"/>
    <sheet name="Shipping offshore oil services" sheetId="1199" r:id="rId32"/>
    <sheet name="Impaired loans " sheetId="1200" r:id="rId33"/>
    <sheet name="Loan losses, impaired, past due" sheetId="1158" r:id="rId34"/>
    <sheet name="Loans and impairment " sheetId="1216" r:id="rId35"/>
    <sheet name="Rating, Market risk" sheetId="435" r:id="rId36"/>
    <sheet name=" LTV  " sheetId="1030" r:id="rId37"/>
    <sheet name="Own funds &amp; Ratios" sheetId="1177" r:id="rId38"/>
    <sheet name="REA &amp; Risk weights" sheetId="1178" r:id="rId39"/>
    <sheet name="Requirement" sheetId="1179" r:id="rId40"/>
    <sheet name="Market risk" sheetId="1180" r:id="rId41"/>
    <sheet name="Own funds" sheetId="1181" r:id="rId42"/>
    <sheet name="IRB" sheetId="1182" r:id="rId43"/>
    <sheet name="REA - legal" sheetId="1183" r:id="rId44"/>
    <sheet name="Bank" sheetId="1184" r:id="rId45"/>
    <sheet name="Bank2" sheetId="1185" r:id="rId46"/>
    <sheet name="Bank3" sheetId="1186" r:id="rId47"/>
    <sheet name="Bank4" sheetId="1187" r:id="rId48"/>
    <sheet name="Bank5" sheetId="1188" r:id="rId49"/>
    <sheet name="Funding " sheetId="1189" r:id="rId50"/>
    <sheet name="Liquidity   " sheetId="1192" r:id="rId51"/>
    <sheet name="Macro start" sheetId="64" r:id="rId52"/>
    <sheet name="Info - Macroeconomic data   " sheetId="1191" r:id="rId53"/>
    <sheet name="Contacts and financial calendar" sheetId="68"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s>
  <definedNames>
    <definedName name="___EUR2003" localSheetId="36">'[1]Calculated forecast'!$O$2</definedName>
    <definedName name="___EUR2003" localSheetId="30">'[1]Calculated forecast'!$O$2</definedName>
    <definedName name="___EUR2003" localSheetId="29">'[1]Calculated forecast'!$O$2</definedName>
    <definedName name="___EUR2003" localSheetId="49">'[1]Calculated forecast'!$O$2</definedName>
    <definedName name="___EUR2003" localSheetId="32">'[1]Calculated forecast'!$O$2</definedName>
    <definedName name="___EUR2003" localSheetId="52">'[2]Calculated forecast'!$O$2</definedName>
    <definedName name="___EUR2003" localSheetId="27">'[1]Calculated forecast'!$O$2</definedName>
    <definedName name="___EUR2003" localSheetId="28">'[1]Calculated forecast'!$O$2</definedName>
    <definedName name="___EUR2003" localSheetId="26">'[1]Calculated forecast'!$O$2</definedName>
    <definedName name="___EUR2003" localSheetId="50">'[3]Calculated forecast'!$O$2</definedName>
    <definedName name="___EUR2003" localSheetId="6">'[4]Calculated forecast'!$O$2</definedName>
    <definedName name="___EUR2003" localSheetId="7">'[4]Calculated forecast'!$O$2</definedName>
    <definedName name="___EUR2003" localSheetId="5">'[4]Calculated forecast'!$O$2</definedName>
    <definedName name="___EUR2003" localSheetId="31">'[1]Calculated forecast'!$O$2</definedName>
    <definedName name="___EUR2003">'[5]Calculated forecast'!$O$2</definedName>
    <definedName name="__EUR2003" localSheetId="36">'[1]Calculated forecast'!$O$2</definedName>
    <definedName name="__EUR2003" localSheetId="30">'[1]Calculated forecast'!$O$2</definedName>
    <definedName name="__EUR2003" localSheetId="29">'[1]Calculated forecast'!$O$2</definedName>
    <definedName name="__EUR2003" localSheetId="49">'[1]Calculated forecast'!$O$2</definedName>
    <definedName name="__EUR2003" localSheetId="32">'[1]Calculated forecast'!$O$2</definedName>
    <definedName name="__EUR2003" localSheetId="52">'[2]Calculated forecast'!$O$2</definedName>
    <definedName name="__EUR2003" localSheetId="27">'[1]Calculated forecast'!$O$2</definedName>
    <definedName name="__EUR2003" localSheetId="28">'[1]Calculated forecast'!$O$2</definedName>
    <definedName name="__EUR2003" localSheetId="26">'[1]Calculated forecast'!$O$2</definedName>
    <definedName name="__EUR2003" localSheetId="50">'[3]Calculated forecast'!$O$2</definedName>
    <definedName name="__EUR2003" localSheetId="6">'[4]Calculated forecast'!$O$2</definedName>
    <definedName name="__EUR2003" localSheetId="7">'[4]Calculated forecast'!$O$2</definedName>
    <definedName name="__EUR2003" localSheetId="5">'[4]Calculated forecast'!$O$2</definedName>
    <definedName name="__EUR2003" localSheetId="31">'[1]Calculated forecast'!$O$2</definedName>
    <definedName name="__EUR2003">'[5]Calculated forecast'!$O$2</definedName>
    <definedName name="__inv1" localSheetId="36">#REF!</definedName>
    <definedName name="__inv1" localSheetId="16">#REF!</definedName>
    <definedName name="__inv1" localSheetId="11">#REF!</definedName>
    <definedName name="__inv1" localSheetId="30">#REF!</definedName>
    <definedName name="__inv1" localSheetId="29">#REF!</definedName>
    <definedName name="__inv1" localSheetId="49">#REF!</definedName>
    <definedName name="__inv1" localSheetId="32">#REF!</definedName>
    <definedName name="__inv1" localSheetId="52">#REF!</definedName>
    <definedName name="__inv1" localSheetId="4">#REF!</definedName>
    <definedName name="__inv1" localSheetId="14">#REF!</definedName>
    <definedName name="__inv1" localSheetId="27">#REF!</definedName>
    <definedName name="__inv1" localSheetId="28">#REF!</definedName>
    <definedName name="__inv1" localSheetId="26">#REF!</definedName>
    <definedName name="__inv1" localSheetId="50">#REF!</definedName>
    <definedName name="__inv1" localSheetId="34">#REF!</definedName>
    <definedName name="__inv1" localSheetId="6">#REF!</definedName>
    <definedName name="__inv1" localSheetId="7">#REF!</definedName>
    <definedName name="__inv1" localSheetId="5">#REF!</definedName>
    <definedName name="__inv1" localSheetId="8">#REF!</definedName>
    <definedName name="__inv1" localSheetId="31">#REF!</definedName>
    <definedName name="__inv1">#REF!</definedName>
    <definedName name="__Key1" localSheetId="36">#REF!</definedName>
    <definedName name="__Key1" localSheetId="16">#REF!</definedName>
    <definedName name="__Key1" localSheetId="11">#REF!</definedName>
    <definedName name="__Key1" localSheetId="30">#REF!</definedName>
    <definedName name="__Key1" localSheetId="29">#REF!</definedName>
    <definedName name="__Key1" localSheetId="49">#REF!</definedName>
    <definedName name="__Key1" localSheetId="32">#REF!</definedName>
    <definedName name="__Key1" localSheetId="52">#REF!</definedName>
    <definedName name="__Key1" localSheetId="4">#REF!</definedName>
    <definedName name="__Key1" localSheetId="14">#REF!</definedName>
    <definedName name="__Key1" localSheetId="27">#REF!</definedName>
    <definedName name="__Key1" localSheetId="28">#REF!</definedName>
    <definedName name="__Key1" localSheetId="26">#REF!</definedName>
    <definedName name="__Key1" localSheetId="50">#REF!</definedName>
    <definedName name="__Key1" localSheetId="34">#REF!</definedName>
    <definedName name="__Key1" localSheetId="6">#REF!</definedName>
    <definedName name="__Key1" localSheetId="7">#REF!</definedName>
    <definedName name="__Key1" localSheetId="5">#REF!</definedName>
    <definedName name="__Key1" localSheetId="8">#REF!</definedName>
    <definedName name="__Key1" localSheetId="31">#REF!</definedName>
    <definedName name="__Key1">#REF!</definedName>
    <definedName name="__key2" localSheetId="36">#REF!</definedName>
    <definedName name="__key2" localSheetId="16">#REF!</definedName>
    <definedName name="__key2" localSheetId="11">#REF!</definedName>
    <definedName name="__key2" localSheetId="30">#REF!</definedName>
    <definedName name="__key2" localSheetId="29">#REF!</definedName>
    <definedName name="__key2" localSheetId="49">#REF!</definedName>
    <definedName name="__key2" localSheetId="32">#REF!</definedName>
    <definedName name="__key2" localSheetId="52">#REF!</definedName>
    <definedName name="__key2" localSheetId="4">#REF!</definedName>
    <definedName name="__key2" localSheetId="14">#REF!</definedName>
    <definedName name="__key2" localSheetId="27">#REF!</definedName>
    <definedName name="__key2" localSheetId="28">#REF!</definedName>
    <definedName name="__key2" localSheetId="26">#REF!</definedName>
    <definedName name="__key2" localSheetId="50">#REF!</definedName>
    <definedName name="__key2" localSheetId="34">#REF!</definedName>
    <definedName name="__key2" localSheetId="6">#REF!</definedName>
    <definedName name="__key2" localSheetId="7">#REF!</definedName>
    <definedName name="__key2" localSheetId="5">#REF!</definedName>
    <definedName name="__key2" localSheetId="8">#REF!</definedName>
    <definedName name="__key2" localSheetId="31">#REF!</definedName>
    <definedName name="__key2">#REF!</definedName>
    <definedName name="_AMO_UniqueIdentifier" hidden="1">"'965a6ed6-3ee4-4d00-96d5-1559ea48fc0d'"</definedName>
    <definedName name="_aum2" localSheetId="36">#REF!</definedName>
    <definedName name="_aum2" localSheetId="16">#REF!</definedName>
    <definedName name="_aum2" localSheetId="11">#REF!</definedName>
    <definedName name="_aum2" localSheetId="30">#REF!</definedName>
    <definedName name="_aum2" localSheetId="29">#REF!</definedName>
    <definedName name="_aum2" localSheetId="49">#REF!</definedName>
    <definedName name="_aum2" localSheetId="32">#REF!</definedName>
    <definedName name="_aum2" localSheetId="52">#REF!</definedName>
    <definedName name="_aum2" localSheetId="4">#REF!</definedName>
    <definedName name="_aum2" localSheetId="14">#REF!</definedName>
    <definedName name="_aum2" localSheetId="27">#REF!</definedName>
    <definedName name="_aum2" localSheetId="28">#REF!</definedName>
    <definedName name="_aum2" localSheetId="26">#REF!</definedName>
    <definedName name="_aum2" localSheetId="50">#REF!</definedName>
    <definedName name="_aum2" localSheetId="34">#REF!</definedName>
    <definedName name="_aum2" localSheetId="6">#REF!</definedName>
    <definedName name="_aum2" localSheetId="7">#REF!</definedName>
    <definedName name="_aum2" localSheetId="5">#REF!</definedName>
    <definedName name="_aum2" localSheetId="8">#REF!</definedName>
    <definedName name="_aum2" localSheetId="31">#REF!</definedName>
    <definedName name="_aum2">#REF!</definedName>
    <definedName name="_EUR2003" localSheetId="36">'[1]Calculated forecast'!$O$2</definedName>
    <definedName name="_EUR2003" localSheetId="30">'[1]Calculated forecast'!$O$2</definedName>
    <definedName name="_EUR2003" localSheetId="29">'[1]Calculated forecast'!$O$2</definedName>
    <definedName name="_EUR2003" localSheetId="49">'[1]Calculated forecast'!$O$2</definedName>
    <definedName name="_EUR2003" localSheetId="32">'[1]Calculated forecast'!$O$2</definedName>
    <definedName name="_EUR2003" localSheetId="52">'[2]Calculated forecast'!$O$2</definedName>
    <definedName name="_EUR2003" localSheetId="27">'[1]Calculated forecast'!$O$2</definedName>
    <definedName name="_EUR2003" localSheetId="28">'[1]Calculated forecast'!$O$2</definedName>
    <definedName name="_EUR2003" localSheetId="26">'[1]Calculated forecast'!$O$2</definedName>
    <definedName name="_EUR2003" localSheetId="50">'[3]Calculated forecast'!$O$2</definedName>
    <definedName name="_EUR2003" localSheetId="6">'[4]Calculated forecast'!$O$2</definedName>
    <definedName name="_EUR2003" localSheetId="7">'[4]Calculated forecast'!$O$2</definedName>
    <definedName name="_EUR2003" localSheetId="5">'[4]Calculated forecast'!$O$2</definedName>
    <definedName name="_EUR2003" localSheetId="31">'[1]Calculated forecast'!$O$2</definedName>
    <definedName name="_EUR2003">'[5]Calculated forecast'!$O$2</definedName>
    <definedName name="_xlnm._FilterDatabase" localSheetId="27" hidden="1">'Lending by country and industry'!$A$3:$W$3</definedName>
    <definedName name="_xlnm._FilterDatabase" localSheetId="28" hidden="1">'Lending by industry'!$A$4:$L$4</definedName>
    <definedName name="_inv1" localSheetId="36">#REF!</definedName>
    <definedName name="_inv1" localSheetId="16">#REF!</definedName>
    <definedName name="_inv1" localSheetId="11">#REF!</definedName>
    <definedName name="_inv1" localSheetId="30">#REF!</definedName>
    <definedName name="_inv1" localSheetId="29">#REF!</definedName>
    <definedName name="_inv1" localSheetId="49">#REF!</definedName>
    <definedName name="_inv1" localSheetId="32">#REF!</definedName>
    <definedName name="_inv1" localSheetId="52">#REF!</definedName>
    <definedName name="_inv1" localSheetId="4">#REF!</definedName>
    <definedName name="_inv1" localSheetId="14">#REF!</definedName>
    <definedName name="_inv1" localSheetId="27">#REF!</definedName>
    <definedName name="_inv1" localSheetId="28">#REF!</definedName>
    <definedName name="_inv1" localSheetId="26">#REF!</definedName>
    <definedName name="_inv1" localSheetId="50">#REF!</definedName>
    <definedName name="_inv1" localSheetId="34">#REF!</definedName>
    <definedName name="_inv1" localSheetId="6">#REF!</definedName>
    <definedName name="_inv1" localSheetId="7">#REF!</definedName>
    <definedName name="_inv1" localSheetId="5">#REF!</definedName>
    <definedName name="_inv1" localSheetId="8">#REF!</definedName>
    <definedName name="_inv1" localSheetId="31">#REF!</definedName>
    <definedName name="_inv1">#REF!</definedName>
    <definedName name="_Key1" localSheetId="36">#REF!</definedName>
    <definedName name="_Key1" localSheetId="16">#REF!</definedName>
    <definedName name="_Key1" localSheetId="11">#REF!</definedName>
    <definedName name="_Key1" localSheetId="30">#REF!</definedName>
    <definedName name="_Key1" localSheetId="29">#REF!</definedName>
    <definedName name="_Key1" localSheetId="49">#REF!</definedName>
    <definedName name="_Key1" localSheetId="32">#REF!</definedName>
    <definedName name="_Key1" localSheetId="52">#REF!</definedName>
    <definedName name="_Key1" localSheetId="4">#REF!</definedName>
    <definedName name="_Key1" localSheetId="14">#REF!</definedName>
    <definedName name="_Key1" localSheetId="27">#REF!</definedName>
    <definedName name="_Key1" localSheetId="28">#REF!</definedName>
    <definedName name="_Key1" localSheetId="26">#REF!</definedName>
    <definedName name="_Key1" localSheetId="50">#REF!</definedName>
    <definedName name="_Key1" localSheetId="34">#REF!</definedName>
    <definedName name="_Key1" localSheetId="6">#REF!</definedName>
    <definedName name="_Key1" localSheetId="7">#REF!</definedName>
    <definedName name="_Key1" localSheetId="5">#REF!</definedName>
    <definedName name="_Key1" localSheetId="8">#REF!</definedName>
    <definedName name="_Key1" localSheetId="31">#REF!</definedName>
    <definedName name="_Key1">#REF!</definedName>
    <definedName name="_key2" localSheetId="36">#REF!</definedName>
    <definedName name="_key2" localSheetId="16">#REF!</definedName>
    <definedName name="_key2" localSheetId="11">#REF!</definedName>
    <definedName name="_key2" localSheetId="30">#REF!</definedName>
    <definedName name="_key2" localSheetId="29">#REF!</definedName>
    <definedName name="_key2" localSheetId="49">#REF!</definedName>
    <definedName name="_key2" localSheetId="32">#REF!</definedName>
    <definedName name="_key2" localSheetId="52">#REF!</definedName>
    <definedName name="_key2" localSheetId="4">#REF!</definedName>
    <definedName name="_key2" localSheetId="14">#REF!</definedName>
    <definedName name="_key2" localSheetId="27">#REF!</definedName>
    <definedName name="_key2" localSheetId="28">#REF!</definedName>
    <definedName name="_key2" localSheetId="26">#REF!</definedName>
    <definedName name="_key2" localSheetId="50">#REF!</definedName>
    <definedName name="_key2" localSheetId="34">#REF!</definedName>
    <definedName name="_key2" localSheetId="6">#REF!</definedName>
    <definedName name="_key2" localSheetId="7">#REF!</definedName>
    <definedName name="_key2" localSheetId="5">#REF!</definedName>
    <definedName name="_key2" localSheetId="8">#REF!</definedName>
    <definedName name="_key2" localSheetId="31">#REF!</definedName>
    <definedName name="_key2">#REF!</definedName>
    <definedName name="_MM1" localSheetId="36">[6]XXX!$C$38</definedName>
    <definedName name="_MM1" localSheetId="30">[6]XXX!$C$38</definedName>
    <definedName name="_MM1" localSheetId="29">[6]XXX!$C$38</definedName>
    <definedName name="_MM1" localSheetId="49">[6]XXX!$C$38</definedName>
    <definedName name="_MM1" localSheetId="32">[6]XXX!$C$38</definedName>
    <definedName name="_MM1" localSheetId="52">[7]XXX!$C$38</definedName>
    <definedName name="_MM1" localSheetId="27">[6]XXX!$C$38</definedName>
    <definedName name="_MM1" localSheetId="28">[6]XXX!$C$38</definedName>
    <definedName name="_MM1" localSheetId="26">[6]XXX!$C$38</definedName>
    <definedName name="_MM1" localSheetId="50">[8]XXX!$C$38</definedName>
    <definedName name="_MM1" localSheetId="6">[9]XXX!$C$38</definedName>
    <definedName name="_MM1" localSheetId="7">[9]XXX!$C$38</definedName>
    <definedName name="_MM1" localSheetId="5">[9]XXX!$C$38</definedName>
    <definedName name="_MM1" localSheetId="31">[6]XXX!$C$38</definedName>
    <definedName name="_MM1">[10]XXX!$C$38</definedName>
    <definedName name="_Order1" hidden="1">255</definedName>
    <definedName name="_Order2" hidden="1">255</definedName>
    <definedName name="_Sort" localSheetId="36" hidden="1">'[11]Work Sheet'!#REF!</definedName>
    <definedName name="_Sort" localSheetId="44" hidden="1">'[11]Work Sheet'!#REF!</definedName>
    <definedName name="_Sort" localSheetId="45" hidden="1">'[11]Work Sheet'!#REF!</definedName>
    <definedName name="_Sort" localSheetId="46" hidden="1">'[11]Work Sheet'!#REF!</definedName>
    <definedName name="_Sort" localSheetId="47" hidden="1">'[11]Work Sheet'!#REF!</definedName>
    <definedName name="_Sort" localSheetId="48" hidden="1">'[11]Work Sheet'!#REF!</definedName>
    <definedName name="_Sort" localSheetId="30" hidden="1">'[11]Work Sheet'!#REF!</definedName>
    <definedName name="_Sort" localSheetId="29" hidden="1">'[11]Work Sheet'!#REF!</definedName>
    <definedName name="_Sort" localSheetId="49" hidden="1">'[11]Work Sheet'!#REF!</definedName>
    <definedName name="_Sort" localSheetId="32" hidden="1">'[11]Work Sheet'!#REF!</definedName>
    <definedName name="_Sort" localSheetId="52" hidden="1">'[11]Work Sheet'!#REF!</definedName>
    <definedName name="_Sort" localSheetId="42" hidden="1">'[11]Work Sheet'!#REF!</definedName>
    <definedName name="_Sort" localSheetId="4" hidden="1">'[11]Work Sheet'!#REF!</definedName>
    <definedName name="_Sort" localSheetId="27" hidden="1">'[11]Work Sheet'!#REF!</definedName>
    <definedName name="_Sort" localSheetId="28" hidden="1">'[11]Work Sheet'!#REF!</definedName>
    <definedName name="_Sort" localSheetId="26" hidden="1">'[11]Work Sheet'!#REF!</definedName>
    <definedName name="_Sort" localSheetId="50" hidden="1">'[11]Work Sheet'!#REF!</definedName>
    <definedName name="_Sort" localSheetId="34" hidden="1">'[11]Work Sheet'!#REF!</definedName>
    <definedName name="_Sort" localSheetId="40" hidden="1">'[11]Work Sheet'!#REF!</definedName>
    <definedName name="_Sort" localSheetId="6" hidden="1">'[11]Work Sheet'!#REF!</definedName>
    <definedName name="_Sort" localSheetId="7" hidden="1">'[11]Work Sheet'!#REF!</definedName>
    <definedName name="_Sort" localSheetId="5" hidden="1">'[11]Work Sheet'!#REF!</definedName>
    <definedName name="_Sort" localSheetId="41" hidden="1">'[11]Work Sheet'!#REF!</definedName>
    <definedName name="_Sort" localSheetId="37" hidden="1">'[11]Work Sheet'!#REF!</definedName>
    <definedName name="_Sort" localSheetId="43" hidden="1">'[11]Work Sheet'!#REF!</definedName>
    <definedName name="_Sort" localSheetId="38" hidden="1">'[11]Work Sheet'!#REF!</definedName>
    <definedName name="_Sort" localSheetId="39" hidden="1">'[11]Work Sheet'!#REF!</definedName>
    <definedName name="_Sort" localSheetId="31" hidden="1">'[11]Work Sheet'!#REF!</definedName>
    <definedName name="_Sort" hidden="1">'[11]Work Sheet'!#REF!</definedName>
    <definedName name="_YY1" localSheetId="36">[6]XXX!$C$36</definedName>
    <definedName name="_YY1" localSheetId="30">[6]XXX!$C$36</definedName>
    <definedName name="_YY1" localSheetId="29">[6]XXX!$C$36</definedName>
    <definedName name="_YY1" localSheetId="49">[6]XXX!$C$36</definedName>
    <definedName name="_YY1" localSheetId="32">[6]XXX!$C$36</definedName>
    <definedName name="_YY1" localSheetId="52">[7]XXX!$C$36</definedName>
    <definedName name="_YY1" localSheetId="27">[6]XXX!$C$36</definedName>
    <definedName name="_YY1" localSheetId="28">[6]XXX!$C$36</definedName>
    <definedName name="_YY1" localSheetId="26">[6]XXX!$C$36</definedName>
    <definedName name="_YY1" localSheetId="50">[8]XXX!$C$36</definedName>
    <definedName name="_YY1" localSheetId="6">[9]XXX!$C$36</definedName>
    <definedName name="_YY1" localSheetId="7">[9]XXX!$C$36</definedName>
    <definedName name="_YY1" localSheetId="5">[9]XXX!$C$36</definedName>
    <definedName name="_YY1" localSheetId="31">[6]XXX!$C$36</definedName>
    <definedName name="_YY1">[10]XXX!$C$36</definedName>
    <definedName name="A" localSheetId="36">#REF!</definedName>
    <definedName name="A" localSheetId="16">#REF!</definedName>
    <definedName name="A" localSheetId="11">#REF!</definedName>
    <definedName name="A" localSheetId="30">#REF!</definedName>
    <definedName name="A" localSheetId="29">#REF!</definedName>
    <definedName name="A" localSheetId="49">#REF!</definedName>
    <definedName name="A" localSheetId="32">#REF!</definedName>
    <definedName name="A" localSheetId="52">#REF!</definedName>
    <definedName name="A" localSheetId="4">#REF!</definedName>
    <definedName name="A" localSheetId="14">#REF!</definedName>
    <definedName name="A" localSheetId="27">#REF!</definedName>
    <definedName name="A" localSheetId="28">#REF!</definedName>
    <definedName name="A" localSheetId="26">#REF!</definedName>
    <definedName name="A" localSheetId="50">#REF!</definedName>
    <definedName name="A" localSheetId="34">#REF!</definedName>
    <definedName name="A" localSheetId="6">#REF!</definedName>
    <definedName name="A" localSheetId="7">#REF!</definedName>
    <definedName name="A" localSheetId="5">#REF!</definedName>
    <definedName name="A" localSheetId="8">#REF!</definedName>
    <definedName name="A" localSheetId="31">#REF!</definedName>
    <definedName name="A">#REF!</definedName>
    <definedName name="abc" localSheetId="16">#REF!</definedName>
    <definedName name="abc" localSheetId="11">#REF!</definedName>
    <definedName name="abc" localSheetId="30">#REF!</definedName>
    <definedName name="abc" localSheetId="29">#REF!</definedName>
    <definedName name="abc" localSheetId="49">#REF!</definedName>
    <definedName name="abc" localSheetId="32">#REF!</definedName>
    <definedName name="abc" localSheetId="52">#REF!</definedName>
    <definedName name="abc" localSheetId="4">#REF!</definedName>
    <definedName name="abc" localSheetId="14">#REF!</definedName>
    <definedName name="abc" localSheetId="27">#REF!</definedName>
    <definedName name="abc" localSheetId="28">#REF!</definedName>
    <definedName name="abc" localSheetId="26">#REF!</definedName>
    <definedName name="abc" localSheetId="50">#REF!</definedName>
    <definedName name="abc" localSheetId="34">#REF!</definedName>
    <definedName name="abc" localSheetId="6">#REF!</definedName>
    <definedName name="abc" localSheetId="7">#REF!</definedName>
    <definedName name="abc" localSheetId="5">#REF!</definedName>
    <definedName name="abc" localSheetId="8">#REF!</definedName>
    <definedName name="abc" localSheetId="31">#REF!</definedName>
    <definedName name="abc">#REF!</definedName>
    <definedName name="Afr" localSheetId="36">#REF!</definedName>
    <definedName name="Afr" localSheetId="16">#REF!</definedName>
    <definedName name="Afr" localSheetId="11">#REF!</definedName>
    <definedName name="Afr" localSheetId="30">#REF!</definedName>
    <definedName name="Afr" localSheetId="29">#REF!</definedName>
    <definedName name="Afr" localSheetId="49">#REF!</definedName>
    <definedName name="Afr" localSheetId="32">#REF!</definedName>
    <definedName name="Afr" localSheetId="52">#REF!</definedName>
    <definedName name="Afr" localSheetId="4">#REF!</definedName>
    <definedName name="Afr" localSheetId="14">#REF!</definedName>
    <definedName name="Afr" localSheetId="27">#REF!</definedName>
    <definedName name="Afr" localSheetId="28">#REF!</definedName>
    <definedName name="Afr" localSheetId="26">#REF!</definedName>
    <definedName name="Afr" localSheetId="50">#REF!</definedName>
    <definedName name="Afr" localSheetId="34">#REF!</definedName>
    <definedName name="Afr" localSheetId="6">#REF!</definedName>
    <definedName name="Afr" localSheetId="7">#REF!</definedName>
    <definedName name="Afr" localSheetId="5">#REF!</definedName>
    <definedName name="Afr" localSheetId="8">#REF!</definedName>
    <definedName name="Afr" localSheetId="31">#REF!</definedName>
    <definedName name="Afr">#REF!</definedName>
    <definedName name="AMKeyFig" localSheetId="36">#REF!</definedName>
    <definedName name="AMKeyFig" localSheetId="16">#REF!</definedName>
    <definedName name="AMKeyFig" localSheetId="11">#REF!</definedName>
    <definedName name="AMKeyFig" localSheetId="30">#REF!</definedName>
    <definedName name="AMKeyFig" localSheetId="29">#REF!</definedName>
    <definedName name="AMKeyFig" localSheetId="49">#REF!</definedName>
    <definedName name="AMKeyFig" localSheetId="32">#REF!</definedName>
    <definedName name="AMKeyFig" localSheetId="52">#REF!</definedName>
    <definedName name="AMKeyFig" localSheetId="4">#REF!</definedName>
    <definedName name="AMKeyFig" localSheetId="14">#REF!</definedName>
    <definedName name="AMKeyFig" localSheetId="27">#REF!</definedName>
    <definedName name="AMKeyFig" localSheetId="28">#REF!</definedName>
    <definedName name="AMKeyFig" localSheetId="26">#REF!</definedName>
    <definedName name="AMKeyFig" localSheetId="50">#REF!</definedName>
    <definedName name="AMKeyFig" localSheetId="34">#REF!</definedName>
    <definedName name="AMKeyFig" localSheetId="6">#REF!</definedName>
    <definedName name="AMKeyFig" localSheetId="7">#REF!</definedName>
    <definedName name="AMKeyFig" localSheetId="5">#REF!</definedName>
    <definedName name="AMKeyFig" localSheetId="8">#REF!</definedName>
    <definedName name="AMKeyFig" localSheetId="31">#REF!</definedName>
    <definedName name="AMKeyFig">#REF!</definedName>
    <definedName name="AMKeyFigLife" localSheetId="36">#REF!</definedName>
    <definedName name="AMKeyFigLife" localSheetId="16">#REF!</definedName>
    <definedName name="AMKeyFigLife" localSheetId="11">#REF!</definedName>
    <definedName name="AMKeyFigLife" localSheetId="30">#REF!</definedName>
    <definedName name="AMKeyFigLife" localSheetId="29">#REF!</definedName>
    <definedName name="AMKeyFigLife" localSheetId="49">#REF!</definedName>
    <definedName name="AMKeyFigLife" localSheetId="32">#REF!</definedName>
    <definedName name="AMKeyFigLife" localSheetId="52">#REF!</definedName>
    <definedName name="AMKeyFigLife" localSheetId="4">#REF!</definedName>
    <definedName name="AMKeyFigLife" localSheetId="14">#REF!</definedName>
    <definedName name="AMKeyFigLife" localSheetId="27">#REF!</definedName>
    <definedName name="AMKeyFigLife" localSheetId="28">#REF!</definedName>
    <definedName name="AMKeyFigLife" localSheetId="26">#REF!</definedName>
    <definedName name="AMKeyFigLife" localSheetId="50">#REF!</definedName>
    <definedName name="AMKeyFigLife" localSheetId="34">#REF!</definedName>
    <definedName name="AMKeyFigLife" localSheetId="6">#REF!</definedName>
    <definedName name="AMKeyFigLife" localSheetId="7">#REF!</definedName>
    <definedName name="AMKeyFigLife" localSheetId="5">#REF!</definedName>
    <definedName name="AMKeyFigLife" localSheetId="8">#REF!</definedName>
    <definedName name="AMKeyFigLife" localSheetId="31">#REF!</definedName>
    <definedName name="AMKeyFigLife">#REF!</definedName>
    <definedName name="AMVolume" localSheetId="36">#REF!</definedName>
    <definedName name="AMVolume" localSheetId="16">#REF!</definedName>
    <definedName name="AMVolume" localSheetId="11">#REF!</definedName>
    <definedName name="AMVolume" localSheetId="30">#REF!</definedName>
    <definedName name="AMVolume" localSheetId="29">#REF!</definedName>
    <definedName name="AMVolume" localSheetId="49">#REF!</definedName>
    <definedName name="AMVolume" localSheetId="32">#REF!</definedName>
    <definedName name="AMVolume" localSheetId="52">#REF!</definedName>
    <definedName name="AMVolume" localSheetId="4">#REF!</definedName>
    <definedName name="AMVolume" localSheetId="14">#REF!</definedName>
    <definedName name="AMVolume" localSheetId="27">#REF!</definedName>
    <definedName name="AMVolume" localSheetId="28">#REF!</definedName>
    <definedName name="AMVolume" localSheetId="26">#REF!</definedName>
    <definedName name="AMVolume" localSheetId="50">#REF!</definedName>
    <definedName name="AMVolume" localSheetId="34">#REF!</definedName>
    <definedName name="AMVolume" localSheetId="6">#REF!</definedName>
    <definedName name="AMVolume" localSheetId="7">#REF!</definedName>
    <definedName name="AMVolume" localSheetId="5">#REF!</definedName>
    <definedName name="AMVolume" localSheetId="8">#REF!</definedName>
    <definedName name="AMVolume" localSheetId="31">#REF!</definedName>
    <definedName name="AMVolume">#REF!</definedName>
    <definedName name="as" localSheetId="36"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44" hidden="1">{"5 * utfall + budget",#N/A,FALSE,"T-0298";"5 * bolag",#N/A,FALSE,"T-0298";"Unibank, utfall alla",#N/A,FALSE,"T-0298";#N/A,#N/A,FALSE,"Koncernskulder";#N/A,#N/A,FALSE,"Koncernfakturering"}</definedName>
    <definedName name="as" localSheetId="45" hidden="1">{"5 * utfall + budget",#N/A,FALSE,"T-0298";"5 * bolag",#N/A,FALSE,"T-0298";"Unibank, utfall alla",#N/A,FALSE,"T-0298";#N/A,#N/A,FALSE,"Koncernskulder";#N/A,#N/A,FALSE,"Koncernfakturering"}</definedName>
    <definedName name="as" localSheetId="46" hidden="1">{"5 * utfall + budget",#N/A,FALSE,"T-0298";"5 * bolag",#N/A,FALSE,"T-0298";"Unibank, utfall alla",#N/A,FALSE,"T-0298";#N/A,#N/A,FALSE,"Koncernskulder";#N/A,#N/A,FALSE,"Koncernfakturering"}</definedName>
    <definedName name="as" localSheetId="47" hidden="1">{"5 * utfall + budget",#N/A,FALSE,"T-0298";"5 * bolag",#N/A,FALSE,"T-0298";"Unibank, utfall alla",#N/A,FALSE,"T-0298";#N/A,#N/A,FALSE,"Koncernskulder";#N/A,#N/A,FALSE,"Koncernfakturering"}</definedName>
    <definedName name="as" localSheetId="48" hidden="1">{"5 * utfall + budget",#N/A,FALSE,"T-0298";"5 * bolag",#N/A,FALSE,"T-0298";"Unibank, utfall alla",#N/A,FALSE,"T-0298";#N/A,#N/A,FALSE,"Koncernskulder";#N/A,#N/A,FALSE,"Koncernfakturering"}</definedName>
    <definedName name="as" localSheetId="11"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49"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52" hidden="1">{"5 * utfall + budget",#N/A,FALSE,"T-0298";"5 * bolag",#N/A,FALSE,"T-0298";"Unibank, utfall alla",#N/A,FALSE,"T-0298";#N/A,#N/A,FALSE,"Koncernskulder";#N/A,#N/A,FALSE,"Koncernfakturering"}</definedName>
    <definedName name="as" localSheetId="42"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14"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50" hidden="1">{"5 * utfall + budget",#N/A,FALSE,"T-0298";"5 * bolag",#N/A,FALSE,"T-0298";"Unibank, utfall alla",#N/A,FALSE,"T-0298";#N/A,#N/A,FALSE,"Koncernskulder";#N/A,#N/A,FALSE,"Koncernfakturering"}</definedName>
    <definedName name="as" localSheetId="34"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43"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6">#REF!</definedName>
    <definedName name="asset" localSheetId="16">#REF!</definedName>
    <definedName name="asset" localSheetId="11">#REF!</definedName>
    <definedName name="asset" localSheetId="30">#REF!</definedName>
    <definedName name="asset" localSheetId="29">#REF!</definedName>
    <definedName name="asset" localSheetId="49">#REF!</definedName>
    <definedName name="asset" localSheetId="32">#REF!</definedName>
    <definedName name="asset" localSheetId="52">#REF!</definedName>
    <definedName name="asset" localSheetId="4">#REF!</definedName>
    <definedName name="asset" localSheetId="14">#REF!</definedName>
    <definedName name="asset" localSheetId="27">#REF!</definedName>
    <definedName name="asset" localSheetId="28">#REF!</definedName>
    <definedName name="asset" localSheetId="26">#REF!</definedName>
    <definedName name="asset" localSheetId="50">#REF!</definedName>
    <definedName name="asset" localSheetId="34">#REF!</definedName>
    <definedName name="asset" localSheetId="6">#REF!</definedName>
    <definedName name="asset" localSheetId="7">#REF!</definedName>
    <definedName name="asset" localSheetId="5">#REF!</definedName>
    <definedName name="asset" localSheetId="8">#REF!</definedName>
    <definedName name="asset" localSheetId="31">#REF!</definedName>
    <definedName name="asset">#REF!</definedName>
    <definedName name="asset1" localSheetId="36">#REF!</definedName>
    <definedName name="asset1" localSheetId="16">#REF!</definedName>
    <definedName name="asset1" localSheetId="11">#REF!</definedName>
    <definedName name="asset1" localSheetId="30">#REF!</definedName>
    <definedName name="asset1" localSheetId="29">#REF!</definedName>
    <definedName name="asset1" localSheetId="49">#REF!</definedName>
    <definedName name="asset1" localSheetId="32">#REF!</definedName>
    <definedName name="asset1" localSheetId="52">#REF!</definedName>
    <definedName name="asset1" localSheetId="4">#REF!</definedName>
    <definedName name="asset1" localSheetId="14">#REF!</definedName>
    <definedName name="asset1" localSheetId="27">#REF!</definedName>
    <definedName name="asset1" localSheetId="28">#REF!</definedName>
    <definedName name="asset1" localSheetId="26">#REF!</definedName>
    <definedName name="asset1" localSheetId="50">#REF!</definedName>
    <definedName name="asset1" localSheetId="34">#REF!</definedName>
    <definedName name="asset1" localSheetId="6">#REF!</definedName>
    <definedName name="asset1" localSheetId="7">#REF!</definedName>
    <definedName name="asset1" localSheetId="5">#REF!</definedName>
    <definedName name="asset1" localSheetId="8">#REF!</definedName>
    <definedName name="asset1" localSheetId="31">#REF!</definedName>
    <definedName name="asset1">#REF!</definedName>
    <definedName name="aum" localSheetId="36">#REF!</definedName>
    <definedName name="aum" localSheetId="16">#REF!</definedName>
    <definedName name="aum" localSheetId="11">#REF!</definedName>
    <definedName name="aum" localSheetId="30">#REF!</definedName>
    <definedName name="aum" localSheetId="29">#REF!</definedName>
    <definedName name="aum" localSheetId="49">#REF!</definedName>
    <definedName name="aum" localSheetId="32">#REF!</definedName>
    <definedName name="aum" localSheetId="52">#REF!</definedName>
    <definedName name="aum" localSheetId="4">#REF!</definedName>
    <definedName name="aum" localSheetId="14">#REF!</definedName>
    <definedName name="aum" localSheetId="27">#REF!</definedName>
    <definedName name="aum" localSheetId="28">#REF!</definedName>
    <definedName name="aum" localSheetId="26">#REF!</definedName>
    <definedName name="aum" localSheetId="50">#REF!</definedName>
    <definedName name="aum" localSheetId="34">#REF!</definedName>
    <definedName name="aum" localSheetId="6">#REF!</definedName>
    <definedName name="aum" localSheetId="7">#REF!</definedName>
    <definedName name="aum" localSheetId="5">#REF!</definedName>
    <definedName name="aum" localSheetId="8">#REF!</definedName>
    <definedName name="aum" localSheetId="31">#REF!</definedName>
    <definedName name="aum">#REF!</definedName>
    <definedName name="AUMs" localSheetId="36">#REF!</definedName>
    <definedName name="AUMs" localSheetId="16">#REF!</definedName>
    <definedName name="AUMs" localSheetId="11">#REF!</definedName>
    <definedName name="AUMs" localSheetId="30">#REF!</definedName>
    <definedName name="AUMs" localSheetId="29">#REF!</definedName>
    <definedName name="AUMs" localSheetId="49">#REF!</definedName>
    <definedName name="AUMs" localSheetId="32">#REF!</definedName>
    <definedName name="AUMs" localSheetId="52">#REF!</definedName>
    <definedName name="AUMs" localSheetId="4">#REF!</definedName>
    <definedName name="AUMs" localSheetId="14">#REF!</definedName>
    <definedName name="AUMs" localSheetId="27">#REF!</definedName>
    <definedName name="AUMs" localSheetId="28">#REF!</definedName>
    <definedName name="AUMs" localSheetId="26">#REF!</definedName>
    <definedName name="AUMs" localSheetId="50">#REF!</definedName>
    <definedName name="AUMs" localSheetId="34">#REF!</definedName>
    <definedName name="AUMs" localSheetId="6">#REF!</definedName>
    <definedName name="AUMs" localSheetId="7">#REF!</definedName>
    <definedName name="AUMs" localSheetId="5">#REF!</definedName>
    <definedName name="AUMs" localSheetId="8">#REF!</definedName>
    <definedName name="AUMs" localSheetId="31">#REF!</definedName>
    <definedName name="AUMs">#REF!</definedName>
    <definedName name="balance" localSheetId="36">#REF!</definedName>
    <definedName name="balance" localSheetId="16">#REF!</definedName>
    <definedName name="balance" localSheetId="11">#REF!</definedName>
    <definedName name="balance" localSheetId="30">#REF!</definedName>
    <definedName name="balance" localSheetId="29">#REF!</definedName>
    <definedName name="balance" localSheetId="49">#REF!</definedName>
    <definedName name="balance" localSheetId="32">#REF!</definedName>
    <definedName name="balance" localSheetId="52">#REF!</definedName>
    <definedName name="balance" localSheetId="4">#REF!</definedName>
    <definedName name="balance" localSheetId="14">#REF!</definedName>
    <definedName name="balance" localSheetId="27">#REF!</definedName>
    <definedName name="balance" localSheetId="28">#REF!</definedName>
    <definedName name="balance" localSheetId="26">#REF!</definedName>
    <definedName name="balance" localSheetId="50">#REF!</definedName>
    <definedName name="balance" localSheetId="34">#REF!</definedName>
    <definedName name="balance" localSheetId="6">#REF!</definedName>
    <definedName name="balance" localSheetId="7">#REF!</definedName>
    <definedName name="balance" localSheetId="5">#REF!</definedName>
    <definedName name="balance" localSheetId="8">#REF!</definedName>
    <definedName name="balance" localSheetId="31">#REF!</definedName>
    <definedName name="balance">#REF!</definedName>
    <definedName name="Balance_sheet__end_of_period" localSheetId="36">#REF!</definedName>
    <definedName name="Balance_sheet__end_of_period" localSheetId="16">#REF!</definedName>
    <definedName name="Balance_sheet__end_of_period" localSheetId="11">#REF!</definedName>
    <definedName name="Balance_sheet__end_of_period" localSheetId="30">#REF!</definedName>
    <definedName name="Balance_sheet__end_of_period" localSheetId="29">#REF!</definedName>
    <definedName name="Balance_sheet__end_of_period" localSheetId="49">#REF!</definedName>
    <definedName name="Balance_sheet__end_of_period" localSheetId="32">#REF!</definedName>
    <definedName name="Balance_sheet__end_of_period" localSheetId="52">#REF!</definedName>
    <definedName name="Balance_sheet__end_of_period" localSheetId="4">#REF!</definedName>
    <definedName name="Balance_sheet__end_of_period" localSheetId="14">#REF!</definedName>
    <definedName name="Balance_sheet__end_of_period" localSheetId="27">#REF!</definedName>
    <definedName name="Balance_sheet__end_of_period" localSheetId="28">#REF!</definedName>
    <definedName name="Balance_sheet__end_of_period" localSheetId="26">#REF!</definedName>
    <definedName name="Balance_sheet__end_of_period" localSheetId="50">#REF!</definedName>
    <definedName name="Balance_sheet__end_of_period" localSheetId="34">#REF!</definedName>
    <definedName name="Balance_sheet__end_of_period" localSheetId="6">#REF!</definedName>
    <definedName name="Balance_sheet__end_of_period" localSheetId="7">#REF!</definedName>
    <definedName name="Balance_sheet__end_of_period" localSheetId="5">#REF!</definedName>
    <definedName name="Balance_sheet__end_of_period" localSheetId="8">#REF!</definedName>
    <definedName name="Balance_sheet__end_of_period" localSheetId="31">#REF!</definedName>
    <definedName name="Balance_sheet__end_of_period">#REF!</definedName>
    <definedName name="balancesheet" localSheetId="36">#REF!</definedName>
    <definedName name="balancesheet" localSheetId="16">#REF!</definedName>
    <definedName name="balancesheet" localSheetId="11">#REF!</definedName>
    <definedName name="balancesheet" localSheetId="30">#REF!</definedName>
    <definedName name="balancesheet" localSheetId="29">#REF!</definedName>
    <definedName name="balancesheet" localSheetId="49">#REF!</definedName>
    <definedName name="balancesheet" localSheetId="32">#REF!</definedName>
    <definedName name="balancesheet" localSheetId="52">#REF!</definedName>
    <definedName name="balancesheet" localSheetId="4">#REF!</definedName>
    <definedName name="balancesheet" localSheetId="14">#REF!</definedName>
    <definedName name="balancesheet" localSheetId="27">#REF!</definedName>
    <definedName name="balancesheet" localSheetId="28">#REF!</definedName>
    <definedName name="balancesheet" localSheetId="26">#REF!</definedName>
    <definedName name="balancesheet" localSheetId="50">#REF!</definedName>
    <definedName name="balancesheet" localSheetId="34">#REF!</definedName>
    <definedName name="balancesheet" localSheetId="6">#REF!</definedName>
    <definedName name="balancesheet" localSheetId="7">#REF!</definedName>
    <definedName name="balancesheet" localSheetId="5">#REF!</definedName>
    <definedName name="balancesheet" localSheetId="8">#REF!</definedName>
    <definedName name="balancesheet" localSheetId="31">#REF!</definedName>
    <definedName name="balancesheet">#REF!</definedName>
    <definedName name="bankBaltics" localSheetId="36">#REF!</definedName>
    <definedName name="bankBaltics" localSheetId="16">#REF!</definedName>
    <definedName name="bankBaltics" localSheetId="11">#REF!</definedName>
    <definedName name="bankBaltics" localSheetId="30">#REF!</definedName>
    <definedName name="bankBaltics" localSheetId="29">#REF!</definedName>
    <definedName name="bankBaltics" localSheetId="49">#REF!</definedName>
    <definedName name="bankBaltics" localSheetId="32">#REF!</definedName>
    <definedName name="bankBaltics" localSheetId="52">#REF!</definedName>
    <definedName name="bankBaltics" localSheetId="4">#REF!</definedName>
    <definedName name="bankBaltics" localSheetId="14">#REF!</definedName>
    <definedName name="bankBaltics" localSheetId="27">#REF!</definedName>
    <definedName name="bankBaltics" localSheetId="28">#REF!</definedName>
    <definedName name="bankBaltics" localSheetId="26">#REF!</definedName>
    <definedName name="bankBaltics" localSheetId="50">#REF!</definedName>
    <definedName name="bankBaltics" localSheetId="34">#REF!</definedName>
    <definedName name="bankBaltics" localSheetId="6">#REF!</definedName>
    <definedName name="bankBaltics" localSheetId="7">#REF!</definedName>
    <definedName name="bankBaltics" localSheetId="5">#REF!</definedName>
    <definedName name="bankBaltics" localSheetId="8">#REF!</definedName>
    <definedName name="bankBaltics" localSheetId="31">#REF!</definedName>
    <definedName name="bankBaltics">#REF!</definedName>
    <definedName name="bankingRussia" localSheetId="36">#REF!</definedName>
    <definedName name="bankingRussia" localSheetId="16">#REF!</definedName>
    <definedName name="bankingRussia" localSheetId="11">#REF!</definedName>
    <definedName name="bankingRussia" localSheetId="30">#REF!</definedName>
    <definedName name="bankingRussia" localSheetId="29">#REF!</definedName>
    <definedName name="bankingRussia" localSheetId="49">#REF!</definedName>
    <definedName name="bankingRussia" localSheetId="32">#REF!</definedName>
    <definedName name="bankingRussia" localSheetId="52">#REF!</definedName>
    <definedName name="bankingRussia" localSheetId="4">#REF!</definedName>
    <definedName name="bankingRussia" localSheetId="14">#REF!</definedName>
    <definedName name="bankingRussia" localSheetId="27">#REF!</definedName>
    <definedName name="bankingRussia" localSheetId="28">#REF!</definedName>
    <definedName name="bankingRussia" localSheetId="26">#REF!</definedName>
    <definedName name="bankingRussia" localSheetId="50">#REF!</definedName>
    <definedName name="bankingRussia" localSheetId="34">#REF!</definedName>
    <definedName name="bankingRussia" localSheetId="6">#REF!</definedName>
    <definedName name="bankingRussia" localSheetId="7">#REF!</definedName>
    <definedName name="bankingRussia" localSheetId="5">#REF!</definedName>
    <definedName name="bankingRussia" localSheetId="8">#REF!</definedName>
    <definedName name="bankingRussia" localSheetId="31">#REF!</definedName>
    <definedName name="bankingRussia">#REF!</definedName>
    <definedName name="bankPoland" localSheetId="36">#REF!</definedName>
    <definedName name="bankPoland" localSheetId="16">#REF!</definedName>
    <definedName name="bankPoland" localSheetId="11">#REF!</definedName>
    <definedName name="bankPoland" localSheetId="30">#REF!</definedName>
    <definedName name="bankPoland" localSheetId="29">#REF!</definedName>
    <definedName name="bankPoland" localSheetId="49">#REF!</definedName>
    <definedName name="bankPoland" localSheetId="32">#REF!</definedName>
    <definedName name="bankPoland" localSheetId="52">#REF!</definedName>
    <definedName name="bankPoland" localSheetId="4">#REF!</definedName>
    <definedName name="bankPoland" localSheetId="14">#REF!</definedName>
    <definedName name="bankPoland" localSheetId="27">#REF!</definedName>
    <definedName name="bankPoland" localSheetId="28">#REF!</definedName>
    <definedName name="bankPoland" localSheetId="26">#REF!</definedName>
    <definedName name="bankPoland" localSheetId="50">#REF!</definedName>
    <definedName name="bankPoland" localSheetId="34">#REF!</definedName>
    <definedName name="bankPoland" localSheetId="6">#REF!</definedName>
    <definedName name="bankPoland" localSheetId="7">#REF!</definedName>
    <definedName name="bankPoland" localSheetId="5">#REF!</definedName>
    <definedName name="bankPoland" localSheetId="8">#REF!</definedName>
    <definedName name="bankPoland" localSheetId="31">#REF!</definedName>
    <definedName name="bankPoland">#REF!</definedName>
    <definedName name="BAtable" localSheetId="36">#REF!</definedName>
    <definedName name="BAtable" localSheetId="16">#REF!</definedName>
    <definedName name="BAtable" localSheetId="11">#REF!</definedName>
    <definedName name="BAtable" localSheetId="30">#REF!</definedName>
    <definedName name="BAtable" localSheetId="29">#REF!</definedName>
    <definedName name="BAtable" localSheetId="49">#REF!</definedName>
    <definedName name="BAtable" localSheetId="32">#REF!</definedName>
    <definedName name="BAtable" localSheetId="52">#REF!</definedName>
    <definedName name="BAtable" localSheetId="4">#REF!</definedName>
    <definedName name="BAtable" localSheetId="14">#REF!</definedName>
    <definedName name="BAtable" localSheetId="27">#REF!</definedName>
    <definedName name="BAtable" localSheetId="28">#REF!</definedName>
    <definedName name="BAtable" localSheetId="26">#REF!</definedName>
    <definedName name="BAtable" localSheetId="50">#REF!</definedName>
    <definedName name="BAtable" localSheetId="34">#REF!</definedName>
    <definedName name="BAtable" localSheetId="6">#REF!</definedName>
    <definedName name="BAtable" localSheetId="7">#REF!</definedName>
    <definedName name="BAtable" localSheetId="5">#REF!</definedName>
    <definedName name="BAtable" localSheetId="8">#REF!</definedName>
    <definedName name="BAtable" localSheetId="31">#REF!</definedName>
    <definedName name="BAtable">#REF!</definedName>
    <definedName name="BB" localSheetId="36">[12]Försäkringar!$AD$2</definedName>
    <definedName name="BB" localSheetId="30">[12]Försäkringar!$AD$2</definedName>
    <definedName name="BB" localSheetId="29">[12]Försäkringar!$AD$2</definedName>
    <definedName name="BB" localSheetId="49">[12]Försäkringar!$AD$2</definedName>
    <definedName name="BB" localSheetId="32">[12]Försäkringar!$AD$2</definedName>
    <definedName name="BB" localSheetId="52">[13]Försäkringar!$AD$2</definedName>
    <definedName name="BB" localSheetId="27">[12]Försäkringar!$AD$2</definedName>
    <definedName name="BB" localSheetId="28">[12]Försäkringar!$AD$2</definedName>
    <definedName name="BB" localSheetId="26">[12]Försäkringar!$AD$2</definedName>
    <definedName name="BB" localSheetId="50">[14]Försäkringar!$AD$2</definedName>
    <definedName name="BB" localSheetId="6">[15]Försäkringar!$AD$2</definedName>
    <definedName name="BB" localSheetId="7">[15]Försäkringar!$AD$2</definedName>
    <definedName name="BB" localSheetId="5">[15]Försäkringar!$AD$2</definedName>
    <definedName name="BB" localSheetId="31">[12]Försäkringar!$AD$2</definedName>
    <definedName name="BB">[16]Försäkringar!$AD$2</definedName>
    <definedName name="Bol" localSheetId="36">'[12]Konto koncern'!$A$6:$A$337</definedName>
    <definedName name="Bol" localSheetId="30">'[12]Konto koncern'!$A$6:$A$337</definedName>
    <definedName name="Bol" localSheetId="29">'[12]Konto koncern'!$A$6:$A$337</definedName>
    <definedName name="Bol" localSheetId="49">'[12]Konto koncern'!$A$6:$A$337</definedName>
    <definedName name="Bol" localSheetId="32">'[12]Konto koncern'!$A$6:$A$337</definedName>
    <definedName name="Bol" localSheetId="52">'[13]Konto koncern'!$A$6:$A$337</definedName>
    <definedName name="Bol" localSheetId="27">'[12]Konto koncern'!$A$6:$A$337</definedName>
    <definedName name="Bol" localSheetId="28">'[12]Konto koncern'!$A$6:$A$337</definedName>
    <definedName name="Bol" localSheetId="26">'[12]Konto koncern'!$A$6:$A$337</definedName>
    <definedName name="Bol" localSheetId="50">'[14]Konto koncern'!$A$6:$A$337</definedName>
    <definedName name="Bol" localSheetId="6">'[15]Konto koncern'!$A$6:$A$337</definedName>
    <definedName name="Bol" localSheetId="7">'[15]Konto koncern'!$A$6:$A$337</definedName>
    <definedName name="Bol" localSheetId="5">'[15]Konto koncern'!$A$6:$A$337</definedName>
    <definedName name="Bol" localSheetId="31">'[12]Konto koncern'!$A$6:$A$337</definedName>
    <definedName name="Bol">'[16]Konto koncern'!$A$6:$A$337</definedName>
    <definedName name="BPS" localSheetId="36">OFFSET([17]Chart!$Z$11,1,0,COUNTA([17]Chart!$Z$11:$Z$38)-1,1)</definedName>
    <definedName name="BPS" localSheetId="30">OFFSET([18]Chart!$Z$11,1,0,COUNTA([18]Chart!$Z$11:$Z$38)-1,1)</definedName>
    <definedName name="BPS" localSheetId="29">OFFSET([18]Chart!$Z$11,1,0,COUNTA([18]Chart!$Z$11:$Z$38)-1,1)</definedName>
    <definedName name="BPS" localSheetId="49">OFFSET([17]Chart!$Z$11,1,0,COUNTA([17]Chart!$Z$11:$Z$38)-1,1)</definedName>
    <definedName name="BPS" localSheetId="32">OFFSET([18]Chart!$Z$11,1,0,COUNTA([18]Chart!$Z$11:$Z$38)-1,1)</definedName>
    <definedName name="BPS" localSheetId="52">OFFSET([19]Chart!$Z$11,1,0,COUNTA([19]Chart!$Z$11:$Z$38)-1,1)</definedName>
    <definedName name="BPS" localSheetId="27">OFFSET([18]Chart!$Z$11,1,0,COUNTA([18]Chart!$Z$11:$Z$38)-1,1)</definedName>
    <definedName name="BPS" localSheetId="28">OFFSET([18]Chart!$Z$11,1,0,COUNTA([18]Chart!$Z$11:$Z$38)-1,1)</definedName>
    <definedName name="BPS" localSheetId="26">OFFSET([18]Chart!$Z$11,1,0,COUNTA([18]Chart!$Z$11:$Z$38)-1,1)</definedName>
    <definedName name="BPS" localSheetId="50">OFFSET([18]Chart!$Z$11,1,0,COUNTA([18]Chart!$Z$11:$Z$38)-1,1)</definedName>
    <definedName name="BPS" localSheetId="6">OFFSET([20]Chart!$Z$11,1,0,COUNTA([20]Chart!$Z$11:$Z$38)-1,1)</definedName>
    <definedName name="BPS" localSheetId="7">OFFSET([20]Chart!$Z$11,1,0,COUNTA([20]Chart!$Z$11:$Z$38)-1,1)</definedName>
    <definedName name="BPS" localSheetId="5">OFFSET([20]Chart!$Z$11,1,0,COUNTA([20]Chart!$Z$11:$Z$38)-1,1)</definedName>
    <definedName name="BPS" localSheetId="31">OFFSET([18]Chart!$Z$11,1,0,COUNTA([18]Chart!$Z$11:$Z$38)-1,1)</definedName>
    <definedName name="BPS">OFFSET([21]Chart!$Z$11,1,0,COUNTA([21]Chart!$Z$11:$Z$38)-1,1)</definedName>
    <definedName name="BPSVerticalchart" localSheetId="36">IF([17]Chart!$AG$16=1,OFFSET([17]Chart!$Z$11,1,0,COUNTA([17]Chart!$Z$11:$Z$33)-1,1),IF([17]Chart!$AG$16=2,OFFSET([17]Chart!$Z$11,1,0,COUNTA([17]Chart!$Z$11:$Z$38)-1,1),IF([17]Chart!$AG$16=3,OFFSET([17]Chart!$Z$11,1,0,COUNTA([17]Chart!$Z$11:$Z$21)-1,1),IF([17]Chart!$AG$16=4,OFFSET([17]Chart!$Z$11,1,0,COUNTA([17]Chart!$Z$11:$Z$28)-1,1)))))</definedName>
    <definedName name="BPSVerticalchart" localSheetId="30">IF([18]Chart!$AG$16=1,OFFSET([18]Chart!$Z$11,1,0,COUNTA([18]Chart!$Z$11:$Z$33)-1,1),IF([18]Chart!$AG$16=2,OFFSET([18]Chart!$Z$11,1,0,COUNTA([18]Chart!$Z$11:$Z$38)-1,1),IF([18]Chart!$AG$16=3,OFFSET([18]Chart!$Z$11,1,0,COUNTA([18]Chart!$Z$11:$Z$21)-1,1),IF([18]Chart!$AG$16=4,OFFSET([18]Chart!$Z$11,1,0,COUNTA([18]Chart!$Z$11:$Z$28)-1,1)))))</definedName>
    <definedName name="BPSVerticalchart" localSheetId="29">IF([18]Chart!$AG$16=1,OFFSET([18]Chart!$Z$11,1,0,COUNTA([18]Chart!$Z$11:$Z$33)-1,1),IF([18]Chart!$AG$16=2,OFFSET([18]Chart!$Z$11,1,0,COUNTA([18]Chart!$Z$11:$Z$38)-1,1),IF([18]Chart!$AG$16=3,OFFSET([18]Chart!$Z$11,1,0,COUNTA([18]Chart!$Z$11:$Z$21)-1,1),IF([18]Chart!$AG$16=4,OFFSET([18]Chart!$Z$11,1,0,COUNTA([18]Chart!$Z$11:$Z$28)-1,1)))))</definedName>
    <definedName name="BPSVerticalchart" localSheetId="49">IF([17]Chart!$AG$16=1,OFFSET([17]Chart!$Z$11,1,0,COUNTA([17]Chart!$Z$11:$Z$33)-1,1),IF([17]Chart!$AG$16=2,OFFSET([17]Chart!$Z$11,1,0,COUNTA([17]Chart!$Z$11:$Z$38)-1,1),IF([17]Chart!$AG$16=3,OFFSET([17]Chart!$Z$11,1,0,COUNTA([17]Chart!$Z$11:$Z$21)-1,1),IF([17]Chart!$AG$16=4,OFFSET([17]Chart!$Z$11,1,0,COUNTA([17]Chart!$Z$11:$Z$28)-1,1)))))</definedName>
    <definedName name="BPSVerticalchart" localSheetId="32">IF([18]Chart!$AG$16=1,OFFSET([18]Chart!$Z$11,1,0,COUNTA([18]Chart!$Z$11:$Z$33)-1,1),IF([18]Chart!$AG$16=2,OFFSET([18]Chart!$Z$11,1,0,COUNTA([18]Chart!$Z$11:$Z$38)-1,1),IF([18]Chart!$AG$16=3,OFFSET([18]Chart!$Z$11,1,0,COUNTA([18]Chart!$Z$11:$Z$21)-1,1),IF([18]Chart!$AG$16=4,OFFSET([18]Chart!$Z$11,1,0,COUNTA([18]Chart!$Z$11:$Z$28)-1,1)))))</definedName>
    <definedName name="BPSVerticalchart" localSheetId="52">IF([19]Chart!$AG$16=1,OFFSET([19]Chart!$Z$11,1,0,COUNTA([19]Chart!$Z$11:$Z$33)-1,1),IF([19]Chart!$AG$16=2,OFFSET([19]Chart!$Z$11,1,0,COUNTA([19]Chart!$Z$11:$Z$38)-1,1),IF([19]Chart!$AG$16=3,OFFSET([19]Chart!$Z$11,1,0,COUNTA([19]Chart!$Z$11:$Z$21)-1,1),IF([19]Chart!$AG$16=4,OFFSET([19]Chart!$Z$11,1,0,COUNTA([19]Chart!$Z$11:$Z$28)-1,1)))))</definedName>
    <definedName name="BPSVerticalchart" localSheetId="27">IF([18]Chart!$AG$16=1,OFFSET([18]Chart!$Z$11,1,0,COUNTA([18]Chart!$Z$11:$Z$33)-1,1),IF([18]Chart!$AG$16=2,OFFSET([18]Chart!$Z$11,1,0,COUNTA([18]Chart!$Z$11:$Z$38)-1,1),IF([18]Chart!$AG$16=3,OFFSET([18]Chart!$Z$11,1,0,COUNTA([18]Chart!$Z$11:$Z$21)-1,1),IF([18]Chart!$AG$16=4,OFFSET([18]Chart!$Z$11,1,0,COUNTA([18]Chart!$Z$11:$Z$28)-1,1)))))</definedName>
    <definedName name="BPSVerticalchart" localSheetId="28">IF([18]Chart!$AG$16=1,OFFSET([18]Chart!$Z$11,1,0,COUNTA([18]Chart!$Z$11:$Z$33)-1,1),IF([18]Chart!$AG$16=2,OFFSET([18]Chart!$Z$11,1,0,COUNTA([18]Chart!$Z$11:$Z$38)-1,1),IF([18]Chart!$AG$16=3,OFFSET([18]Chart!$Z$11,1,0,COUNTA([18]Chart!$Z$11:$Z$21)-1,1),IF([18]Chart!$AG$16=4,OFFSET([18]Chart!$Z$11,1,0,COUNTA([18]Chart!$Z$11:$Z$28)-1,1)))))</definedName>
    <definedName name="BPSVerticalchart" localSheetId="26">IF([18]Chart!$AG$16=1,OFFSET([18]Chart!$Z$11,1,0,COUNTA([18]Chart!$Z$11:$Z$33)-1,1),IF([18]Chart!$AG$16=2,OFFSET([18]Chart!$Z$11,1,0,COUNTA([18]Chart!$Z$11:$Z$38)-1,1),IF([18]Chart!$AG$16=3,OFFSET([18]Chart!$Z$11,1,0,COUNTA([18]Chart!$Z$11:$Z$21)-1,1),IF([18]Chart!$AG$16=4,OFFSET([18]Chart!$Z$11,1,0,COUNTA([18]Chart!$Z$11:$Z$28)-1,1)))))</definedName>
    <definedName name="BPSVerticalchart" localSheetId="50">IF([18]Chart!$AG$16=1,OFFSET([18]Chart!$Z$11,1,0,COUNTA([18]Chart!$Z$11:$Z$33)-1,1),IF([18]Chart!$AG$16=2,OFFSET([18]Chart!$Z$11,1,0,COUNTA([18]Chart!$Z$11:$Z$38)-1,1),IF([18]Chart!$AG$16=3,OFFSET([18]Chart!$Z$11,1,0,COUNTA([18]Chart!$Z$11:$Z$21)-1,1),IF([18]Chart!$AG$16=4,OFFSET([18]Chart!$Z$11,1,0,COUNTA([18]Chart!$Z$11:$Z$28)-1,1)))))</definedName>
    <definedName name="BPSVerticalchart" localSheetId="6">IF([20]Chart!$AG$16=1,OFFSET([20]Chart!$Z$11,1,0,COUNTA([20]Chart!$Z$11:$Z$33)-1,1),IF([20]Chart!$AG$16=2,OFFSET([20]Chart!$Z$11,1,0,COUNTA([20]Chart!$Z$11:$Z$38)-1,1),IF([20]Chart!$AG$16=3,OFFSET([20]Chart!$Z$11,1,0,COUNTA([20]Chart!$Z$11:$Z$21)-1,1),IF([20]Chart!$AG$16=4,OFFSET([20]Chart!$Z$11,1,0,COUNTA([20]Chart!$Z$11:$Z$28)-1,1)))))</definedName>
    <definedName name="BPSVerticalchart" localSheetId="7">IF([20]Chart!$AG$16=1,OFFSET([20]Chart!$Z$11,1,0,COUNTA([20]Chart!$Z$11:$Z$33)-1,1),IF([20]Chart!$AG$16=2,OFFSET([20]Chart!$Z$11,1,0,COUNTA([20]Chart!$Z$11:$Z$38)-1,1),IF([20]Chart!$AG$16=3,OFFSET([20]Chart!$Z$11,1,0,COUNTA([20]Chart!$Z$11:$Z$21)-1,1),IF([20]Chart!$AG$16=4,OFFSET([20]Chart!$Z$11,1,0,COUNTA([20]Chart!$Z$11:$Z$28)-1,1)))))</definedName>
    <definedName name="BPSVerticalchart" localSheetId="5">IF([20]Chart!$AG$16=1,OFFSET([20]Chart!$Z$11,1,0,COUNTA([20]Chart!$Z$11:$Z$33)-1,1),IF([20]Chart!$AG$16=2,OFFSET([20]Chart!$Z$11,1,0,COUNTA([20]Chart!$Z$11:$Z$38)-1,1),IF([20]Chart!$AG$16=3,OFFSET([20]Chart!$Z$11,1,0,COUNTA([20]Chart!$Z$11:$Z$21)-1,1),IF([20]Chart!$AG$16=4,OFFSET([20]Chart!$Z$11,1,0,COUNTA([20]Chart!$Z$11:$Z$28)-1,1)))))</definedName>
    <definedName name="BPSVerticalchart" localSheetId="31">IF([18]Chart!$AG$16=1,OFFSET([18]Chart!$Z$11,1,0,COUNTA([18]Chart!$Z$11:$Z$33)-1,1),IF([18]Chart!$AG$16=2,OFFSET([18]Chart!$Z$11,1,0,COUNTA([18]Chart!$Z$11:$Z$38)-1,1),IF([18]Chart!$AG$16=3,OFFSET([18]Chart!$Z$11,1,0,COUNTA([18]Chart!$Z$11:$Z$21)-1,1),IF([18]Chart!$AG$16=4,OFFSET([18]Chart!$Z$11,1,0,COUNTA([18]Chart!$Z$11:$Z$28)-1,1)))))</definedName>
    <definedName name="BPSVerticalchart">IF([21]Chart!$AG$16=1,OFFSET([21]Chart!$Z$11,1,0,COUNTA([21]Chart!$Z$11:$Z$33)-1,1),IF([21]Chart!$AG$16=2,OFFSET([21]Chart!$Z$11,1,0,COUNTA([21]Chart!$Z$11:$Z$38)-1,1),IF([21]Chart!$AG$16=3,OFFSET([21]Chart!$Z$11,1,0,COUNTA([21]Chart!$Z$11:$Z$21)-1,1),IF([21]Chart!$AG$16=4,OFFSET([21]Chart!$Z$11,1,0,COUNTA([21]Chart!$Z$11:$Z$28)-1,1)))))</definedName>
    <definedName name="business" localSheetId="36">#REF!</definedName>
    <definedName name="business" localSheetId="16">#REF!</definedName>
    <definedName name="business" localSheetId="11">#REF!</definedName>
    <definedName name="business" localSheetId="30">#REF!</definedName>
    <definedName name="business" localSheetId="29">#REF!</definedName>
    <definedName name="business" localSheetId="49">#REF!</definedName>
    <definedName name="business" localSheetId="32">#REF!</definedName>
    <definedName name="business" localSheetId="52">#REF!</definedName>
    <definedName name="business" localSheetId="4">#REF!</definedName>
    <definedName name="business" localSheetId="14">#REF!</definedName>
    <definedName name="business" localSheetId="27">#REF!</definedName>
    <definedName name="business" localSheetId="28">#REF!</definedName>
    <definedName name="business" localSheetId="26">#REF!</definedName>
    <definedName name="business" localSheetId="50">#REF!</definedName>
    <definedName name="business" localSheetId="34">#REF!</definedName>
    <definedName name="business" localSheetId="6">#REF!</definedName>
    <definedName name="business" localSheetId="7">#REF!</definedName>
    <definedName name="business" localSheetId="5">#REF!</definedName>
    <definedName name="business" localSheetId="8">#REF!</definedName>
    <definedName name="business" localSheetId="31">#REF!</definedName>
    <definedName name="business">#REF!</definedName>
    <definedName name="cap.adequacy" localSheetId="36">#REF!</definedName>
    <definedName name="cap.adequacy" localSheetId="16">#REF!</definedName>
    <definedName name="cap.adequacy" localSheetId="11">#REF!</definedName>
    <definedName name="cap.adequacy" localSheetId="30">#REF!</definedName>
    <definedName name="cap.adequacy" localSheetId="29">#REF!</definedName>
    <definedName name="cap.adequacy" localSheetId="49">#REF!</definedName>
    <definedName name="cap.adequacy" localSheetId="32">#REF!</definedName>
    <definedName name="cap.adequacy" localSheetId="52">#REF!</definedName>
    <definedName name="cap.adequacy" localSheetId="4">#REF!</definedName>
    <definedName name="cap.adequacy" localSheetId="14">#REF!</definedName>
    <definedName name="cap.adequacy" localSheetId="27">#REF!</definedName>
    <definedName name="cap.adequacy" localSheetId="28">#REF!</definedName>
    <definedName name="cap.adequacy" localSheetId="26">#REF!</definedName>
    <definedName name="cap.adequacy" localSheetId="50">#REF!</definedName>
    <definedName name="cap.adequacy" localSheetId="34">#REF!</definedName>
    <definedName name="cap.adequacy" localSheetId="6">#REF!</definedName>
    <definedName name="cap.adequacy" localSheetId="7">#REF!</definedName>
    <definedName name="cap.adequacy" localSheetId="5">#REF!</definedName>
    <definedName name="cap.adequacy" localSheetId="8">#REF!</definedName>
    <definedName name="cap.adequacy" localSheetId="31">#REF!</definedName>
    <definedName name="cap.adequacy">#REF!</definedName>
    <definedName name="Capital_adequacy" localSheetId="36">#REF!</definedName>
    <definedName name="Capital_adequacy" localSheetId="16">#REF!</definedName>
    <definedName name="Capital_adequacy" localSheetId="11">#REF!</definedName>
    <definedName name="Capital_adequacy" localSheetId="30">#REF!</definedName>
    <definedName name="Capital_adequacy" localSheetId="29">#REF!</definedName>
    <definedName name="Capital_adequacy" localSheetId="49">#REF!</definedName>
    <definedName name="Capital_adequacy" localSheetId="32">#REF!</definedName>
    <definedName name="Capital_adequacy" localSheetId="52">#REF!</definedName>
    <definedName name="Capital_adequacy" localSheetId="4">#REF!</definedName>
    <definedName name="Capital_adequacy" localSheetId="14">#REF!</definedName>
    <definedName name="Capital_adequacy" localSheetId="27">#REF!</definedName>
    <definedName name="Capital_adequacy" localSheetId="28">#REF!</definedName>
    <definedName name="Capital_adequacy" localSheetId="26">#REF!</definedName>
    <definedName name="Capital_adequacy" localSheetId="50">#REF!</definedName>
    <definedName name="Capital_adequacy" localSheetId="34">#REF!</definedName>
    <definedName name="Capital_adequacy" localSheetId="6">#REF!</definedName>
    <definedName name="Capital_adequacy" localSheetId="7">#REF!</definedName>
    <definedName name="Capital_adequacy" localSheetId="5">#REF!</definedName>
    <definedName name="Capital_adequacy" localSheetId="8">#REF!</definedName>
    <definedName name="Capital_adequacy" localSheetId="31">#REF!</definedName>
    <definedName name="Capital_adequacy">#REF!</definedName>
    <definedName name="Carol" localSheetId="16">#REF!</definedName>
    <definedName name="Carol" localSheetId="11">#REF!</definedName>
    <definedName name="Carol" localSheetId="30">#REF!</definedName>
    <definedName name="Carol" localSheetId="29">#REF!</definedName>
    <definedName name="Carol" localSheetId="49">#REF!</definedName>
    <definedName name="Carol" localSheetId="32">#REF!</definedName>
    <definedName name="Carol" localSheetId="52">#REF!</definedName>
    <definedName name="Carol" localSheetId="4">#REF!</definedName>
    <definedName name="Carol" localSheetId="14">#REF!</definedName>
    <definedName name="Carol" localSheetId="27">#REF!</definedName>
    <definedName name="Carol" localSheetId="28">#REF!</definedName>
    <definedName name="Carol" localSheetId="26">#REF!</definedName>
    <definedName name="Carol" localSheetId="50">#REF!</definedName>
    <definedName name="Carol" localSheetId="34">#REF!</definedName>
    <definedName name="Carol" localSheetId="6">#REF!</definedName>
    <definedName name="Carol" localSheetId="7">#REF!</definedName>
    <definedName name="Carol" localSheetId="5">#REF!</definedName>
    <definedName name="Carol" localSheetId="8">#REF!</definedName>
    <definedName name="Carol" localSheetId="31">#REF!</definedName>
    <definedName name="Carol">#REF!</definedName>
    <definedName name="cashflow" localSheetId="36">#REF!</definedName>
    <definedName name="cashflow" localSheetId="16">#REF!</definedName>
    <definedName name="cashflow" localSheetId="11">#REF!</definedName>
    <definedName name="cashflow" localSheetId="30">#REF!</definedName>
    <definedName name="cashflow" localSheetId="29">#REF!</definedName>
    <definedName name="cashflow" localSheetId="49">#REF!</definedName>
    <definedName name="cashflow" localSheetId="32">#REF!</definedName>
    <definedName name="cashflow" localSheetId="52">#REF!</definedName>
    <definedName name="cashflow" localSheetId="4">#REF!</definedName>
    <definedName name="cashflow" localSheetId="14">#REF!</definedName>
    <definedName name="cashflow" localSheetId="27">#REF!</definedName>
    <definedName name="cashflow" localSheetId="28">#REF!</definedName>
    <definedName name="cashflow" localSheetId="26">#REF!</definedName>
    <definedName name="cashflow" localSheetId="50">#REF!</definedName>
    <definedName name="cashflow" localSheetId="34">#REF!</definedName>
    <definedName name="cashflow" localSheetId="6">#REF!</definedName>
    <definedName name="cashflow" localSheetId="7">#REF!</definedName>
    <definedName name="cashflow" localSheetId="5">#REF!</definedName>
    <definedName name="cashflow" localSheetId="8">#REF!</definedName>
    <definedName name="cashflow" localSheetId="31">#REF!</definedName>
    <definedName name="cashflow">#REF!</definedName>
    <definedName name="CIBKeyFig" localSheetId="36">#REF!</definedName>
    <definedName name="CIBKeyFig" localSheetId="16">#REF!</definedName>
    <definedName name="CIBKeyFig" localSheetId="11">#REF!</definedName>
    <definedName name="CIBKeyFig" localSheetId="30">#REF!</definedName>
    <definedName name="CIBKeyFig" localSheetId="29">#REF!</definedName>
    <definedName name="CIBKeyFig" localSheetId="49">#REF!</definedName>
    <definedName name="CIBKeyFig" localSheetId="32">#REF!</definedName>
    <definedName name="CIBKeyFig" localSheetId="52">#REF!</definedName>
    <definedName name="CIBKeyFig" localSheetId="4">#REF!</definedName>
    <definedName name="CIBKeyFig" localSheetId="14">#REF!</definedName>
    <definedName name="CIBKeyFig" localSheetId="27">#REF!</definedName>
    <definedName name="CIBKeyFig" localSheetId="28">#REF!</definedName>
    <definedName name="CIBKeyFig" localSheetId="26">#REF!</definedName>
    <definedName name="CIBKeyFig" localSheetId="50">#REF!</definedName>
    <definedName name="CIBKeyFig" localSheetId="34">#REF!</definedName>
    <definedName name="CIBKeyFig" localSheetId="6">#REF!</definedName>
    <definedName name="CIBKeyFig" localSheetId="7">#REF!</definedName>
    <definedName name="CIBKeyFig" localSheetId="5">#REF!</definedName>
    <definedName name="CIBKeyFig" localSheetId="8">#REF!</definedName>
    <definedName name="CIBKeyFig" localSheetId="31">#REF!</definedName>
    <definedName name="CIBKeyFig">#REF!</definedName>
    <definedName name="CIBOP" localSheetId="36">#REF!</definedName>
    <definedName name="CIBOP" localSheetId="16">#REF!</definedName>
    <definedName name="CIBOP" localSheetId="11">#REF!</definedName>
    <definedName name="CIBOP" localSheetId="30">#REF!</definedName>
    <definedName name="CIBOP" localSheetId="29">#REF!</definedName>
    <definedName name="CIBOP" localSheetId="49">#REF!</definedName>
    <definedName name="CIBOP" localSheetId="32">#REF!</definedName>
    <definedName name="CIBOP" localSheetId="52">#REF!</definedName>
    <definedName name="CIBOP" localSheetId="4">#REF!</definedName>
    <definedName name="CIBOP" localSheetId="14">#REF!</definedName>
    <definedName name="CIBOP" localSheetId="27">#REF!</definedName>
    <definedName name="CIBOP" localSheetId="28">#REF!</definedName>
    <definedName name="CIBOP" localSheetId="26">#REF!</definedName>
    <definedName name="CIBOP" localSheetId="50">#REF!</definedName>
    <definedName name="CIBOP" localSheetId="34">#REF!</definedName>
    <definedName name="CIBOP" localSheetId="6">#REF!</definedName>
    <definedName name="CIBOP" localSheetId="7">#REF!</definedName>
    <definedName name="CIBOP" localSheetId="5">#REF!</definedName>
    <definedName name="CIBOP" localSheetId="8">#REF!</definedName>
    <definedName name="CIBOP" localSheetId="31">#REF!</definedName>
    <definedName name="CIBOP">#REF!</definedName>
    <definedName name="cmb" localSheetId="36">#REF!</definedName>
    <definedName name="cmb" localSheetId="16">#REF!</definedName>
    <definedName name="cmb" localSheetId="11">#REF!</definedName>
    <definedName name="cmb" localSheetId="30">#REF!</definedName>
    <definedName name="cmb" localSheetId="29">#REF!</definedName>
    <definedName name="cmb" localSheetId="49">#REF!</definedName>
    <definedName name="cmb" localSheetId="32">#REF!</definedName>
    <definedName name="cmb" localSheetId="52">#REF!</definedName>
    <definedName name="cmb" localSheetId="4">#REF!</definedName>
    <definedName name="cmb" localSheetId="14">#REF!</definedName>
    <definedName name="cmb" localSheetId="27">#REF!</definedName>
    <definedName name="cmb" localSheetId="28">#REF!</definedName>
    <definedName name="cmb" localSheetId="26">#REF!</definedName>
    <definedName name="cmb" localSheetId="50">#REF!</definedName>
    <definedName name="cmb" localSheetId="34">#REF!</definedName>
    <definedName name="cmb" localSheetId="6">#REF!</definedName>
    <definedName name="cmb" localSheetId="7">#REF!</definedName>
    <definedName name="cmb" localSheetId="5">#REF!</definedName>
    <definedName name="cmb" localSheetId="8">#REF!</definedName>
    <definedName name="cmb" localSheetId="31">#REF!</definedName>
    <definedName name="cmb">#REF!</definedName>
    <definedName name="cmb_cmb" localSheetId="36">#REF!</definedName>
    <definedName name="cmb_cmb" localSheetId="16">#REF!</definedName>
    <definedName name="cmb_cmb" localSheetId="11">#REF!</definedName>
    <definedName name="cmb_cmb" localSheetId="30">#REF!</definedName>
    <definedName name="cmb_cmb" localSheetId="29">#REF!</definedName>
    <definedName name="cmb_cmb" localSheetId="49">#REF!</definedName>
    <definedName name="cmb_cmb" localSheetId="32">#REF!</definedName>
    <definedName name="cmb_cmb" localSheetId="52">#REF!</definedName>
    <definedName name="cmb_cmb" localSheetId="4">#REF!</definedName>
    <definedName name="cmb_cmb" localSheetId="14">#REF!</definedName>
    <definedName name="cmb_cmb" localSheetId="27">#REF!</definedName>
    <definedName name="cmb_cmb" localSheetId="28">#REF!</definedName>
    <definedName name="cmb_cmb" localSheetId="26">#REF!</definedName>
    <definedName name="cmb_cmb" localSheetId="50">#REF!</definedName>
    <definedName name="cmb_cmb" localSheetId="34">#REF!</definedName>
    <definedName name="cmb_cmb" localSheetId="6">#REF!</definedName>
    <definedName name="cmb_cmb" localSheetId="7">#REF!</definedName>
    <definedName name="cmb_cmb" localSheetId="5">#REF!</definedName>
    <definedName name="cmb_cmb" localSheetId="8">#REF!</definedName>
    <definedName name="cmb_cmb" localSheetId="31">#REF!</definedName>
    <definedName name="cmb_cmb">#REF!</definedName>
    <definedName name="cmp" localSheetId="36">#REF!</definedName>
    <definedName name="cmp" localSheetId="16">#REF!</definedName>
    <definedName name="cmp" localSheetId="11">#REF!</definedName>
    <definedName name="cmp" localSheetId="30">#REF!</definedName>
    <definedName name="cmp" localSheetId="29">#REF!</definedName>
    <definedName name="cmp" localSheetId="49">#REF!</definedName>
    <definedName name="cmp" localSheetId="32">#REF!</definedName>
    <definedName name="cmp" localSheetId="52">#REF!</definedName>
    <definedName name="cmp" localSheetId="4">#REF!</definedName>
    <definedName name="cmp" localSheetId="14">#REF!</definedName>
    <definedName name="cmp" localSheetId="27">#REF!</definedName>
    <definedName name="cmp" localSheetId="28">#REF!</definedName>
    <definedName name="cmp" localSheetId="26">#REF!</definedName>
    <definedName name="cmp" localSheetId="50">#REF!</definedName>
    <definedName name="cmp" localSheetId="34">#REF!</definedName>
    <definedName name="cmp" localSheetId="6">#REF!</definedName>
    <definedName name="cmp" localSheetId="7">#REF!</definedName>
    <definedName name="cmp" localSheetId="5">#REF!</definedName>
    <definedName name="cmp" localSheetId="8">#REF!</definedName>
    <definedName name="cmp" localSheetId="31">#REF!</definedName>
    <definedName name="cmp">#REF!</definedName>
    <definedName name="CONS" localSheetId="36">OFFSET('[22]Chart Losses'!$M$7,COUNT('[22]Chart Losses'!$M$7:$M$50)-'[22]Chart Losses'!$H$1,,'[22]Chart Losses'!$H$1)</definedName>
    <definedName name="CONS" localSheetId="30">OFFSET('[23]Chart Losses'!$M$7,COUNT('[23]Chart Losses'!$M$7:$M$50)-'[23]Chart Losses'!$H$1,,'[23]Chart Losses'!$H$1)</definedName>
    <definedName name="CONS" localSheetId="29">OFFSET('[23]Chart Losses'!$M$7,COUNT('[23]Chart Losses'!$M$7:$M$50)-'[23]Chart Losses'!$H$1,,'[23]Chart Losses'!$H$1)</definedName>
    <definedName name="CONS" localSheetId="49">OFFSET('[22]Chart Losses'!$M$7,COUNT('[22]Chart Losses'!$M$7:$M$50)-'[22]Chart Losses'!$H$1,,'[22]Chart Losses'!$H$1)</definedName>
    <definedName name="CONS" localSheetId="32">OFFSET('[23]Chart Losses'!$M$7,COUNT('[23]Chart Losses'!$M$7:$M$50)-'[23]Chart Losses'!$H$1,,'[23]Chart Losses'!$H$1)</definedName>
    <definedName name="CONS" localSheetId="52">OFFSET('[24]Chart Losses'!$M$7,COUNT('[24]Chart Losses'!$M$7:$M$50)-'[24]Chart Losses'!$H$1,,'[24]Chart Losses'!$H$1)</definedName>
    <definedName name="CONS" localSheetId="27">OFFSET('[23]Chart Losses'!$M$7,COUNT('[23]Chart Losses'!$M$7:$M$50)-'[23]Chart Losses'!$H$1,,'[23]Chart Losses'!$H$1)</definedName>
    <definedName name="CONS" localSheetId="28">OFFSET('[23]Chart Losses'!$M$7,COUNT('[23]Chart Losses'!$M$7:$M$50)-'[23]Chart Losses'!$H$1,,'[23]Chart Losses'!$H$1)</definedName>
    <definedName name="CONS" localSheetId="26">OFFSET('[23]Chart Losses'!$M$7,COUNT('[23]Chart Losses'!$M$7:$M$50)-'[23]Chart Losses'!$H$1,,'[23]Chart Losses'!$H$1)</definedName>
    <definedName name="CONS" localSheetId="50">OFFSET('[23]Chart Losses'!$M$7,COUNT('[23]Chart Losses'!$M$7:$M$50)-'[23]Chart Losses'!$H$1,,'[23]Chart Losses'!$H$1)</definedName>
    <definedName name="CONS" localSheetId="6">OFFSET('[25]Chart Losses'!$M$7,COUNT('[25]Chart Losses'!$M$7:$M$50)-'[25]Chart Losses'!$H$1,,'[25]Chart Losses'!$H$1)</definedName>
    <definedName name="CONS" localSheetId="7">OFFSET('[25]Chart Losses'!$M$7,COUNT('[25]Chart Losses'!$M$7:$M$50)-'[25]Chart Losses'!$H$1,,'[25]Chart Losses'!$H$1)</definedName>
    <definedName name="CONS" localSheetId="5">OFFSET('[25]Chart Losses'!$M$7,COUNT('[25]Chart Losses'!$M$7:$M$50)-'[25]Chart Losses'!$H$1,,'[25]Chart Losses'!$H$1)</definedName>
    <definedName name="CONS" localSheetId="31">OFFSET('[23]Chart Losses'!$M$7,COUNT('[23]Chart Losses'!$M$7:$M$50)-'[23]Chart Losses'!$H$1,,'[23]Chart Losses'!$H$1)</definedName>
    <definedName name="CONS">OFFSET('[26]Chart Losses'!$M$7,COUNT('[26]Chart Losses'!$M$7:$M$50)-'[26]Chart Losses'!$H$1,,'[26]Chart Losses'!$H$1)</definedName>
    <definedName name="CORP" localSheetId="36">OFFSET('[22]Chart Losses'!$J$7,COUNT('[22]Chart Losses'!$J$7:$J$50)-'[22]Chart Losses'!$H$1,,'[22]Chart Losses'!$H$1)</definedName>
    <definedName name="CORP" localSheetId="30">OFFSET('[23]Chart Losses'!$J$7,COUNT('[23]Chart Losses'!$J$7:$J$50)-'[23]Chart Losses'!$H$1,,'[23]Chart Losses'!$H$1)</definedName>
    <definedName name="CORP" localSheetId="29">OFFSET('[23]Chart Losses'!$J$7,COUNT('[23]Chart Losses'!$J$7:$J$50)-'[23]Chart Losses'!$H$1,,'[23]Chart Losses'!$H$1)</definedName>
    <definedName name="CORP" localSheetId="49">OFFSET('[22]Chart Losses'!$J$7,COUNT('[22]Chart Losses'!$J$7:$J$50)-'[22]Chart Losses'!$H$1,,'[22]Chart Losses'!$H$1)</definedName>
    <definedName name="CORP" localSheetId="32">OFFSET('[23]Chart Losses'!$J$7,COUNT('[23]Chart Losses'!$J$7:$J$50)-'[23]Chart Losses'!$H$1,,'[23]Chart Losses'!$H$1)</definedName>
    <definedName name="CORP" localSheetId="52">OFFSET('[24]Chart Losses'!$J$7,COUNT('[24]Chart Losses'!$J$7:$J$50)-'[24]Chart Losses'!$H$1,,'[24]Chart Losses'!$H$1)</definedName>
    <definedName name="CORP" localSheetId="27">OFFSET('[23]Chart Losses'!$J$7,COUNT('[23]Chart Losses'!$J$7:$J$50)-'[23]Chart Losses'!$H$1,,'[23]Chart Losses'!$H$1)</definedName>
    <definedName name="CORP" localSheetId="28">OFFSET('[23]Chart Losses'!$J$7,COUNT('[23]Chart Losses'!$J$7:$J$50)-'[23]Chart Losses'!$H$1,,'[23]Chart Losses'!$H$1)</definedName>
    <definedName name="CORP" localSheetId="26">OFFSET('[23]Chart Losses'!$J$7,COUNT('[23]Chart Losses'!$J$7:$J$50)-'[23]Chart Losses'!$H$1,,'[23]Chart Losses'!$H$1)</definedName>
    <definedName name="CORP" localSheetId="50">OFFSET('[23]Chart Losses'!$J$7,COUNT('[23]Chart Losses'!$J$7:$J$50)-'[23]Chart Losses'!$H$1,,'[23]Chart Losses'!$H$1)</definedName>
    <definedName name="CORP" localSheetId="6">OFFSET('[25]Chart Losses'!$J$7,COUNT('[25]Chart Losses'!$J$7:$J$50)-'[25]Chart Losses'!$H$1,,'[25]Chart Losses'!$H$1)</definedName>
    <definedName name="CORP" localSheetId="7">OFFSET('[25]Chart Losses'!$J$7,COUNT('[25]Chart Losses'!$J$7:$J$50)-'[25]Chart Losses'!$H$1,,'[25]Chart Losses'!$H$1)</definedName>
    <definedName name="CORP" localSheetId="5">OFFSET('[25]Chart Losses'!$J$7,COUNT('[25]Chart Losses'!$J$7:$J$50)-'[25]Chart Losses'!$H$1,,'[25]Chart Losses'!$H$1)</definedName>
    <definedName name="CORP" localSheetId="31">OFFSET('[23]Chart Losses'!$J$7,COUNT('[23]Chart Losses'!$J$7:$J$50)-'[23]Chart Losses'!$H$1,,'[23]Chart Losses'!$H$1)</definedName>
    <definedName name="CORP">OFFSET('[26]Chart Losses'!$J$7,COUNT('[26]Chart Losses'!$J$7:$J$50)-'[26]Chart Losses'!$H$1,,'[26]Chart Losses'!$H$1)</definedName>
    <definedName name="corp.inst" localSheetId="36">#REF!</definedName>
    <definedName name="corp.inst" localSheetId="16">#REF!</definedName>
    <definedName name="corp.inst" localSheetId="11">#REF!</definedName>
    <definedName name="corp.inst" localSheetId="30">#REF!</definedName>
    <definedName name="corp.inst" localSheetId="29">#REF!</definedName>
    <definedName name="corp.inst" localSheetId="49">#REF!</definedName>
    <definedName name="corp.inst" localSheetId="32">#REF!</definedName>
    <definedName name="corp.inst" localSheetId="52">#REF!</definedName>
    <definedName name="corp.inst" localSheetId="4">#REF!</definedName>
    <definedName name="corp.inst" localSheetId="14">#REF!</definedName>
    <definedName name="corp.inst" localSheetId="27">#REF!</definedName>
    <definedName name="corp.inst" localSheetId="28">#REF!</definedName>
    <definedName name="corp.inst" localSheetId="26">#REF!</definedName>
    <definedName name="corp.inst" localSheetId="50">#REF!</definedName>
    <definedName name="corp.inst" localSheetId="34">#REF!</definedName>
    <definedName name="corp.inst" localSheetId="6">#REF!</definedName>
    <definedName name="corp.inst" localSheetId="7">#REF!</definedName>
    <definedName name="corp.inst" localSheetId="5">#REF!</definedName>
    <definedName name="corp.inst" localSheetId="8">#REF!</definedName>
    <definedName name="corp.inst" localSheetId="31">#REF!</definedName>
    <definedName name="corp.inst">#REF!</definedName>
    <definedName name="corp1" localSheetId="36">#REF!</definedName>
    <definedName name="corp1" localSheetId="16">#REF!</definedName>
    <definedName name="corp1" localSheetId="11">#REF!</definedName>
    <definedName name="corp1" localSheetId="30">#REF!</definedName>
    <definedName name="corp1" localSheetId="29">#REF!</definedName>
    <definedName name="corp1" localSheetId="49">#REF!</definedName>
    <definedName name="corp1" localSheetId="32">#REF!</definedName>
    <definedName name="corp1" localSheetId="52">#REF!</definedName>
    <definedName name="corp1" localSheetId="4">#REF!</definedName>
    <definedName name="corp1" localSheetId="14">#REF!</definedName>
    <definedName name="corp1" localSheetId="27">#REF!</definedName>
    <definedName name="corp1" localSheetId="28">#REF!</definedName>
    <definedName name="corp1" localSheetId="26">#REF!</definedName>
    <definedName name="corp1" localSheetId="50">#REF!</definedName>
    <definedName name="corp1" localSheetId="34">#REF!</definedName>
    <definedName name="corp1" localSheetId="6">#REF!</definedName>
    <definedName name="corp1" localSheetId="7">#REF!</definedName>
    <definedName name="corp1" localSheetId="5">#REF!</definedName>
    <definedName name="corp1" localSheetId="8">#REF!</definedName>
    <definedName name="corp1" localSheetId="31">#REF!</definedName>
    <definedName name="corp1">#REF!</definedName>
    <definedName name="_xlnm.Criteria" localSheetId="36">#REF!</definedName>
    <definedName name="_xlnm.Criteria" localSheetId="16">#REF!</definedName>
    <definedName name="_xlnm.Criteria" localSheetId="11">#REF!</definedName>
    <definedName name="_xlnm.Criteria" localSheetId="30">#REF!</definedName>
    <definedName name="_xlnm.Criteria" localSheetId="29">#REF!</definedName>
    <definedName name="_xlnm.Criteria" localSheetId="49">#REF!</definedName>
    <definedName name="_xlnm.Criteria" localSheetId="32">#REF!</definedName>
    <definedName name="_xlnm.Criteria" localSheetId="52">#REF!</definedName>
    <definedName name="_xlnm.Criteria" localSheetId="4">#REF!</definedName>
    <definedName name="_xlnm.Criteria" localSheetId="14">#REF!</definedName>
    <definedName name="_xlnm.Criteria" localSheetId="27">#REF!</definedName>
    <definedName name="_xlnm.Criteria" localSheetId="28">#REF!</definedName>
    <definedName name="_xlnm.Criteria" localSheetId="26">#REF!</definedName>
    <definedName name="_xlnm.Criteria" localSheetId="50">#REF!</definedName>
    <definedName name="_xlnm.Criteria" localSheetId="34">#REF!</definedName>
    <definedName name="_xlnm.Criteria" localSheetId="6">#REF!</definedName>
    <definedName name="_xlnm.Criteria" localSheetId="7">#REF!</definedName>
    <definedName name="_xlnm.Criteria" localSheetId="5">#REF!</definedName>
    <definedName name="_xlnm.Criteria" localSheetId="8">#REF!</definedName>
    <definedName name="_xlnm.Criteria" localSheetId="31">#REF!</definedName>
    <definedName name="_xlnm.Criteria">#REF!</definedName>
    <definedName name="cru_ytd" localSheetId="36">#REF!</definedName>
    <definedName name="cru_ytd" localSheetId="16">#REF!</definedName>
    <definedName name="cru_ytd" localSheetId="11">#REF!</definedName>
    <definedName name="cru_ytd" localSheetId="30">#REF!</definedName>
    <definedName name="cru_ytd" localSheetId="29">#REF!</definedName>
    <definedName name="cru_ytd" localSheetId="49">#REF!</definedName>
    <definedName name="cru_ytd" localSheetId="32">#REF!</definedName>
    <definedName name="cru_ytd" localSheetId="52">#REF!</definedName>
    <definedName name="cru_ytd" localSheetId="4">#REF!</definedName>
    <definedName name="cru_ytd" localSheetId="14">#REF!</definedName>
    <definedName name="cru_ytd" localSheetId="27">#REF!</definedName>
    <definedName name="cru_ytd" localSheetId="28">#REF!</definedName>
    <definedName name="cru_ytd" localSheetId="26">#REF!</definedName>
    <definedName name="cru_ytd" localSheetId="50">#REF!</definedName>
    <definedName name="cru_ytd" localSheetId="34">#REF!</definedName>
    <definedName name="cru_ytd" localSheetId="6">#REF!</definedName>
    <definedName name="cru_ytd" localSheetId="7">#REF!</definedName>
    <definedName name="cru_ytd" localSheetId="5">#REF!</definedName>
    <definedName name="cru_ytd" localSheetId="8">#REF!</definedName>
    <definedName name="cru_ytd" localSheetId="31">#REF!</definedName>
    <definedName name="cru_ytd">#REF!</definedName>
    <definedName name="cru_ytd_eng" localSheetId="36">#REF!</definedName>
    <definedName name="cru_ytd_eng" localSheetId="16">#REF!</definedName>
    <definedName name="cru_ytd_eng" localSheetId="11">#REF!</definedName>
    <definedName name="cru_ytd_eng" localSheetId="30">#REF!</definedName>
    <definedName name="cru_ytd_eng" localSheetId="29">#REF!</definedName>
    <definedName name="cru_ytd_eng" localSheetId="49">#REF!</definedName>
    <definedName name="cru_ytd_eng" localSheetId="32">#REF!</definedName>
    <definedName name="cru_ytd_eng" localSheetId="52">#REF!</definedName>
    <definedName name="cru_ytd_eng" localSheetId="4">#REF!</definedName>
    <definedName name="cru_ytd_eng" localSheetId="14">#REF!</definedName>
    <definedName name="cru_ytd_eng" localSheetId="27">#REF!</definedName>
    <definedName name="cru_ytd_eng" localSheetId="28">#REF!</definedName>
    <definedName name="cru_ytd_eng" localSheetId="26">#REF!</definedName>
    <definedName name="cru_ytd_eng" localSheetId="50">#REF!</definedName>
    <definedName name="cru_ytd_eng" localSheetId="34">#REF!</definedName>
    <definedName name="cru_ytd_eng" localSheetId="6">#REF!</definedName>
    <definedName name="cru_ytd_eng" localSheetId="7">#REF!</definedName>
    <definedName name="cru_ytd_eng" localSheetId="5">#REF!</definedName>
    <definedName name="cru_ytd_eng" localSheetId="8">#REF!</definedName>
    <definedName name="cru_ytd_eng" localSheetId="31">#REF!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6">#REF!</definedName>
    <definedName name="csNFC_XL_Pensionfunds_Dim11" localSheetId="16">#REF!</definedName>
    <definedName name="csNFC_XL_Pensionfunds_Dim11" localSheetId="11">#REF!</definedName>
    <definedName name="csNFC_XL_Pensionfunds_Dim11" localSheetId="30">#REF!</definedName>
    <definedName name="csNFC_XL_Pensionfunds_Dim11" localSheetId="29">#REF!</definedName>
    <definedName name="csNFC_XL_Pensionfunds_Dim11" localSheetId="49">#REF!</definedName>
    <definedName name="csNFC_XL_Pensionfunds_Dim11" localSheetId="32">#REF!</definedName>
    <definedName name="csNFC_XL_Pensionfunds_Dim11" localSheetId="52">#REF!</definedName>
    <definedName name="csNFC_XL_Pensionfunds_Dim11" localSheetId="4">#REF!</definedName>
    <definedName name="csNFC_XL_Pensionfunds_Dim11" localSheetId="14">#REF!</definedName>
    <definedName name="csNFC_XL_Pensionfunds_Dim11" localSheetId="27">#REF!</definedName>
    <definedName name="csNFC_XL_Pensionfunds_Dim11" localSheetId="28">#REF!</definedName>
    <definedName name="csNFC_XL_Pensionfunds_Dim11" localSheetId="26">#REF!</definedName>
    <definedName name="csNFC_XL_Pensionfunds_Dim11" localSheetId="50">#REF!</definedName>
    <definedName name="csNFC_XL_Pensionfunds_Dim11" localSheetId="34">#REF!</definedName>
    <definedName name="csNFC_XL_Pensionfunds_Dim11" localSheetId="6">#REF!</definedName>
    <definedName name="csNFC_XL_Pensionfunds_Dim11" localSheetId="7">#REF!</definedName>
    <definedName name="csNFC_XL_Pensionfunds_Dim11" localSheetId="5">#REF!</definedName>
    <definedName name="csNFC_XL_Pensionfunds_Dim11" localSheetId="8">#REF!</definedName>
    <definedName name="csNFC_XL_Pensionfunds_Dim11" localSheetId="31">#REF!</definedName>
    <definedName name="csNFC_XL_Pensionfunds_Dim11">#REF!</definedName>
    <definedName name="csNFC_XL_Pensionfunds_Dim12">"="</definedName>
    <definedName name="csNFC_XL_PensionfundsAnchor" localSheetId="36">#REF!</definedName>
    <definedName name="csNFC_XL_PensionfundsAnchor" localSheetId="16">#REF!</definedName>
    <definedName name="csNFC_XL_PensionfundsAnchor" localSheetId="11">#REF!</definedName>
    <definedName name="csNFC_XL_PensionfundsAnchor" localSheetId="30">#REF!</definedName>
    <definedName name="csNFC_XL_PensionfundsAnchor" localSheetId="29">#REF!</definedName>
    <definedName name="csNFC_XL_PensionfundsAnchor" localSheetId="49">#REF!</definedName>
    <definedName name="csNFC_XL_PensionfundsAnchor" localSheetId="32">#REF!</definedName>
    <definedName name="csNFC_XL_PensionfundsAnchor" localSheetId="52">#REF!</definedName>
    <definedName name="csNFC_XL_PensionfundsAnchor" localSheetId="4">#REF!</definedName>
    <definedName name="csNFC_XL_PensionfundsAnchor" localSheetId="14">#REF!</definedName>
    <definedName name="csNFC_XL_PensionfundsAnchor" localSheetId="27">#REF!</definedName>
    <definedName name="csNFC_XL_PensionfundsAnchor" localSheetId="28">#REF!</definedName>
    <definedName name="csNFC_XL_PensionfundsAnchor" localSheetId="26">#REF!</definedName>
    <definedName name="csNFC_XL_PensionfundsAnchor" localSheetId="50">#REF!</definedName>
    <definedName name="csNFC_XL_PensionfundsAnchor" localSheetId="34">#REF!</definedName>
    <definedName name="csNFC_XL_PensionfundsAnchor" localSheetId="6">#REF!</definedName>
    <definedName name="csNFC_XL_PensionfundsAnchor" localSheetId="7">#REF!</definedName>
    <definedName name="csNFC_XL_PensionfundsAnchor" localSheetId="5">#REF!</definedName>
    <definedName name="csNFC_XL_PensionfundsAnchor" localSheetId="8">#REF!</definedName>
    <definedName name="csNFC_XL_PensionfundsAnchor" localSheetId="31">#REF!</definedName>
    <definedName name="csNFC_XL_PensionfundsAnchor">#REF!</definedName>
    <definedName name="csRefreshOnOpen">1</definedName>
    <definedName name="csRefreshOnRotate">1</definedName>
    <definedName name="Currency" localSheetId="36">[27]Factors!$B$13</definedName>
    <definedName name="Currency" localSheetId="30">[27]Factors!$B$13</definedName>
    <definedName name="Currency" localSheetId="29">[27]Factors!$B$13</definedName>
    <definedName name="Currency" localSheetId="49">[27]Factors!$B$13</definedName>
    <definedName name="Currency" localSheetId="32">[27]Factors!$B$13</definedName>
    <definedName name="Currency" localSheetId="52">[28]Factors!$B$13</definedName>
    <definedName name="Currency" localSheetId="27">[27]Factors!$B$13</definedName>
    <definedName name="Currency" localSheetId="28">[27]Factors!$B$13</definedName>
    <definedName name="Currency" localSheetId="26">[27]Factors!$B$13</definedName>
    <definedName name="Currency" localSheetId="50">[29]Factors!$B$13</definedName>
    <definedName name="Currency" localSheetId="6">[30]Factors!$B$13</definedName>
    <definedName name="Currency" localSheetId="7">[30]Factors!$B$13</definedName>
    <definedName name="Currency" localSheetId="5">[30]Factors!$B$13</definedName>
    <definedName name="Currency" localSheetId="31">[27]Factors!$B$13</definedName>
    <definedName name="Currency">[31]Factors!$B$13</definedName>
    <definedName name="cust" localSheetId="36">#REF!</definedName>
    <definedName name="cust" localSheetId="16">#REF!</definedName>
    <definedName name="cust" localSheetId="11">#REF!</definedName>
    <definedName name="cust" localSheetId="30">#REF!</definedName>
    <definedName name="cust" localSheetId="29">#REF!</definedName>
    <definedName name="cust" localSheetId="49">#REF!</definedName>
    <definedName name="cust" localSheetId="32">#REF!</definedName>
    <definedName name="cust" localSheetId="52">#REF!</definedName>
    <definedName name="cust" localSheetId="4">#REF!</definedName>
    <definedName name="cust" localSheetId="14">#REF!</definedName>
    <definedName name="cust" localSheetId="27">#REF!</definedName>
    <definedName name="cust" localSheetId="28">#REF!</definedName>
    <definedName name="cust" localSheetId="26">#REF!</definedName>
    <definedName name="cust" localSheetId="50">#REF!</definedName>
    <definedName name="cust" localSheetId="34">#REF!</definedName>
    <definedName name="cust" localSheetId="6">#REF!</definedName>
    <definedName name="cust" localSheetId="7">#REF!</definedName>
    <definedName name="cust" localSheetId="5">#REF!</definedName>
    <definedName name="cust" localSheetId="8">#REF!</definedName>
    <definedName name="cust" localSheetId="31">#REF!</definedName>
    <definedName name="cust">#REF!</definedName>
    <definedName name="cust_segm" localSheetId="36">#REF!</definedName>
    <definedName name="cust_segm" localSheetId="16">#REF!</definedName>
    <definedName name="cust_segm" localSheetId="11">#REF!</definedName>
    <definedName name="cust_segm" localSheetId="30">#REF!</definedName>
    <definedName name="cust_segm" localSheetId="29">#REF!</definedName>
    <definedName name="cust_segm" localSheetId="49">#REF!</definedName>
    <definedName name="cust_segm" localSheetId="32">#REF!</definedName>
    <definedName name="cust_segm" localSheetId="52">#REF!</definedName>
    <definedName name="cust_segm" localSheetId="4">#REF!</definedName>
    <definedName name="cust_segm" localSheetId="14">#REF!</definedName>
    <definedName name="cust_segm" localSheetId="27">#REF!</definedName>
    <definedName name="cust_segm" localSheetId="28">#REF!</definedName>
    <definedName name="cust_segm" localSheetId="26">#REF!</definedName>
    <definedName name="cust_segm" localSheetId="50">#REF!</definedName>
    <definedName name="cust_segm" localSheetId="34">#REF!</definedName>
    <definedName name="cust_segm" localSheetId="6">#REF!</definedName>
    <definedName name="cust_segm" localSheetId="7">#REF!</definedName>
    <definedName name="cust_segm" localSheetId="5">#REF!</definedName>
    <definedName name="cust_segm" localSheetId="8">#REF!</definedName>
    <definedName name="cust_segm" localSheetId="31">#REF!</definedName>
    <definedName name="cust_segm">#REF!</definedName>
    <definedName name="DanskMdRapport" localSheetId="36">[32]Månedsrapport!$A$1:$F$103</definedName>
    <definedName name="DanskMdRapport" localSheetId="30">[32]Månedsrapport!$A$1:$F$103</definedName>
    <definedName name="DanskMdRapport" localSheetId="29">[32]Månedsrapport!$A$1:$F$103</definedName>
    <definedName name="DanskMdRapport" localSheetId="49">[32]Månedsrapport!$A$1:$F$103</definedName>
    <definedName name="DanskMdRapport" localSheetId="32">[32]Månedsrapport!$A$1:$F$103</definedName>
    <definedName name="DanskMdRapport" localSheetId="52">[33]Månedsrapport!$A$1:$F$103</definedName>
    <definedName name="DanskMdRapport" localSheetId="27">[32]Månedsrapport!$A$1:$F$103</definedName>
    <definedName name="DanskMdRapport" localSheetId="28">[32]Månedsrapport!$A$1:$F$103</definedName>
    <definedName name="DanskMdRapport" localSheetId="26">[32]Månedsrapport!$A$1:$F$103</definedName>
    <definedName name="DanskMdRapport" localSheetId="50">[34]Månedsrapport!$A$1:$F$103</definedName>
    <definedName name="DanskMdRapport" localSheetId="6">[35]Månedsrapport!$A$1:$F$103</definedName>
    <definedName name="DanskMdRapport" localSheetId="7">[35]Månedsrapport!$A$1:$F$103</definedName>
    <definedName name="DanskMdRapport" localSheetId="5">[35]Månedsrapport!$A$1:$F$103</definedName>
    <definedName name="DanskMdRapport" localSheetId="31">[32]Månedsrapport!$A$1:$F$103</definedName>
    <definedName name="DanskMdRapport">[36]Månedsrapport!$A$1:$F$103</definedName>
    <definedName name="data_imp_start" localSheetId="36">[37]Beholdningsdata!#REF!</definedName>
    <definedName name="data_imp_start" localSheetId="30">[37]Beholdningsdata!#REF!</definedName>
    <definedName name="data_imp_start" localSheetId="29">[37]Beholdningsdata!#REF!</definedName>
    <definedName name="data_imp_start" localSheetId="49">[37]Beholdningsdata!#REF!</definedName>
    <definedName name="data_imp_start" localSheetId="32">[37]Beholdningsdata!#REF!</definedName>
    <definedName name="data_imp_start" localSheetId="52">[37]Beholdningsdata!#REF!</definedName>
    <definedName name="data_imp_start" localSheetId="4">[37]Beholdningsdata!#REF!</definedName>
    <definedName name="data_imp_start" localSheetId="27">[37]Beholdningsdata!#REF!</definedName>
    <definedName name="data_imp_start" localSheetId="28">[37]Beholdningsdata!#REF!</definedName>
    <definedName name="data_imp_start" localSheetId="26">[37]Beholdningsdata!#REF!</definedName>
    <definedName name="data_imp_start" localSheetId="50">[37]Beholdningsdata!#REF!</definedName>
    <definedName name="data_imp_start" localSheetId="34">[37]Beholdningsdata!#REF!</definedName>
    <definedName name="data_imp_start" localSheetId="6">[37]Beholdningsdata!#REF!</definedName>
    <definedName name="data_imp_start" localSheetId="7">[37]Beholdningsdata!#REF!</definedName>
    <definedName name="data_imp_start" localSheetId="5">[37]Beholdningsdata!#REF!</definedName>
    <definedName name="data_imp_start" localSheetId="31">[37]Beholdningsdata!#REF!</definedName>
    <definedName name="data_imp_start">[37]Beholdningsdata!#REF!</definedName>
    <definedName name="_xlnm.Database" localSheetId="36">#REF!</definedName>
    <definedName name="_xlnm.Database" localSheetId="16">#REF!</definedName>
    <definedName name="_xlnm.Database" localSheetId="11">#REF!</definedName>
    <definedName name="_xlnm.Database" localSheetId="30">#REF!</definedName>
    <definedName name="_xlnm.Database" localSheetId="29">#REF!</definedName>
    <definedName name="_xlnm.Database" localSheetId="49">#REF!</definedName>
    <definedName name="_xlnm.Database" localSheetId="32">#REF!</definedName>
    <definedName name="_xlnm.Database" localSheetId="52">#REF!</definedName>
    <definedName name="_xlnm.Database" localSheetId="4">#REF!</definedName>
    <definedName name="_xlnm.Database" localSheetId="14">#REF!</definedName>
    <definedName name="_xlnm.Database" localSheetId="27">#REF!</definedName>
    <definedName name="_xlnm.Database" localSheetId="28">#REF!</definedName>
    <definedName name="_xlnm.Database" localSheetId="26">#REF!</definedName>
    <definedName name="_xlnm.Database" localSheetId="50">#REF!</definedName>
    <definedName name="_xlnm.Database" localSheetId="34">#REF!</definedName>
    <definedName name="_xlnm.Database" localSheetId="6">#REF!</definedName>
    <definedName name="_xlnm.Database" localSheetId="7">#REF!</definedName>
    <definedName name="_xlnm.Database" localSheetId="5">#REF!</definedName>
    <definedName name="_xlnm.Database" localSheetId="8">#REF!</definedName>
    <definedName name="_xlnm.Database" localSheetId="31">#REF!</definedName>
    <definedName name="_xlnm.Database">#REF!</definedName>
    <definedName name="Date" localSheetId="36">'[38]Input Sheet'!$A$1</definedName>
    <definedName name="Date" localSheetId="30">'[38]Input Sheet'!$A$1</definedName>
    <definedName name="Date" localSheetId="29">'[38]Input Sheet'!$A$1</definedName>
    <definedName name="Date" localSheetId="49">'[38]Input Sheet'!$A$1</definedName>
    <definedName name="Date" localSheetId="32">'[38]Input Sheet'!$A$1</definedName>
    <definedName name="Date" localSheetId="52">'[39]Input Sheet'!$A$1</definedName>
    <definedName name="Date" localSheetId="27">'[38]Input Sheet'!$A$1</definedName>
    <definedName name="Date" localSheetId="28">'[38]Input Sheet'!$A$1</definedName>
    <definedName name="Date" localSheetId="26">'[38]Input Sheet'!$A$1</definedName>
    <definedName name="Date" localSheetId="50">'[40]Input Sheet'!$A$1</definedName>
    <definedName name="Date" localSheetId="6">'[41]Input Sheet'!$A$1</definedName>
    <definedName name="Date" localSheetId="7">'[41]Input Sheet'!$A$1</definedName>
    <definedName name="Date" localSheetId="5">'[41]Input Sheet'!$A$1</definedName>
    <definedName name="Date" localSheetId="31">'[38]Input Sheet'!$A$1</definedName>
    <definedName name="Date">'[42]Input Sheet'!$A$1</definedName>
    <definedName name="DatoValg" localSheetId="36">[32]HelpSheet!$C$5:$C$16</definedName>
    <definedName name="DatoValg" localSheetId="30">[32]HelpSheet!$C$5:$C$16</definedName>
    <definedName name="DatoValg" localSheetId="29">[32]HelpSheet!$C$5:$C$16</definedName>
    <definedName name="DatoValg" localSheetId="49">[32]HelpSheet!$C$5:$C$16</definedName>
    <definedName name="DatoValg" localSheetId="32">[32]HelpSheet!$C$5:$C$16</definedName>
    <definedName name="DatoValg" localSheetId="52">[33]HelpSheet!$C$5:$C$16</definedName>
    <definedName name="DatoValg" localSheetId="27">[32]HelpSheet!$C$5:$C$16</definedName>
    <definedName name="DatoValg" localSheetId="28">[32]HelpSheet!$C$5:$C$16</definedName>
    <definedName name="DatoValg" localSheetId="26">[32]HelpSheet!$C$5:$C$16</definedName>
    <definedName name="DatoValg" localSheetId="50">[34]HelpSheet!$C$5:$C$16</definedName>
    <definedName name="DatoValg" localSheetId="6">[35]HelpSheet!$C$5:$C$16</definedName>
    <definedName name="DatoValg" localSheetId="7">[35]HelpSheet!$C$5:$C$16</definedName>
    <definedName name="DatoValg" localSheetId="5">[35]HelpSheet!$C$5:$C$16</definedName>
    <definedName name="DatoValg" localSheetId="31">[32]HelpSheet!$C$5:$C$16</definedName>
    <definedName name="DatoValg">[36]HelpSheet!$C$5:$C$16</definedName>
    <definedName name="DATUM" localSheetId="36">OFFSET('[22]Chart Losses'!$H$7,COUNT('[22]Chart Losses'!$H$7:$H$50)-'[22]Chart Losses'!$H$1,,'[22]Chart Losses'!$H$1)</definedName>
    <definedName name="DATUM" localSheetId="30">OFFSET('[23]Chart Losses'!$H$7,COUNT('[23]Chart Losses'!$H$7:$H$50)-'[23]Chart Losses'!$H$1,,'[23]Chart Losses'!$H$1)</definedName>
    <definedName name="DATUM" localSheetId="29">OFFSET('[23]Chart Losses'!$H$7,COUNT('[23]Chart Losses'!$H$7:$H$50)-'[23]Chart Losses'!$H$1,,'[23]Chart Losses'!$H$1)</definedName>
    <definedName name="DATUM" localSheetId="49">OFFSET('[22]Chart Losses'!$H$7,COUNT('[22]Chart Losses'!$H$7:$H$50)-'[22]Chart Losses'!$H$1,,'[22]Chart Losses'!$H$1)</definedName>
    <definedName name="DATUM" localSheetId="32">OFFSET('[23]Chart Losses'!$H$7,COUNT('[23]Chart Losses'!$H$7:$H$50)-'[23]Chart Losses'!$H$1,,'[23]Chart Losses'!$H$1)</definedName>
    <definedName name="DATUM" localSheetId="52">OFFSET('[24]Chart Losses'!$H$7,COUNT('[24]Chart Losses'!$H$7:$H$50)-'[24]Chart Losses'!$H$1,,'[24]Chart Losses'!$H$1)</definedName>
    <definedName name="DATUM" localSheetId="27">OFFSET('[23]Chart Losses'!$H$7,COUNT('[23]Chart Losses'!$H$7:$H$50)-'[23]Chart Losses'!$H$1,,'[23]Chart Losses'!$H$1)</definedName>
    <definedName name="DATUM" localSheetId="28">OFFSET('[23]Chart Losses'!$H$7,COUNT('[23]Chart Losses'!$H$7:$H$50)-'[23]Chart Losses'!$H$1,,'[23]Chart Losses'!$H$1)</definedName>
    <definedName name="DATUM" localSheetId="26">OFFSET('[23]Chart Losses'!$H$7,COUNT('[23]Chart Losses'!$H$7:$H$50)-'[23]Chart Losses'!$H$1,,'[23]Chart Losses'!$H$1)</definedName>
    <definedName name="DATUM" localSheetId="50">OFFSET('[23]Chart Losses'!$H$7,COUNT('[23]Chart Losses'!$H$7:$H$50)-'[23]Chart Losses'!$H$1,,'[23]Chart Losses'!$H$1)</definedName>
    <definedName name="DATUM" localSheetId="6">OFFSET('[25]Chart Losses'!$H$7,COUNT('[25]Chart Losses'!$H$7:$H$50)-'[25]Chart Losses'!$H$1,,'[25]Chart Losses'!$H$1)</definedName>
    <definedName name="DATUM" localSheetId="7">OFFSET('[25]Chart Losses'!$H$7,COUNT('[25]Chart Losses'!$H$7:$H$50)-'[25]Chart Losses'!$H$1,,'[25]Chart Losses'!$H$1)</definedName>
    <definedName name="DATUM" localSheetId="5">OFFSET('[25]Chart Losses'!$H$7,COUNT('[25]Chart Losses'!$H$7:$H$50)-'[25]Chart Losses'!$H$1,,'[25]Chart Losses'!$H$1)</definedName>
    <definedName name="DATUM" localSheetId="31">OFFSET('[23]Chart Losses'!$H$7,COUNT('[23]Chart Losses'!$H$7:$H$50)-'[23]Chart Losses'!$H$1,,'[23]Chart Losses'!$H$1)</definedName>
    <definedName name="DATUM">OFFSET('[26]Chart Losses'!$H$7,COUNT('[26]Chart Losses'!$H$7:$H$50)-'[26]Chart Losses'!$H$1,,'[26]Chart Losses'!$H$1)</definedName>
    <definedName name="DB" localSheetId="36">'[12]Konto koncern'!$A$3:$O$335</definedName>
    <definedName name="DB" localSheetId="30">'[12]Konto koncern'!$A$3:$O$335</definedName>
    <definedName name="DB" localSheetId="29">'[12]Konto koncern'!$A$3:$O$335</definedName>
    <definedName name="DB" localSheetId="49">'[12]Konto koncern'!$A$3:$O$335</definedName>
    <definedName name="DB" localSheetId="32">'[12]Konto koncern'!$A$3:$O$335</definedName>
    <definedName name="DB" localSheetId="52">'[13]Konto koncern'!$A$3:$O$335</definedName>
    <definedName name="DB" localSheetId="27">'[12]Konto koncern'!$A$3:$O$335</definedName>
    <definedName name="DB" localSheetId="28">'[12]Konto koncern'!$A$3:$O$335</definedName>
    <definedName name="DB" localSheetId="26">'[12]Konto koncern'!$A$3:$O$335</definedName>
    <definedName name="DB" localSheetId="50">'[14]Konto koncern'!$A$3:$O$335</definedName>
    <definedName name="DB" localSheetId="6">'[15]Konto koncern'!$A$3:$O$335</definedName>
    <definedName name="DB" localSheetId="7">'[15]Konto koncern'!$A$3:$O$335</definedName>
    <definedName name="DB" localSheetId="5">'[15]Konto koncern'!$A$3:$O$335</definedName>
    <definedName name="DB" localSheetId="31">'[12]Konto koncern'!$A$3:$O$335</definedName>
    <definedName name="DB">'[16]Konto koncern'!$A$3:$O$335</definedName>
    <definedName name="dddd" localSheetId="36"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44" hidden="1">{#N/A,#N/A,TRUE,"Forside";#N/A,#N/A,TRUE,"Contents";#N/A,#N/A,TRUE,"Opera. income stat.";#N/A,#N/A,TRUE,"Business area ";#N/A,#N/A,TRUE,"Statutory income statem."}</definedName>
    <definedName name="dddd" localSheetId="45" hidden="1">{#N/A,#N/A,TRUE,"Forside";#N/A,#N/A,TRUE,"Contents";#N/A,#N/A,TRUE,"Opera. income stat.";#N/A,#N/A,TRUE,"Business area ";#N/A,#N/A,TRUE,"Statutory income statem."}</definedName>
    <definedName name="dddd" localSheetId="46" hidden="1">{#N/A,#N/A,TRUE,"Forside";#N/A,#N/A,TRUE,"Contents";#N/A,#N/A,TRUE,"Opera. income stat.";#N/A,#N/A,TRUE,"Business area ";#N/A,#N/A,TRUE,"Statutory income statem."}</definedName>
    <definedName name="dddd" localSheetId="47" hidden="1">{#N/A,#N/A,TRUE,"Forside";#N/A,#N/A,TRUE,"Contents";#N/A,#N/A,TRUE,"Opera. income stat.";#N/A,#N/A,TRUE,"Business area ";#N/A,#N/A,TRUE,"Statutory income statem."}</definedName>
    <definedName name="dddd" localSheetId="48" hidden="1">{#N/A,#N/A,TRUE,"Forside";#N/A,#N/A,TRUE,"Contents";#N/A,#N/A,TRUE,"Opera. income stat.";#N/A,#N/A,TRUE,"Business area ";#N/A,#N/A,TRUE,"Statutory income statem."}</definedName>
    <definedName name="dddd" localSheetId="11"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49"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52" hidden="1">{#N/A,#N/A,TRUE,"Forside";#N/A,#N/A,TRUE,"Contents";#N/A,#N/A,TRUE,"Opera. income stat.";#N/A,#N/A,TRUE,"Business area ";#N/A,#N/A,TRUE,"Statutory income statem."}</definedName>
    <definedName name="dddd" localSheetId="42"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14"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50" hidden="1">{#N/A,#N/A,TRUE,"Forside";#N/A,#N/A,TRUE,"Contents";#N/A,#N/A,TRUE,"Opera. income stat.";#N/A,#N/A,TRUE,"Business area ";#N/A,#N/A,TRUE,"Statutory income statem."}</definedName>
    <definedName name="dddd" localSheetId="34"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43"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6">#REF!</definedName>
    <definedName name="DeafaultedLoans" localSheetId="16">#REF!</definedName>
    <definedName name="DeafaultedLoans" localSheetId="11">#REF!</definedName>
    <definedName name="DeafaultedLoans" localSheetId="30">#REF!</definedName>
    <definedName name="DeafaultedLoans" localSheetId="29">#REF!</definedName>
    <definedName name="DeafaultedLoans" localSheetId="49">#REF!</definedName>
    <definedName name="DeafaultedLoans" localSheetId="32">#REF!</definedName>
    <definedName name="DeafaultedLoans" localSheetId="52">#REF!</definedName>
    <definedName name="DeafaultedLoans" localSheetId="4">#REF!</definedName>
    <definedName name="DeafaultedLoans" localSheetId="14">#REF!</definedName>
    <definedName name="DeafaultedLoans" localSheetId="27">#REF!</definedName>
    <definedName name="DeafaultedLoans" localSheetId="28">#REF!</definedName>
    <definedName name="DeafaultedLoans" localSheetId="26">#REF!</definedName>
    <definedName name="DeafaultedLoans" localSheetId="50">#REF!</definedName>
    <definedName name="DeafaultedLoans" localSheetId="34">#REF!</definedName>
    <definedName name="DeafaultedLoans" localSheetId="6">#REF!</definedName>
    <definedName name="DeafaultedLoans" localSheetId="7">#REF!</definedName>
    <definedName name="DeafaultedLoans" localSheetId="5">#REF!</definedName>
    <definedName name="DeafaultedLoans" localSheetId="8">#REF!</definedName>
    <definedName name="DeafaultedLoans" localSheetId="31">#REF!</definedName>
    <definedName name="DeafaultedLoans">#REF!</definedName>
    <definedName name="Denmark" localSheetId="36">[43]Sheet1!$C$17</definedName>
    <definedName name="Denmark" localSheetId="30">[43]Sheet1!$C$17</definedName>
    <definedName name="Denmark" localSheetId="29">[43]Sheet1!$C$17</definedName>
    <definedName name="Denmark" localSheetId="49">[43]Sheet1!$C$17</definedName>
    <definedName name="Denmark" localSheetId="32">[43]Sheet1!$C$17</definedName>
    <definedName name="Denmark" localSheetId="52">[44]Sheet1!$C$17</definedName>
    <definedName name="Denmark" localSheetId="27">[43]Sheet1!$C$17</definedName>
    <definedName name="Denmark" localSheetId="28">[43]Sheet1!$C$17</definedName>
    <definedName name="Denmark" localSheetId="26">[43]Sheet1!$C$17</definedName>
    <definedName name="Denmark" localSheetId="50">[45]Sheet1!$C$17</definedName>
    <definedName name="Denmark" localSheetId="6">[46]Sheet1!$C$17</definedName>
    <definedName name="Denmark" localSheetId="7">[46]Sheet1!$C$17</definedName>
    <definedName name="Denmark" localSheetId="5">[46]Sheet1!$C$17</definedName>
    <definedName name="Denmark" localSheetId="31">[43]Sheet1!$C$17</definedName>
    <definedName name="Denmark">[47]Sheet1!$C$17</definedName>
    <definedName name="derivatives" localSheetId="36">#REF!</definedName>
    <definedName name="derivatives" localSheetId="16">#REF!</definedName>
    <definedName name="derivatives" localSheetId="11">#REF!</definedName>
    <definedName name="derivatives" localSheetId="30">#REF!</definedName>
    <definedName name="derivatives" localSheetId="29">#REF!</definedName>
    <definedName name="derivatives" localSheetId="49">#REF!</definedName>
    <definedName name="derivatives" localSheetId="32">#REF!</definedName>
    <definedName name="derivatives" localSheetId="52">#REF!</definedName>
    <definedName name="derivatives" localSheetId="4">#REF!</definedName>
    <definedName name="derivatives" localSheetId="14">#REF!</definedName>
    <definedName name="derivatives" localSheetId="27">#REF!</definedName>
    <definedName name="derivatives" localSheetId="28">#REF!</definedName>
    <definedName name="derivatives" localSheetId="26">#REF!</definedName>
    <definedName name="derivatives" localSheetId="50">#REF!</definedName>
    <definedName name="derivatives" localSheetId="34">#REF!</definedName>
    <definedName name="derivatives" localSheetId="6">#REF!</definedName>
    <definedName name="derivatives" localSheetId="7">#REF!</definedName>
    <definedName name="derivatives" localSheetId="5">#REF!</definedName>
    <definedName name="derivatives" localSheetId="8">#REF!</definedName>
    <definedName name="derivatives" localSheetId="31">#REF!</definedName>
    <definedName name="derivatives">#REF!</definedName>
    <definedName name="DK_DKK_V" localSheetId="36">[43]Sheet1!$C$21</definedName>
    <definedName name="DK_DKK_V" localSheetId="30">[43]Sheet1!$C$21</definedName>
    <definedName name="DK_DKK_V" localSheetId="29">[43]Sheet1!$C$21</definedName>
    <definedName name="DK_DKK_V" localSheetId="49">[43]Sheet1!$C$21</definedName>
    <definedName name="DK_DKK_V" localSheetId="32">[43]Sheet1!$C$21</definedName>
    <definedName name="DK_DKK_V" localSheetId="52">[44]Sheet1!$C$21</definedName>
    <definedName name="DK_DKK_V" localSheetId="27">[43]Sheet1!$C$21</definedName>
    <definedName name="DK_DKK_V" localSheetId="28">[43]Sheet1!$C$21</definedName>
    <definedName name="DK_DKK_V" localSheetId="26">[43]Sheet1!$C$21</definedName>
    <definedName name="DK_DKK_V" localSheetId="50">[45]Sheet1!$C$21</definedName>
    <definedName name="DK_DKK_V" localSheetId="6">[46]Sheet1!$C$21</definedName>
    <definedName name="DK_DKK_V" localSheetId="7">[46]Sheet1!$C$21</definedName>
    <definedName name="DK_DKK_V" localSheetId="5">[46]Sheet1!$C$21</definedName>
    <definedName name="DK_DKK_V" localSheetId="31">[43]Sheet1!$C$21</definedName>
    <definedName name="DK_DKK_V">[47]Sheet1!$C$21</definedName>
    <definedName name="DK_EURO_V" localSheetId="36">[48]Sheet1!$C$12</definedName>
    <definedName name="DK_EURO_V" localSheetId="30">[48]Sheet1!$C$12</definedName>
    <definedName name="DK_EURO_V" localSheetId="29">[48]Sheet1!$C$12</definedName>
    <definedName name="DK_EURO_V" localSheetId="49">[48]Sheet1!$C$12</definedName>
    <definedName name="DK_EURO_V" localSheetId="32">[48]Sheet1!$C$12</definedName>
    <definedName name="DK_EURO_V" localSheetId="52">[49]Sheet1!$C$12</definedName>
    <definedName name="DK_EURO_V" localSheetId="27">[48]Sheet1!$C$12</definedName>
    <definedName name="DK_EURO_V" localSheetId="28">[48]Sheet1!$C$12</definedName>
    <definedName name="DK_EURO_V" localSheetId="26">[48]Sheet1!$C$12</definedName>
    <definedName name="DK_EURO_V" localSheetId="50">[50]Sheet1!$C$12</definedName>
    <definedName name="DK_EURO_V" localSheetId="6">[51]Sheet1!$C$12</definedName>
    <definedName name="DK_EURO_V" localSheetId="7">[51]Sheet1!$C$12</definedName>
    <definedName name="DK_EURO_V" localSheetId="5">[51]Sheet1!$C$12</definedName>
    <definedName name="DK_EURO_V" localSheetId="31">[48]Sheet1!$C$12</definedName>
    <definedName name="DK_EURO_V">[52]Sheet1!$C$12</definedName>
    <definedName name="dollarkurs" localSheetId="36">[53]Forecast!$C$182</definedName>
    <definedName name="dollarkurs" localSheetId="30">[53]Forecast!$C$182</definedName>
    <definedName name="dollarkurs" localSheetId="29">[53]Forecast!$C$182</definedName>
    <definedName name="dollarkurs" localSheetId="49">[53]Forecast!$C$182</definedName>
    <definedName name="dollarkurs" localSheetId="32">[53]Forecast!$C$182</definedName>
    <definedName name="dollarkurs" localSheetId="52">[54]Forecast!$C$182</definedName>
    <definedName name="dollarkurs" localSheetId="27">[53]Forecast!$C$182</definedName>
    <definedName name="dollarkurs" localSheetId="28">[53]Forecast!$C$182</definedName>
    <definedName name="dollarkurs" localSheetId="26">[53]Forecast!$C$182</definedName>
    <definedName name="dollarkurs" localSheetId="50">[55]Forecast!$C$182</definedName>
    <definedName name="dollarkurs" localSheetId="6">[56]Forecast!$C$182</definedName>
    <definedName name="dollarkurs" localSheetId="7">[56]Forecast!$C$182</definedName>
    <definedName name="dollarkurs" localSheetId="5">[56]Forecast!$C$182</definedName>
    <definedName name="dollarkurs" localSheetId="31">[53]Forecast!$C$182</definedName>
    <definedName name="dollarkurs">[57]Forecast!$C$182</definedName>
    <definedName name="EngelskMdRapport" localSheetId="36">[32]Månedsrapport!#REF!</definedName>
    <definedName name="EngelskMdRapport" localSheetId="30">[32]Månedsrapport!#REF!</definedName>
    <definedName name="EngelskMdRapport" localSheetId="29">[32]Månedsrapport!#REF!</definedName>
    <definedName name="EngelskMdRapport" localSheetId="49">[32]Månedsrapport!#REF!</definedName>
    <definedName name="EngelskMdRapport" localSheetId="32">[32]Månedsrapport!#REF!</definedName>
    <definedName name="EngelskMdRapport" localSheetId="52">[33]Månedsrapport!#REF!</definedName>
    <definedName name="EngelskMdRapport" localSheetId="4">[32]Månedsrapport!#REF!</definedName>
    <definedName name="EngelskMdRapport" localSheetId="27">[32]Månedsrapport!#REF!</definedName>
    <definedName name="EngelskMdRapport" localSheetId="28">[32]Månedsrapport!#REF!</definedName>
    <definedName name="EngelskMdRapport" localSheetId="26">[32]Månedsrapport!#REF!</definedName>
    <definedName name="EngelskMdRapport" localSheetId="50">[34]Månedsrapport!#REF!</definedName>
    <definedName name="EngelskMdRapport" localSheetId="34">[36]Månedsrapport!#REF!</definedName>
    <definedName name="EngelskMdRapport" localSheetId="6">[35]Månedsrapport!#REF!</definedName>
    <definedName name="EngelskMdRapport" localSheetId="7">[35]Månedsrapport!#REF!</definedName>
    <definedName name="EngelskMdRapport" localSheetId="5">[35]Månedsrapport!#REF!</definedName>
    <definedName name="EngelskMdRapport" localSheetId="31">[32]Månedsrapport!#REF!</definedName>
    <definedName name="EngelskMdRapport">[36]Månedsrapport!#REF!</definedName>
    <definedName name="EUR" localSheetId="36">'[58]Budget 2001'!$J$1</definedName>
    <definedName name="EUR" localSheetId="30">'[58]Budget 2001'!$J$1</definedName>
    <definedName name="EUR" localSheetId="29">'[58]Budget 2001'!$J$1</definedName>
    <definedName name="EUR" localSheetId="49">'[58]Budget 2001'!$J$1</definedName>
    <definedName name="EUR" localSheetId="32">'[58]Budget 2001'!$J$1</definedName>
    <definedName name="EUR" localSheetId="52">'[59]Budget 2001'!$J$1</definedName>
    <definedName name="EUR" localSheetId="27">'[58]Budget 2001'!$J$1</definedName>
    <definedName name="EUR" localSheetId="28">'[58]Budget 2001'!$J$1</definedName>
    <definedName name="EUR" localSheetId="26">'[58]Budget 2001'!$J$1</definedName>
    <definedName name="EUR" localSheetId="50">'[60]Budget 2001'!$J$1</definedName>
    <definedName name="EUR" localSheetId="6">'[61]Budget 2001'!$J$1</definedName>
    <definedName name="EUR" localSheetId="7">'[61]Budget 2001'!$J$1</definedName>
    <definedName name="EUR" localSheetId="5">'[61]Budget 2001'!$J$1</definedName>
    <definedName name="EUR" localSheetId="31">'[58]Budget 2001'!$J$1</definedName>
    <definedName name="EUR">'[62]Budget 2001'!$J$1</definedName>
    <definedName name="EUR_1.kv." localSheetId="36">#REF!</definedName>
    <definedName name="EUR_1.kv." localSheetId="16">#REF!</definedName>
    <definedName name="EUR_1.kv." localSheetId="11">#REF!</definedName>
    <definedName name="EUR_1.kv." localSheetId="30">#REF!</definedName>
    <definedName name="EUR_1.kv." localSheetId="29">#REF!</definedName>
    <definedName name="EUR_1.kv." localSheetId="49">#REF!</definedName>
    <definedName name="EUR_1.kv." localSheetId="32">#REF!</definedName>
    <definedName name="EUR_1.kv." localSheetId="52">#REF!</definedName>
    <definedName name="EUR_1.kv." localSheetId="4">#REF!</definedName>
    <definedName name="EUR_1.kv." localSheetId="14">#REF!</definedName>
    <definedName name="EUR_1.kv." localSheetId="27">#REF!</definedName>
    <definedName name="EUR_1.kv." localSheetId="28">#REF!</definedName>
    <definedName name="EUR_1.kv." localSheetId="26">#REF!</definedName>
    <definedName name="EUR_1.kv." localSheetId="50">#REF!</definedName>
    <definedName name="EUR_1.kv." localSheetId="34">#REF!</definedName>
    <definedName name="EUR_1.kv." localSheetId="6">#REF!</definedName>
    <definedName name="EUR_1.kv." localSheetId="7">#REF!</definedName>
    <definedName name="EUR_1.kv." localSheetId="5">#REF!</definedName>
    <definedName name="EUR_1.kv." localSheetId="8">#REF!</definedName>
    <definedName name="EUR_1.kv." localSheetId="31">#REF!</definedName>
    <definedName name="EUR_1.kv.">#REF!</definedName>
    <definedName name="EUR_2.kv." localSheetId="36">#REF!</definedName>
    <definedName name="EUR_2.kv." localSheetId="16">#REF!</definedName>
    <definedName name="EUR_2.kv." localSheetId="11">#REF!</definedName>
    <definedName name="EUR_2.kv." localSheetId="30">#REF!</definedName>
    <definedName name="EUR_2.kv." localSheetId="29">#REF!</definedName>
    <definedName name="EUR_2.kv." localSheetId="49">#REF!</definedName>
    <definedName name="EUR_2.kv." localSheetId="32">#REF!</definedName>
    <definedName name="EUR_2.kv." localSheetId="52">#REF!</definedName>
    <definedName name="EUR_2.kv." localSheetId="4">#REF!</definedName>
    <definedName name="EUR_2.kv." localSheetId="14">#REF!</definedName>
    <definedName name="EUR_2.kv." localSheetId="27">#REF!</definedName>
    <definedName name="EUR_2.kv." localSheetId="28">#REF!</definedName>
    <definedName name="EUR_2.kv." localSheetId="26">#REF!</definedName>
    <definedName name="EUR_2.kv." localSheetId="50">#REF!</definedName>
    <definedName name="EUR_2.kv." localSheetId="34">#REF!</definedName>
    <definedName name="EUR_2.kv." localSheetId="6">#REF!</definedName>
    <definedName name="EUR_2.kv." localSheetId="7">#REF!</definedName>
    <definedName name="EUR_2.kv." localSheetId="5">#REF!</definedName>
    <definedName name="EUR_2.kv." localSheetId="8">#REF!</definedName>
    <definedName name="EUR_2.kv." localSheetId="31">#REF!</definedName>
    <definedName name="EUR_2.kv.">#REF!</definedName>
    <definedName name="EUR_3.kv." localSheetId="36">#REF!</definedName>
    <definedName name="EUR_3.kv." localSheetId="16">#REF!</definedName>
    <definedName name="EUR_3.kv." localSheetId="11">#REF!</definedName>
    <definedName name="EUR_3.kv." localSheetId="30">#REF!</definedName>
    <definedName name="EUR_3.kv." localSheetId="29">#REF!</definedName>
    <definedName name="EUR_3.kv." localSheetId="49">#REF!</definedName>
    <definedName name="EUR_3.kv." localSheetId="32">#REF!</definedName>
    <definedName name="EUR_3.kv." localSheetId="52">#REF!</definedName>
    <definedName name="EUR_3.kv." localSheetId="4">#REF!</definedName>
    <definedName name="EUR_3.kv." localSheetId="14">#REF!</definedName>
    <definedName name="EUR_3.kv." localSheetId="27">#REF!</definedName>
    <definedName name="EUR_3.kv." localSheetId="28">#REF!</definedName>
    <definedName name="EUR_3.kv." localSheetId="26">#REF!</definedName>
    <definedName name="EUR_3.kv." localSheetId="50">#REF!</definedName>
    <definedName name="EUR_3.kv." localSheetId="34">#REF!</definedName>
    <definedName name="EUR_3.kv." localSheetId="6">#REF!</definedName>
    <definedName name="EUR_3.kv." localSheetId="7">#REF!</definedName>
    <definedName name="EUR_3.kv." localSheetId="5">#REF!</definedName>
    <definedName name="EUR_3.kv." localSheetId="8">#REF!</definedName>
    <definedName name="EUR_3.kv." localSheetId="31">#REF!</definedName>
    <definedName name="EUR_3.kv.">#REF!</definedName>
    <definedName name="EUR_30.06." localSheetId="36">#REF!</definedName>
    <definedName name="EUR_30.06." localSheetId="16">#REF!</definedName>
    <definedName name="EUR_30.06." localSheetId="11">#REF!</definedName>
    <definedName name="EUR_30.06." localSheetId="30">#REF!</definedName>
    <definedName name="EUR_30.06." localSheetId="29">#REF!</definedName>
    <definedName name="EUR_30.06." localSheetId="49">#REF!</definedName>
    <definedName name="EUR_30.06." localSheetId="32">#REF!</definedName>
    <definedName name="EUR_30.06." localSheetId="52">#REF!</definedName>
    <definedName name="EUR_30.06." localSheetId="4">#REF!</definedName>
    <definedName name="EUR_30.06." localSheetId="14">#REF!</definedName>
    <definedName name="EUR_30.06." localSheetId="27">#REF!</definedName>
    <definedName name="EUR_30.06." localSheetId="28">#REF!</definedName>
    <definedName name="EUR_30.06." localSheetId="26">#REF!</definedName>
    <definedName name="EUR_30.06." localSheetId="50">#REF!</definedName>
    <definedName name="EUR_30.06." localSheetId="34">#REF!</definedName>
    <definedName name="EUR_30.06." localSheetId="6">#REF!</definedName>
    <definedName name="EUR_30.06." localSheetId="7">#REF!</definedName>
    <definedName name="EUR_30.06." localSheetId="5">#REF!</definedName>
    <definedName name="EUR_30.06." localSheetId="8">#REF!</definedName>
    <definedName name="EUR_30.06." localSheetId="31">#REF!</definedName>
    <definedName name="EUR_30.06.">#REF!</definedName>
    <definedName name="EUR_30.09." localSheetId="36">#REF!</definedName>
    <definedName name="EUR_30.09." localSheetId="16">#REF!</definedName>
    <definedName name="EUR_30.09." localSheetId="11">#REF!</definedName>
    <definedName name="EUR_30.09." localSheetId="30">#REF!</definedName>
    <definedName name="EUR_30.09." localSheetId="29">#REF!</definedName>
    <definedName name="EUR_30.09." localSheetId="49">#REF!</definedName>
    <definedName name="EUR_30.09." localSheetId="32">#REF!</definedName>
    <definedName name="EUR_30.09." localSheetId="52">#REF!</definedName>
    <definedName name="EUR_30.09." localSheetId="4">#REF!</definedName>
    <definedName name="EUR_30.09." localSheetId="14">#REF!</definedName>
    <definedName name="EUR_30.09." localSheetId="27">#REF!</definedName>
    <definedName name="EUR_30.09." localSheetId="28">#REF!</definedName>
    <definedName name="EUR_30.09." localSheetId="26">#REF!</definedName>
    <definedName name="EUR_30.09." localSheetId="50">#REF!</definedName>
    <definedName name="EUR_30.09." localSheetId="34">#REF!</definedName>
    <definedName name="EUR_30.09." localSheetId="6">#REF!</definedName>
    <definedName name="EUR_30.09." localSheetId="7">#REF!</definedName>
    <definedName name="EUR_30.09." localSheetId="5">#REF!</definedName>
    <definedName name="EUR_30.09." localSheetId="8">#REF!</definedName>
    <definedName name="EUR_30.09." localSheetId="31">#REF!</definedName>
    <definedName name="EUR_30.09.">#REF!</definedName>
    <definedName name="EUR_31.03." localSheetId="36">#REF!</definedName>
    <definedName name="EUR_31.03." localSheetId="16">#REF!</definedName>
    <definedName name="EUR_31.03." localSheetId="11">#REF!</definedName>
    <definedName name="EUR_31.03." localSheetId="30">#REF!</definedName>
    <definedName name="EUR_31.03." localSheetId="29">#REF!</definedName>
    <definedName name="EUR_31.03." localSheetId="49">#REF!</definedName>
    <definedName name="EUR_31.03." localSheetId="32">#REF!</definedName>
    <definedName name="EUR_31.03." localSheetId="52">#REF!</definedName>
    <definedName name="EUR_31.03." localSheetId="4">#REF!</definedName>
    <definedName name="EUR_31.03." localSheetId="14">#REF!</definedName>
    <definedName name="EUR_31.03." localSheetId="27">#REF!</definedName>
    <definedName name="EUR_31.03." localSheetId="28">#REF!</definedName>
    <definedName name="EUR_31.03." localSheetId="26">#REF!</definedName>
    <definedName name="EUR_31.03." localSheetId="50">#REF!</definedName>
    <definedName name="EUR_31.03." localSheetId="34">#REF!</definedName>
    <definedName name="EUR_31.03." localSheetId="6">#REF!</definedName>
    <definedName name="EUR_31.03." localSheetId="7">#REF!</definedName>
    <definedName name="EUR_31.03." localSheetId="5">#REF!</definedName>
    <definedName name="EUR_31.03." localSheetId="8">#REF!</definedName>
    <definedName name="EUR_31.03." localSheetId="31">#REF!</definedName>
    <definedName name="EUR_31.03.">#REF!</definedName>
    <definedName name="EUR_4.kv." localSheetId="36">#REF!</definedName>
    <definedName name="EUR_4.kv." localSheetId="16">#REF!</definedName>
    <definedName name="EUR_4.kv." localSheetId="11">#REF!</definedName>
    <definedName name="EUR_4.kv." localSheetId="30">#REF!</definedName>
    <definedName name="EUR_4.kv." localSheetId="29">#REF!</definedName>
    <definedName name="EUR_4.kv." localSheetId="49">#REF!</definedName>
    <definedName name="EUR_4.kv." localSheetId="32">#REF!</definedName>
    <definedName name="EUR_4.kv." localSheetId="52">#REF!</definedName>
    <definedName name="EUR_4.kv." localSheetId="4">#REF!</definedName>
    <definedName name="EUR_4.kv." localSheetId="14">#REF!</definedName>
    <definedName name="EUR_4.kv." localSheetId="27">#REF!</definedName>
    <definedName name="EUR_4.kv." localSheetId="28">#REF!</definedName>
    <definedName name="EUR_4.kv." localSheetId="26">#REF!</definedName>
    <definedName name="EUR_4.kv." localSheetId="50">#REF!</definedName>
    <definedName name="EUR_4.kv." localSheetId="34">#REF!</definedName>
    <definedName name="EUR_4.kv." localSheetId="6">#REF!</definedName>
    <definedName name="EUR_4.kv." localSheetId="7">#REF!</definedName>
    <definedName name="EUR_4.kv." localSheetId="5">#REF!</definedName>
    <definedName name="EUR_4.kv." localSheetId="8">#REF!</definedName>
    <definedName name="EUR_4.kv." localSheetId="31">#REF!</definedName>
    <definedName name="EUR_4.kv.">#REF!</definedName>
    <definedName name="EUR_Primo" localSheetId="36">#REF!</definedName>
    <definedName name="EUR_Primo" localSheetId="16">#REF!</definedName>
    <definedName name="EUR_Primo" localSheetId="11">#REF!</definedName>
    <definedName name="EUR_Primo" localSheetId="30">#REF!</definedName>
    <definedName name="EUR_Primo" localSheetId="29">#REF!</definedName>
    <definedName name="EUR_Primo" localSheetId="49">#REF!</definedName>
    <definedName name="EUR_Primo" localSheetId="32">#REF!</definedName>
    <definedName name="EUR_Primo" localSheetId="52">#REF!</definedName>
    <definedName name="EUR_Primo" localSheetId="4">#REF!</definedName>
    <definedName name="EUR_Primo" localSheetId="14">#REF!</definedName>
    <definedName name="EUR_Primo" localSheetId="27">#REF!</definedName>
    <definedName name="EUR_Primo" localSheetId="28">#REF!</definedName>
    <definedName name="EUR_Primo" localSheetId="26">#REF!</definedName>
    <definedName name="EUR_Primo" localSheetId="50">#REF!</definedName>
    <definedName name="EUR_Primo" localSheetId="34">#REF!</definedName>
    <definedName name="EUR_Primo" localSheetId="6">#REF!</definedName>
    <definedName name="EUR_Primo" localSheetId="7">#REF!</definedName>
    <definedName name="EUR_Primo" localSheetId="5">#REF!</definedName>
    <definedName name="EUR_Primo" localSheetId="8">#REF!</definedName>
    <definedName name="EUR_Primo" localSheetId="31">#REF!</definedName>
    <definedName name="EUR_Primo">#REF!</definedName>
    <definedName name="EUR_Ultimo" localSheetId="36">#REF!</definedName>
    <definedName name="EUR_Ultimo" localSheetId="16">#REF!</definedName>
    <definedName name="EUR_Ultimo" localSheetId="11">#REF!</definedName>
    <definedName name="EUR_Ultimo" localSheetId="30">#REF!</definedName>
    <definedName name="EUR_Ultimo" localSheetId="29">#REF!</definedName>
    <definedName name="EUR_Ultimo" localSheetId="49">#REF!</definedName>
    <definedName name="EUR_Ultimo" localSheetId="32">#REF!</definedName>
    <definedName name="EUR_Ultimo" localSheetId="52">#REF!</definedName>
    <definedName name="EUR_Ultimo" localSheetId="4">#REF!</definedName>
    <definedName name="EUR_Ultimo" localSheetId="14">#REF!</definedName>
    <definedName name="EUR_Ultimo" localSheetId="27">#REF!</definedName>
    <definedName name="EUR_Ultimo" localSheetId="28">#REF!</definedName>
    <definedName name="EUR_Ultimo" localSheetId="26">#REF!</definedName>
    <definedName name="EUR_Ultimo" localSheetId="50">#REF!</definedName>
    <definedName name="EUR_Ultimo" localSheetId="34">#REF!</definedName>
    <definedName name="EUR_Ultimo" localSheetId="6">#REF!</definedName>
    <definedName name="EUR_Ultimo" localSheetId="7">#REF!</definedName>
    <definedName name="EUR_Ultimo" localSheetId="5">#REF!</definedName>
    <definedName name="EUR_Ultimo" localSheetId="8">#REF!</definedName>
    <definedName name="EUR_Ultimo" localSheetId="31">#REF!</definedName>
    <definedName name="EUR_Ultimo">#REF!</definedName>
    <definedName name="euro" localSheetId="36">'[63]KF 97-01'!$Q$39</definedName>
    <definedName name="euro" localSheetId="30">'[63]KF 97-01'!$Q$39</definedName>
    <definedName name="euro" localSheetId="29">'[63]KF 97-01'!$Q$39</definedName>
    <definedName name="euro" localSheetId="49">'[63]KF 97-01'!$Q$39</definedName>
    <definedName name="euro" localSheetId="32">'[63]KF 97-01'!$Q$39</definedName>
    <definedName name="euro" localSheetId="52">'[64]KF 97-01'!$Q$39</definedName>
    <definedName name="euro" localSheetId="27">'[63]KF 97-01'!$Q$39</definedName>
    <definedName name="euro" localSheetId="28">'[63]KF 97-01'!$Q$39</definedName>
    <definedName name="euro" localSheetId="26">'[63]KF 97-01'!$Q$39</definedName>
    <definedName name="euro" localSheetId="50">'[65]KF 97-01'!$Q$39</definedName>
    <definedName name="euro" localSheetId="6">'[66]KF 97-01'!$Q$39</definedName>
    <definedName name="euro" localSheetId="7">'[66]KF 97-01'!$Q$39</definedName>
    <definedName name="euro" localSheetId="5">'[66]KF 97-01'!$Q$39</definedName>
    <definedName name="euro" localSheetId="31">'[63]KF 97-01'!$Q$39</definedName>
    <definedName name="euro">'[67]KF 97-01'!$Q$39</definedName>
    <definedName name="Euro01" localSheetId="36">[32]Valutakurser!$F$8</definedName>
    <definedName name="Euro01" localSheetId="30">[32]Valutakurser!$F$8</definedName>
    <definedName name="Euro01" localSheetId="29">[32]Valutakurser!$F$8</definedName>
    <definedName name="Euro01" localSheetId="49">[32]Valutakurser!$F$8</definedName>
    <definedName name="Euro01" localSheetId="32">[32]Valutakurser!$F$8</definedName>
    <definedName name="Euro01" localSheetId="52">[33]Valutakurser!$F$8</definedName>
    <definedName name="Euro01" localSheetId="27">[32]Valutakurser!$F$8</definedName>
    <definedName name="Euro01" localSheetId="28">[32]Valutakurser!$F$8</definedName>
    <definedName name="Euro01" localSheetId="26">[32]Valutakurser!$F$8</definedName>
    <definedName name="Euro01" localSheetId="50">[34]Valutakurser!$F$8</definedName>
    <definedName name="Euro01" localSheetId="6">[35]Valutakurser!$F$8</definedName>
    <definedName name="Euro01" localSheetId="7">[35]Valutakurser!$F$8</definedName>
    <definedName name="Euro01" localSheetId="5">[35]Valutakurser!$F$8</definedName>
    <definedName name="Euro01" localSheetId="31">[32]Valutakurser!$F$8</definedName>
    <definedName name="Euro01">[36]Valutakurser!$F$8</definedName>
    <definedName name="Euro02" localSheetId="36">[32]Valutakurser!$G$8</definedName>
    <definedName name="Euro02" localSheetId="30">[32]Valutakurser!$G$8</definedName>
    <definedName name="Euro02" localSheetId="29">[32]Valutakurser!$G$8</definedName>
    <definedName name="Euro02" localSheetId="49">[32]Valutakurser!$G$8</definedName>
    <definedName name="Euro02" localSheetId="32">[32]Valutakurser!$G$8</definedName>
    <definedName name="Euro02" localSheetId="52">[33]Valutakurser!$G$8</definedName>
    <definedName name="Euro02" localSheetId="27">[32]Valutakurser!$G$8</definedName>
    <definedName name="Euro02" localSheetId="28">[32]Valutakurser!$G$8</definedName>
    <definedName name="Euro02" localSheetId="26">[32]Valutakurser!$G$8</definedName>
    <definedName name="Euro02" localSheetId="50">[34]Valutakurser!$G$8</definedName>
    <definedName name="Euro02" localSheetId="6">[35]Valutakurser!$G$8</definedName>
    <definedName name="Euro02" localSheetId="7">[35]Valutakurser!$G$8</definedName>
    <definedName name="Euro02" localSheetId="5">[35]Valutakurser!$G$8</definedName>
    <definedName name="Euro02" localSheetId="31">[32]Valutakurser!$G$8</definedName>
    <definedName name="Euro02">[36]Valutakurser!$G$8</definedName>
    <definedName name="Euro03" localSheetId="36">[32]Valutakurser!$H$8</definedName>
    <definedName name="Euro03" localSheetId="30">[32]Valutakurser!$H$8</definedName>
    <definedName name="Euro03" localSheetId="29">[32]Valutakurser!$H$8</definedName>
    <definedName name="Euro03" localSheetId="49">[32]Valutakurser!$H$8</definedName>
    <definedName name="Euro03" localSheetId="32">[32]Valutakurser!$H$8</definedName>
    <definedName name="Euro03" localSheetId="52">[33]Valutakurser!$H$8</definedName>
    <definedName name="Euro03" localSheetId="27">[32]Valutakurser!$H$8</definedName>
    <definedName name="Euro03" localSheetId="28">[32]Valutakurser!$H$8</definedName>
    <definedName name="Euro03" localSheetId="26">[32]Valutakurser!$H$8</definedName>
    <definedName name="Euro03" localSheetId="50">[34]Valutakurser!$H$8</definedName>
    <definedName name="Euro03" localSheetId="6">[35]Valutakurser!$H$8</definedName>
    <definedName name="Euro03" localSheetId="7">[35]Valutakurser!$H$8</definedName>
    <definedName name="Euro03" localSheetId="5">[35]Valutakurser!$H$8</definedName>
    <definedName name="Euro03" localSheetId="31">[32]Valutakurser!$H$8</definedName>
    <definedName name="Euro03">[36]Valutakurser!$H$8</definedName>
    <definedName name="Euro04" localSheetId="36">[32]Valutakurser!$I$8</definedName>
    <definedName name="Euro04" localSheetId="30">[32]Valutakurser!$I$8</definedName>
    <definedName name="Euro04" localSheetId="29">[32]Valutakurser!$I$8</definedName>
    <definedName name="Euro04" localSheetId="49">[32]Valutakurser!$I$8</definedName>
    <definedName name="Euro04" localSheetId="32">[32]Valutakurser!$I$8</definedName>
    <definedName name="Euro04" localSheetId="52">[33]Valutakurser!$I$8</definedName>
    <definedName name="Euro04" localSheetId="27">[32]Valutakurser!$I$8</definedName>
    <definedName name="Euro04" localSheetId="28">[32]Valutakurser!$I$8</definedName>
    <definedName name="Euro04" localSheetId="26">[32]Valutakurser!$I$8</definedName>
    <definedName name="Euro04" localSheetId="50">[34]Valutakurser!$I$8</definedName>
    <definedName name="Euro04" localSheetId="6">[35]Valutakurser!$I$8</definedName>
    <definedName name="Euro04" localSheetId="7">[35]Valutakurser!$I$8</definedName>
    <definedName name="Euro04" localSheetId="5">[35]Valutakurser!$I$8</definedName>
    <definedName name="Euro04" localSheetId="31">[32]Valutakurser!$I$8</definedName>
    <definedName name="Euro04">[36]Valutakurser!$I$8</definedName>
    <definedName name="Euro05" localSheetId="36">[32]Valutakurser!$J$8</definedName>
    <definedName name="Euro05" localSheetId="30">[32]Valutakurser!$J$8</definedName>
    <definedName name="Euro05" localSheetId="29">[32]Valutakurser!$J$8</definedName>
    <definedName name="Euro05" localSheetId="49">[32]Valutakurser!$J$8</definedName>
    <definedName name="Euro05" localSheetId="32">[32]Valutakurser!$J$8</definedName>
    <definedName name="Euro05" localSheetId="52">[33]Valutakurser!$J$8</definedName>
    <definedName name="Euro05" localSheetId="27">[32]Valutakurser!$J$8</definedName>
    <definedName name="Euro05" localSheetId="28">[32]Valutakurser!$J$8</definedName>
    <definedName name="Euro05" localSheetId="26">[32]Valutakurser!$J$8</definedName>
    <definedName name="Euro05" localSheetId="50">[34]Valutakurser!$J$8</definedName>
    <definedName name="Euro05" localSheetId="6">[35]Valutakurser!$J$8</definedName>
    <definedName name="Euro05" localSheetId="7">[35]Valutakurser!$J$8</definedName>
    <definedName name="Euro05" localSheetId="5">[35]Valutakurser!$J$8</definedName>
    <definedName name="Euro05" localSheetId="31">[32]Valutakurser!$J$8</definedName>
    <definedName name="Euro05">[36]Valutakurser!$J$8</definedName>
    <definedName name="Euro06" localSheetId="36">[32]Valutakurser!$K$8</definedName>
    <definedName name="Euro06" localSheetId="30">[32]Valutakurser!$K$8</definedName>
    <definedName name="Euro06" localSheetId="29">[32]Valutakurser!$K$8</definedName>
    <definedName name="Euro06" localSheetId="49">[32]Valutakurser!$K$8</definedName>
    <definedName name="Euro06" localSheetId="32">[32]Valutakurser!$K$8</definedName>
    <definedName name="Euro06" localSheetId="52">[33]Valutakurser!$K$8</definedName>
    <definedName name="Euro06" localSheetId="27">[32]Valutakurser!$K$8</definedName>
    <definedName name="Euro06" localSheetId="28">[32]Valutakurser!$K$8</definedName>
    <definedName name="Euro06" localSheetId="26">[32]Valutakurser!$K$8</definedName>
    <definedName name="Euro06" localSheetId="50">[34]Valutakurser!$K$8</definedName>
    <definedName name="Euro06" localSheetId="6">[35]Valutakurser!$K$8</definedName>
    <definedName name="Euro06" localSheetId="7">[35]Valutakurser!$K$8</definedName>
    <definedName name="Euro06" localSheetId="5">[35]Valutakurser!$K$8</definedName>
    <definedName name="Euro06" localSheetId="31">[32]Valutakurser!$K$8</definedName>
    <definedName name="Euro06">[36]Valutakurser!$K$8</definedName>
    <definedName name="Euro07" localSheetId="36">[32]Valutakurser!$L$8</definedName>
    <definedName name="Euro07" localSheetId="30">[32]Valutakurser!$L$8</definedName>
    <definedName name="Euro07" localSheetId="29">[32]Valutakurser!$L$8</definedName>
    <definedName name="Euro07" localSheetId="49">[32]Valutakurser!$L$8</definedName>
    <definedName name="Euro07" localSheetId="32">[32]Valutakurser!$L$8</definedName>
    <definedName name="Euro07" localSheetId="52">[33]Valutakurser!$L$8</definedName>
    <definedName name="Euro07" localSheetId="27">[32]Valutakurser!$L$8</definedName>
    <definedName name="Euro07" localSheetId="28">[32]Valutakurser!$L$8</definedName>
    <definedName name="Euro07" localSheetId="26">[32]Valutakurser!$L$8</definedName>
    <definedName name="Euro07" localSheetId="50">[34]Valutakurser!$L$8</definedName>
    <definedName name="Euro07" localSheetId="6">[35]Valutakurser!$L$8</definedName>
    <definedName name="Euro07" localSheetId="7">[35]Valutakurser!$L$8</definedName>
    <definedName name="Euro07" localSheetId="5">[35]Valutakurser!$L$8</definedName>
    <definedName name="Euro07" localSheetId="31">[32]Valutakurser!$L$8</definedName>
    <definedName name="Euro07">[36]Valutakurser!$L$8</definedName>
    <definedName name="Euro08" localSheetId="36">[32]Valutakurser!$M$8</definedName>
    <definedName name="Euro08" localSheetId="30">[32]Valutakurser!$M$8</definedName>
    <definedName name="Euro08" localSheetId="29">[32]Valutakurser!$M$8</definedName>
    <definedName name="Euro08" localSheetId="49">[32]Valutakurser!$M$8</definedName>
    <definedName name="Euro08" localSheetId="32">[32]Valutakurser!$M$8</definedName>
    <definedName name="Euro08" localSheetId="52">[33]Valutakurser!$M$8</definedName>
    <definedName name="Euro08" localSheetId="27">[32]Valutakurser!$M$8</definedName>
    <definedName name="Euro08" localSheetId="28">[32]Valutakurser!$M$8</definedName>
    <definedName name="Euro08" localSheetId="26">[32]Valutakurser!$M$8</definedName>
    <definedName name="Euro08" localSheetId="50">[34]Valutakurser!$M$8</definedName>
    <definedName name="Euro08" localSheetId="6">[35]Valutakurser!$M$8</definedName>
    <definedName name="Euro08" localSheetId="7">[35]Valutakurser!$M$8</definedName>
    <definedName name="Euro08" localSheetId="5">[35]Valutakurser!$M$8</definedName>
    <definedName name="Euro08" localSheetId="31">[32]Valutakurser!$M$8</definedName>
    <definedName name="Euro08">[36]Valutakurser!$M$8</definedName>
    <definedName name="Euro09" localSheetId="36">[32]Valutakurser!$N$8</definedName>
    <definedName name="Euro09" localSheetId="30">[32]Valutakurser!$N$8</definedName>
    <definedName name="Euro09" localSheetId="29">[32]Valutakurser!$N$8</definedName>
    <definedName name="Euro09" localSheetId="49">[32]Valutakurser!$N$8</definedName>
    <definedName name="Euro09" localSheetId="32">[32]Valutakurser!$N$8</definedName>
    <definedName name="Euro09" localSheetId="52">[33]Valutakurser!$N$8</definedName>
    <definedName name="Euro09" localSheetId="27">[32]Valutakurser!$N$8</definedName>
    <definedName name="Euro09" localSheetId="28">[32]Valutakurser!$N$8</definedName>
    <definedName name="Euro09" localSheetId="26">[32]Valutakurser!$N$8</definedName>
    <definedName name="Euro09" localSheetId="50">[34]Valutakurser!$N$8</definedName>
    <definedName name="Euro09" localSheetId="6">[35]Valutakurser!$N$8</definedName>
    <definedName name="Euro09" localSheetId="7">[35]Valutakurser!$N$8</definedName>
    <definedName name="Euro09" localSheetId="5">[35]Valutakurser!$N$8</definedName>
    <definedName name="Euro09" localSheetId="31">[32]Valutakurser!$N$8</definedName>
    <definedName name="Euro09">[36]Valutakurser!$N$8</definedName>
    <definedName name="Euro10" localSheetId="36">[32]Valutakurser!$O$8</definedName>
    <definedName name="Euro10" localSheetId="30">[32]Valutakurser!$O$8</definedName>
    <definedName name="Euro10" localSheetId="29">[32]Valutakurser!$O$8</definedName>
    <definedName name="Euro10" localSheetId="49">[32]Valutakurser!$O$8</definedName>
    <definedName name="Euro10" localSheetId="32">[32]Valutakurser!$O$8</definedName>
    <definedName name="Euro10" localSheetId="52">[33]Valutakurser!$O$8</definedName>
    <definedName name="Euro10" localSheetId="27">[32]Valutakurser!$O$8</definedName>
    <definedName name="Euro10" localSheetId="28">[32]Valutakurser!$O$8</definedName>
    <definedName name="Euro10" localSheetId="26">[32]Valutakurser!$O$8</definedName>
    <definedName name="Euro10" localSheetId="50">[34]Valutakurser!$O$8</definedName>
    <definedName name="Euro10" localSheetId="6">[35]Valutakurser!$O$8</definedName>
    <definedName name="Euro10" localSheetId="7">[35]Valutakurser!$O$8</definedName>
    <definedName name="Euro10" localSheetId="5">[35]Valutakurser!$O$8</definedName>
    <definedName name="Euro10" localSheetId="31">[32]Valutakurser!$O$8</definedName>
    <definedName name="Euro10">[36]Valutakurser!$O$8</definedName>
    <definedName name="Euro11" localSheetId="36">[32]Valutakurser!$P$8</definedName>
    <definedName name="Euro11" localSheetId="30">[32]Valutakurser!$P$8</definedName>
    <definedName name="Euro11" localSheetId="29">[32]Valutakurser!$P$8</definedName>
    <definedName name="Euro11" localSheetId="49">[32]Valutakurser!$P$8</definedName>
    <definedName name="Euro11" localSheetId="32">[32]Valutakurser!$P$8</definedName>
    <definedName name="Euro11" localSheetId="52">[33]Valutakurser!$P$8</definedName>
    <definedName name="Euro11" localSheetId="27">[32]Valutakurser!$P$8</definedName>
    <definedName name="Euro11" localSheetId="28">[32]Valutakurser!$P$8</definedName>
    <definedName name="Euro11" localSheetId="26">[32]Valutakurser!$P$8</definedName>
    <definedName name="Euro11" localSheetId="50">[34]Valutakurser!$P$8</definedName>
    <definedName name="Euro11" localSheetId="6">[35]Valutakurser!$P$8</definedName>
    <definedName name="Euro11" localSheetId="7">[35]Valutakurser!$P$8</definedName>
    <definedName name="Euro11" localSheetId="5">[35]Valutakurser!$P$8</definedName>
    <definedName name="Euro11" localSheetId="31">[32]Valutakurser!$P$8</definedName>
    <definedName name="Euro11">[36]Valutakurser!$P$8</definedName>
    <definedName name="Euro12" localSheetId="36">[32]Valutakurser!$Q$8</definedName>
    <definedName name="Euro12" localSheetId="30">[32]Valutakurser!$Q$8</definedName>
    <definedName name="Euro12" localSheetId="29">[32]Valutakurser!$Q$8</definedName>
    <definedName name="Euro12" localSheetId="49">[32]Valutakurser!$Q$8</definedName>
    <definedName name="Euro12" localSheetId="32">[32]Valutakurser!$Q$8</definedName>
    <definedName name="Euro12" localSheetId="52">[33]Valutakurser!$Q$8</definedName>
    <definedName name="Euro12" localSheetId="27">[32]Valutakurser!$Q$8</definedName>
    <definedName name="Euro12" localSheetId="28">[32]Valutakurser!$Q$8</definedName>
    <definedName name="Euro12" localSheetId="26">[32]Valutakurser!$Q$8</definedName>
    <definedName name="Euro12" localSheetId="50">[34]Valutakurser!$Q$8</definedName>
    <definedName name="Euro12" localSheetId="6">[35]Valutakurser!$Q$8</definedName>
    <definedName name="Euro12" localSheetId="7">[35]Valutakurser!$Q$8</definedName>
    <definedName name="Euro12" localSheetId="5">[35]Valutakurser!$Q$8</definedName>
    <definedName name="Euro12" localSheetId="31">[32]Valutakurser!$Q$8</definedName>
    <definedName name="Euro12">[36]Valutakurser!$Q$8</definedName>
    <definedName name="EuroBeregnet" localSheetId="36">[32]Investment_assets!$C$47:$AX$55</definedName>
    <definedName name="EuroBeregnet" localSheetId="30">[32]Investment_assets!$C$47:$AX$55</definedName>
    <definedName name="EuroBeregnet" localSheetId="29">[32]Investment_assets!$C$47:$AX$55</definedName>
    <definedName name="EuroBeregnet" localSheetId="49">[32]Investment_assets!$C$47:$AX$55</definedName>
    <definedName name="EuroBeregnet" localSheetId="32">[32]Investment_assets!$C$47:$AX$55</definedName>
    <definedName name="EuroBeregnet" localSheetId="52">[33]Investment_assets!$C$47:$AX$55</definedName>
    <definedName name="EuroBeregnet" localSheetId="27">[32]Investment_assets!$C$47:$AX$55</definedName>
    <definedName name="EuroBeregnet" localSheetId="28">[32]Investment_assets!$C$47:$AX$55</definedName>
    <definedName name="EuroBeregnet" localSheetId="26">[32]Investment_assets!$C$47:$AX$55</definedName>
    <definedName name="EuroBeregnet" localSheetId="50">[34]Investment_assets!$C$47:$AX$55</definedName>
    <definedName name="EuroBeregnet" localSheetId="6">[35]Investment_assets!$C$47:$AX$55</definedName>
    <definedName name="EuroBeregnet" localSheetId="7">[35]Investment_assets!$C$47:$AX$55</definedName>
    <definedName name="EuroBeregnet" localSheetId="5">[35]Investment_assets!$C$47:$AX$55</definedName>
    <definedName name="EuroBeregnet" localSheetId="31">[32]Investment_assets!$C$47:$AX$55</definedName>
    <definedName name="EuroBeregnet">[36]Investment_assets!$C$47:$AX$55</definedName>
    <definedName name="EuroKurs1" localSheetId="36">[32]HelpSheet!$G$21</definedName>
    <definedName name="EuroKurs1" localSheetId="30">[32]HelpSheet!$G$21</definedName>
    <definedName name="EuroKurs1" localSheetId="29">[32]HelpSheet!$G$21</definedName>
    <definedName name="EuroKurs1" localSheetId="49">[32]HelpSheet!$G$21</definedName>
    <definedName name="EuroKurs1" localSheetId="32">[32]HelpSheet!$G$21</definedName>
    <definedName name="EuroKurs1" localSheetId="52">[33]HelpSheet!$G$21</definedName>
    <definedName name="EuroKurs1" localSheetId="27">[32]HelpSheet!$G$21</definedName>
    <definedName name="EuroKurs1" localSheetId="28">[32]HelpSheet!$G$21</definedName>
    <definedName name="EuroKurs1" localSheetId="26">[32]HelpSheet!$G$21</definedName>
    <definedName name="EuroKurs1" localSheetId="50">[34]HelpSheet!$G$21</definedName>
    <definedName name="EuroKurs1" localSheetId="6">[35]HelpSheet!$G$21</definedName>
    <definedName name="EuroKurs1" localSheetId="7">[35]HelpSheet!$G$21</definedName>
    <definedName name="EuroKurs1" localSheetId="5">[35]HelpSheet!$G$21</definedName>
    <definedName name="EuroKurs1" localSheetId="31">[32]HelpSheet!$G$21</definedName>
    <definedName name="EuroKurs1">[36]HelpSheet!$G$21</definedName>
    <definedName name="EuroKurs2" localSheetId="36">[32]HelpSheet!$G$23</definedName>
    <definedName name="EuroKurs2" localSheetId="30">[32]HelpSheet!$G$23</definedName>
    <definedName name="EuroKurs2" localSheetId="29">[32]HelpSheet!$G$23</definedName>
    <definedName name="EuroKurs2" localSheetId="49">[32]HelpSheet!$G$23</definedName>
    <definedName name="EuroKurs2" localSheetId="32">[32]HelpSheet!$G$23</definedName>
    <definedName name="EuroKurs2" localSheetId="52">[33]HelpSheet!$G$23</definedName>
    <definedName name="EuroKurs2" localSheetId="27">[32]HelpSheet!$G$23</definedName>
    <definedName name="EuroKurs2" localSheetId="28">[32]HelpSheet!$G$23</definedName>
    <definedName name="EuroKurs2" localSheetId="26">[32]HelpSheet!$G$23</definedName>
    <definedName name="EuroKurs2" localSheetId="50">[34]HelpSheet!$G$23</definedName>
    <definedName name="EuroKurs2" localSheetId="6">[35]HelpSheet!$G$23</definedName>
    <definedName name="EuroKurs2" localSheetId="7">[35]HelpSheet!$G$23</definedName>
    <definedName name="EuroKurs2" localSheetId="5">[35]HelpSheet!$G$23</definedName>
    <definedName name="EuroKurs2" localSheetId="31">[32]HelpSheet!$G$23</definedName>
    <definedName name="EuroKurs2">[36]HelpSheet!$G$23</definedName>
    <definedName name="EuroKurs3" localSheetId="36">[32]HelpSheet!$G$25</definedName>
    <definedName name="EuroKurs3" localSheetId="30">[32]HelpSheet!$G$25</definedName>
    <definedName name="EuroKurs3" localSheetId="29">[32]HelpSheet!$G$25</definedName>
    <definedName name="EuroKurs3" localSheetId="49">[32]HelpSheet!$G$25</definedName>
    <definedName name="EuroKurs3" localSheetId="32">[32]HelpSheet!$G$25</definedName>
    <definedName name="EuroKurs3" localSheetId="52">[33]HelpSheet!$G$25</definedName>
    <definedName name="EuroKurs3" localSheetId="27">[32]HelpSheet!$G$25</definedName>
    <definedName name="EuroKurs3" localSheetId="28">[32]HelpSheet!$G$25</definedName>
    <definedName name="EuroKurs3" localSheetId="26">[32]HelpSheet!$G$25</definedName>
    <definedName name="EuroKurs3" localSheetId="50">[34]HelpSheet!$G$25</definedName>
    <definedName name="EuroKurs3" localSheetId="6">[35]HelpSheet!$G$25</definedName>
    <definedName name="EuroKurs3" localSheetId="7">[35]HelpSheet!$G$25</definedName>
    <definedName name="EuroKurs3" localSheetId="5">[35]HelpSheet!$G$25</definedName>
    <definedName name="EuroKurs3" localSheetId="31">[32]HelpSheet!$G$25</definedName>
    <definedName name="EuroKurs3">[36]HelpSheet!$G$25</definedName>
    <definedName name="EuroLastYear" localSheetId="36">[32]Valutakurser!$E$8</definedName>
    <definedName name="EuroLastYear" localSheetId="30">[32]Valutakurser!$E$8</definedName>
    <definedName name="EuroLastYear" localSheetId="29">[32]Valutakurser!$E$8</definedName>
    <definedName name="EuroLastYear" localSheetId="49">[32]Valutakurser!$E$8</definedName>
    <definedName name="EuroLastYear" localSheetId="32">[32]Valutakurser!$E$8</definedName>
    <definedName name="EuroLastYear" localSheetId="52">[33]Valutakurser!$E$8</definedName>
    <definedName name="EuroLastYear" localSheetId="27">[32]Valutakurser!$E$8</definedName>
    <definedName name="EuroLastYear" localSheetId="28">[32]Valutakurser!$E$8</definedName>
    <definedName name="EuroLastYear" localSheetId="26">[32]Valutakurser!$E$8</definedName>
    <definedName name="EuroLastYear" localSheetId="50">[34]Valutakurser!$E$8</definedName>
    <definedName name="EuroLastYear" localSheetId="6">[35]Valutakurser!$E$8</definedName>
    <definedName name="EuroLastYear" localSheetId="7">[35]Valutakurser!$E$8</definedName>
    <definedName name="EuroLastYear" localSheetId="5">[35]Valutakurser!$E$8</definedName>
    <definedName name="EuroLastYear" localSheetId="31">[32]Valutakurser!$E$8</definedName>
    <definedName name="EuroLastYear">[36]Valutakurser!$E$8</definedName>
    <definedName name="Exch.rate" localSheetId="36">'[68]LTS&amp;L'!$I$5</definedName>
    <definedName name="Exch.rate" localSheetId="30">'[68]LTS&amp;L'!$I$5</definedName>
    <definedName name="Exch.rate" localSheetId="29">'[68]LTS&amp;L'!$I$5</definedName>
    <definedName name="Exch.rate" localSheetId="49">'[68]LTS&amp;L'!$I$5</definedName>
    <definedName name="Exch.rate" localSheetId="32">'[68]LTS&amp;L'!$I$5</definedName>
    <definedName name="Exch.rate" localSheetId="52">'[69]LTS&amp;L'!$I$5</definedName>
    <definedName name="Exch.rate" localSheetId="27">'[68]LTS&amp;L'!$I$5</definedName>
    <definedName name="Exch.rate" localSheetId="28">'[68]LTS&amp;L'!$I$5</definedName>
    <definedName name="Exch.rate" localSheetId="26">'[68]LTS&amp;L'!$I$5</definedName>
    <definedName name="Exch.rate" localSheetId="50">'[70]LTS&amp;L'!$I$5</definedName>
    <definedName name="Exch.rate" localSheetId="6">'[71]LTS&amp;L'!$I$5</definedName>
    <definedName name="Exch.rate" localSheetId="7">'[71]LTS&amp;L'!$I$5</definedName>
    <definedName name="Exch.rate" localSheetId="5">'[71]LTS&amp;L'!$I$5</definedName>
    <definedName name="Exch.rate" localSheetId="31">'[68]LTS&amp;L'!$I$5</definedName>
    <definedName name="Exch.rate">'[72]LTS&amp;L'!$I$5</definedName>
    <definedName name="exchange" localSheetId="36">#REF!</definedName>
    <definedName name="exchange" localSheetId="16">#REF!</definedName>
    <definedName name="exchange" localSheetId="11">#REF!</definedName>
    <definedName name="exchange" localSheetId="30">#REF!</definedName>
    <definedName name="exchange" localSheetId="29">#REF!</definedName>
    <definedName name="exchange" localSheetId="49">#REF!</definedName>
    <definedName name="exchange" localSheetId="32">#REF!</definedName>
    <definedName name="exchange" localSheetId="52">#REF!</definedName>
    <definedName name="exchange" localSheetId="4">#REF!</definedName>
    <definedName name="exchange" localSheetId="14">#REF!</definedName>
    <definedName name="exchange" localSheetId="27">#REF!</definedName>
    <definedName name="exchange" localSheetId="28">#REF!</definedName>
    <definedName name="exchange" localSheetId="26">#REF!</definedName>
    <definedName name="exchange" localSheetId="50">#REF!</definedName>
    <definedName name="exchange" localSheetId="34">#REF!</definedName>
    <definedName name="exchange" localSheetId="6">#REF!</definedName>
    <definedName name="exchange" localSheetId="7">#REF!</definedName>
    <definedName name="exchange" localSheetId="5">#REF!</definedName>
    <definedName name="exchange" localSheetId="8">#REF!</definedName>
    <definedName name="exchange" localSheetId="31">#REF!</definedName>
    <definedName name="exchange">#REF!</definedName>
    <definedName name="Exchange_rates_applied" localSheetId="36">#REF!</definedName>
    <definedName name="Exchange_rates_applied" localSheetId="16">#REF!</definedName>
    <definedName name="Exchange_rates_applied" localSheetId="11">#REF!</definedName>
    <definedName name="Exchange_rates_applied" localSheetId="30">#REF!</definedName>
    <definedName name="Exchange_rates_applied" localSheetId="29">#REF!</definedName>
    <definedName name="Exchange_rates_applied" localSheetId="49">#REF!</definedName>
    <definedName name="Exchange_rates_applied" localSheetId="32">#REF!</definedName>
    <definedName name="Exchange_rates_applied" localSheetId="52">#REF!</definedName>
    <definedName name="Exchange_rates_applied" localSheetId="4">#REF!</definedName>
    <definedName name="Exchange_rates_applied" localSheetId="14">#REF!</definedName>
    <definedName name="Exchange_rates_applied" localSheetId="27">#REF!</definedName>
    <definedName name="Exchange_rates_applied" localSheetId="28">#REF!</definedName>
    <definedName name="Exchange_rates_applied" localSheetId="26">#REF!</definedName>
    <definedName name="Exchange_rates_applied" localSheetId="50">#REF!</definedName>
    <definedName name="Exchange_rates_applied" localSheetId="34">#REF!</definedName>
    <definedName name="Exchange_rates_applied" localSheetId="6">#REF!</definedName>
    <definedName name="Exchange_rates_applied" localSheetId="7">#REF!</definedName>
    <definedName name="Exchange_rates_applied" localSheetId="5">#REF!</definedName>
    <definedName name="Exchange_rates_applied" localSheetId="8">#REF!</definedName>
    <definedName name="Exchange_rates_applied" localSheetId="31">#REF!</definedName>
    <definedName name="Exchange_rates_applied">#REF!</definedName>
    <definedName name="_xlnm.Extract" localSheetId="36">#REF!</definedName>
    <definedName name="_xlnm.Extract" localSheetId="16">#REF!</definedName>
    <definedName name="_xlnm.Extract" localSheetId="11">#REF!</definedName>
    <definedName name="_xlnm.Extract" localSheetId="30">#REF!</definedName>
    <definedName name="_xlnm.Extract" localSheetId="29">#REF!</definedName>
    <definedName name="_xlnm.Extract" localSheetId="49">#REF!</definedName>
    <definedName name="_xlnm.Extract" localSheetId="32">#REF!</definedName>
    <definedName name="_xlnm.Extract" localSheetId="52">#REF!</definedName>
    <definedName name="_xlnm.Extract" localSheetId="4">#REF!</definedName>
    <definedName name="_xlnm.Extract" localSheetId="14">#REF!</definedName>
    <definedName name="_xlnm.Extract" localSheetId="27">#REF!</definedName>
    <definedName name="_xlnm.Extract" localSheetId="28">#REF!</definedName>
    <definedName name="_xlnm.Extract" localSheetId="26">#REF!</definedName>
    <definedName name="_xlnm.Extract" localSheetId="50">#REF!</definedName>
    <definedName name="_xlnm.Extract" localSheetId="34">#REF!</definedName>
    <definedName name="_xlnm.Extract" localSheetId="6">#REF!</definedName>
    <definedName name="_xlnm.Extract" localSheetId="7">#REF!</definedName>
    <definedName name="_xlnm.Extract" localSheetId="5">#REF!</definedName>
    <definedName name="_xlnm.Extract" localSheetId="8">#REF!</definedName>
    <definedName name="_xlnm.Extract" localSheetId="31">#REF!</definedName>
    <definedName name="_xlnm.Extract">#REF!</definedName>
    <definedName name="ff" localSheetId="36">[73]English!$B$162:$I$213</definedName>
    <definedName name="ff" localSheetId="30">[73]English!$B$162:$I$213</definedName>
    <definedName name="ff" localSheetId="29">[73]English!$B$162:$I$213</definedName>
    <definedName name="ff" localSheetId="49">[73]English!$B$162:$I$213</definedName>
    <definedName name="ff" localSheetId="32">[73]English!$B$162:$I$213</definedName>
    <definedName name="ff" localSheetId="52">[74]English!$B$162:$I$213</definedName>
    <definedName name="ff" localSheetId="27">[73]English!$B$162:$I$213</definedName>
    <definedName name="ff" localSheetId="28">[73]English!$B$162:$I$213</definedName>
    <definedName name="ff" localSheetId="26">[73]English!$B$162:$I$213</definedName>
    <definedName name="ff" localSheetId="50">[75]English!$B$162:$I$213</definedName>
    <definedName name="ff" localSheetId="6">[76]English!$B$162:$I$213</definedName>
    <definedName name="ff" localSheetId="7">[76]English!$B$162:$I$213</definedName>
    <definedName name="ff" localSheetId="5">[76]English!$B$162:$I$213</definedName>
    <definedName name="ff" localSheetId="31">[73]English!$B$162:$I$213</definedName>
    <definedName name="ff">[77]English!$B$162:$I$213</definedName>
    <definedName name="FI_EURO_V" localSheetId="36">[48]Sheet1!$C$13</definedName>
    <definedName name="FI_EURO_V" localSheetId="30">[48]Sheet1!$C$13</definedName>
    <definedName name="FI_EURO_V" localSheetId="29">[48]Sheet1!$C$13</definedName>
    <definedName name="FI_EURO_V" localSheetId="49">[48]Sheet1!$C$13</definedName>
    <definedName name="FI_EURO_V" localSheetId="32">[48]Sheet1!$C$13</definedName>
    <definedName name="FI_EURO_V" localSheetId="52">[49]Sheet1!$C$13</definedName>
    <definedName name="FI_EURO_V" localSheetId="27">[48]Sheet1!$C$13</definedName>
    <definedName name="FI_EURO_V" localSheetId="28">[48]Sheet1!$C$13</definedName>
    <definedName name="FI_EURO_V" localSheetId="26">[48]Sheet1!$C$13</definedName>
    <definedName name="FI_EURO_V" localSheetId="50">[50]Sheet1!$C$13</definedName>
    <definedName name="FI_EURO_V" localSheetId="6">[51]Sheet1!$C$13</definedName>
    <definedName name="FI_EURO_V" localSheetId="7">[51]Sheet1!$C$13</definedName>
    <definedName name="FI_EURO_V" localSheetId="5">[51]Sheet1!$C$13</definedName>
    <definedName name="FI_EURO_V" localSheetId="31">[48]Sheet1!$C$13</definedName>
    <definedName name="FI_EURO_V">[52]Sheet1!$C$13</definedName>
    <definedName name="FID" localSheetId="36">#REF!</definedName>
    <definedName name="FID" localSheetId="16">#REF!</definedName>
    <definedName name="FID" localSheetId="11">#REF!</definedName>
    <definedName name="FID" localSheetId="30">#REF!</definedName>
    <definedName name="FID" localSheetId="29">#REF!</definedName>
    <definedName name="FID" localSheetId="49">#REF!</definedName>
    <definedName name="FID" localSheetId="32">#REF!</definedName>
    <definedName name="FID" localSheetId="52">#REF!</definedName>
    <definedName name="FID" localSheetId="4">#REF!</definedName>
    <definedName name="FID" localSheetId="14">#REF!</definedName>
    <definedName name="FID" localSheetId="27">#REF!</definedName>
    <definedName name="FID" localSheetId="28">#REF!</definedName>
    <definedName name="FID" localSheetId="26">#REF!</definedName>
    <definedName name="FID" localSheetId="50">#REF!</definedName>
    <definedName name="FID" localSheetId="34">#REF!</definedName>
    <definedName name="FID" localSheetId="6">#REF!</definedName>
    <definedName name="FID" localSheetId="7">#REF!</definedName>
    <definedName name="FID" localSheetId="5">#REF!</definedName>
    <definedName name="FID" localSheetId="8">#REF!</definedName>
    <definedName name="FID" localSheetId="31">#REF!</definedName>
    <definedName name="FID">#REF!</definedName>
    <definedName name="fid_sosi" localSheetId="36">#REF!</definedName>
    <definedName name="fid_sosi" localSheetId="16">#REF!</definedName>
    <definedName name="fid_sosi" localSheetId="11">#REF!</definedName>
    <definedName name="fid_sosi" localSheetId="30">#REF!</definedName>
    <definedName name="fid_sosi" localSheetId="29">#REF!</definedName>
    <definedName name="fid_sosi" localSheetId="49">#REF!</definedName>
    <definedName name="fid_sosi" localSheetId="32">#REF!</definedName>
    <definedName name="fid_sosi" localSheetId="52">#REF!</definedName>
    <definedName name="fid_sosi" localSheetId="4">#REF!</definedName>
    <definedName name="fid_sosi" localSheetId="14">#REF!</definedName>
    <definedName name="fid_sosi" localSheetId="27">#REF!</definedName>
    <definedName name="fid_sosi" localSheetId="28">#REF!</definedName>
    <definedName name="fid_sosi" localSheetId="26">#REF!</definedName>
    <definedName name="fid_sosi" localSheetId="50">#REF!</definedName>
    <definedName name="fid_sosi" localSheetId="34">#REF!</definedName>
    <definedName name="fid_sosi" localSheetId="6">#REF!</definedName>
    <definedName name="fid_sosi" localSheetId="7">#REF!</definedName>
    <definedName name="fid_sosi" localSheetId="5">#REF!</definedName>
    <definedName name="fid_sosi" localSheetId="8">#REF!</definedName>
    <definedName name="fid_sosi" localSheetId="31">#REF!</definedName>
    <definedName name="fid_sosi">#REF!</definedName>
    <definedName name="FIM_1.kv." localSheetId="36">#REF!</definedName>
    <definedName name="FIM_1.kv." localSheetId="16">#REF!</definedName>
    <definedName name="FIM_1.kv." localSheetId="11">#REF!</definedName>
    <definedName name="FIM_1.kv." localSheetId="30">#REF!</definedName>
    <definedName name="FIM_1.kv." localSheetId="29">#REF!</definedName>
    <definedName name="FIM_1.kv." localSheetId="49">#REF!</definedName>
    <definedName name="FIM_1.kv." localSheetId="32">#REF!</definedName>
    <definedName name="FIM_1.kv." localSheetId="52">#REF!</definedName>
    <definedName name="FIM_1.kv." localSheetId="4">#REF!</definedName>
    <definedName name="FIM_1.kv." localSheetId="14">#REF!</definedName>
    <definedName name="FIM_1.kv." localSheetId="27">#REF!</definedName>
    <definedName name="FIM_1.kv." localSheetId="28">#REF!</definedName>
    <definedName name="FIM_1.kv." localSheetId="26">#REF!</definedName>
    <definedName name="FIM_1.kv." localSheetId="50">#REF!</definedName>
    <definedName name="FIM_1.kv." localSheetId="34">#REF!</definedName>
    <definedName name="FIM_1.kv." localSheetId="6">#REF!</definedName>
    <definedName name="FIM_1.kv." localSheetId="7">#REF!</definedName>
    <definedName name="FIM_1.kv." localSheetId="5">#REF!</definedName>
    <definedName name="FIM_1.kv." localSheetId="8">#REF!</definedName>
    <definedName name="FIM_1.kv." localSheetId="31">#REF!</definedName>
    <definedName name="FIM_1.kv.">#REF!</definedName>
    <definedName name="FIM_2.kv." localSheetId="36">#REF!</definedName>
    <definedName name="FIM_2.kv." localSheetId="16">#REF!</definedName>
    <definedName name="FIM_2.kv." localSheetId="11">#REF!</definedName>
    <definedName name="FIM_2.kv." localSheetId="30">#REF!</definedName>
    <definedName name="FIM_2.kv." localSheetId="29">#REF!</definedName>
    <definedName name="FIM_2.kv." localSheetId="49">#REF!</definedName>
    <definedName name="FIM_2.kv." localSheetId="32">#REF!</definedName>
    <definedName name="FIM_2.kv." localSheetId="52">#REF!</definedName>
    <definedName name="FIM_2.kv." localSheetId="4">#REF!</definedName>
    <definedName name="FIM_2.kv." localSheetId="14">#REF!</definedName>
    <definedName name="FIM_2.kv." localSheetId="27">#REF!</definedName>
    <definedName name="FIM_2.kv." localSheetId="28">#REF!</definedName>
    <definedName name="FIM_2.kv." localSheetId="26">#REF!</definedName>
    <definedName name="FIM_2.kv." localSheetId="50">#REF!</definedName>
    <definedName name="FIM_2.kv." localSheetId="34">#REF!</definedName>
    <definedName name="FIM_2.kv." localSheetId="6">#REF!</definedName>
    <definedName name="FIM_2.kv." localSheetId="7">#REF!</definedName>
    <definedName name="FIM_2.kv." localSheetId="5">#REF!</definedName>
    <definedName name="FIM_2.kv." localSheetId="8">#REF!</definedName>
    <definedName name="FIM_2.kv." localSheetId="31">#REF!</definedName>
    <definedName name="FIM_2.kv.">#REF!</definedName>
    <definedName name="FIM_3.kv." localSheetId="36">#REF!</definedName>
    <definedName name="FIM_3.kv." localSheetId="16">#REF!</definedName>
    <definedName name="FIM_3.kv." localSheetId="11">#REF!</definedName>
    <definedName name="FIM_3.kv." localSheetId="30">#REF!</definedName>
    <definedName name="FIM_3.kv." localSheetId="29">#REF!</definedName>
    <definedName name="FIM_3.kv." localSheetId="49">#REF!</definedName>
    <definedName name="FIM_3.kv." localSheetId="32">#REF!</definedName>
    <definedName name="FIM_3.kv." localSheetId="52">#REF!</definedName>
    <definedName name="FIM_3.kv." localSheetId="4">#REF!</definedName>
    <definedName name="FIM_3.kv." localSheetId="14">#REF!</definedName>
    <definedName name="FIM_3.kv." localSheetId="27">#REF!</definedName>
    <definedName name="FIM_3.kv." localSheetId="28">#REF!</definedName>
    <definedName name="FIM_3.kv." localSheetId="26">#REF!</definedName>
    <definedName name="FIM_3.kv." localSheetId="50">#REF!</definedName>
    <definedName name="FIM_3.kv." localSheetId="34">#REF!</definedName>
    <definedName name="FIM_3.kv." localSheetId="6">#REF!</definedName>
    <definedName name="FIM_3.kv." localSheetId="7">#REF!</definedName>
    <definedName name="FIM_3.kv." localSheetId="5">#REF!</definedName>
    <definedName name="FIM_3.kv." localSheetId="8">#REF!</definedName>
    <definedName name="FIM_3.kv." localSheetId="31">#REF!</definedName>
    <definedName name="FIM_3.kv.">#REF!</definedName>
    <definedName name="FIM_30.06." localSheetId="36">#REF!</definedName>
    <definedName name="FIM_30.06." localSheetId="16">#REF!</definedName>
    <definedName name="FIM_30.06." localSheetId="11">#REF!</definedName>
    <definedName name="FIM_30.06." localSheetId="30">#REF!</definedName>
    <definedName name="FIM_30.06." localSheetId="29">#REF!</definedName>
    <definedName name="FIM_30.06." localSheetId="49">#REF!</definedName>
    <definedName name="FIM_30.06." localSheetId="32">#REF!</definedName>
    <definedName name="FIM_30.06." localSheetId="52">#REF!</definedName>
    <definedName name="FIM_30.06." localSheetId="4">#REF!</definedName>
    <definedName name="FIM_30.06." localSheetId="14">#REF!</definedName>
    <definedName name="FIM_30.06." localSheetId="27">#REF!</definedName>
    <definedName name="FIM_30.06." localSheetId="28">#REF!</definedName>
    <definedName name="FIM_30.06." localSheetId="26">#REF!</definedName>
    <definedName name="FIM_30.06." localSheetId="50">#REF!</definedName>
    <definedName name="FIM_30.06." localSheetId="34">#REF!</definedName>
    <definedName name="FIM_30.06." localSheetId="6">#REF!</definedName>
    <definedName name="FIM_30.06." localSheetId="7">#REF!</definedName>
    <definedName name="FIM_30.06." localSheetId="5">#REF!</definedName>
    <definedName name="FIM_30.06." localSheetId="8">#REF!</definedName>
    <definedName name="FIM_30.06." localSheetId="31">#REF!</definedName>
    <definedName name="FIM_30.06.">#REF!</definedName>
    <definedName name="FIM_30.09." localSheetId="36">#REF!</definedName>
    <definedName name="FIM_30.09." localSheetId="16">#REF!</definedName>
    <definedName name="FIM_30.09." localSheetId="11">#REF!</definedName>
    <definedName name="FIM_30.09." localSheetId="30">#REF!</definedName>
    <definedName name="FIM_30.09." localSheetId="29">#REF!</definedName>
    <definedName name="FIM_30.09." localSheetId="49">#REF!</definedName>
    <definedName name="FIM_30.09." localSheetId="32">#REF!</definedName>
    <definedName name="FIM_30.09." localSheetId="52">#REF!</definedName>
    <definedName name="FIM_30.09." localSheetId="4">#REF!</definedName>
    <definedName name="FIM_30.09." localSheetId="14">#REF!</definedName>
    <definedName name="FIM_30.09." localSheetId="27">#REF!</definedName>
    <definedName name="FIM_30.09." localSheetId="28">#REF!</definedName>
    <definedName name="FIM_30.09." localSheetId="26">#REF!</definedName>
    <definedName name="FIM_30.09." localSheetId="50">#REF!</definedName>
    <definedName name="FIM_30.09." localSheetId="34">#REF!</definedName>
    <definedName name="FIM_30.09." localSheetId="6">#REF!</definedName>
    <definedName name="FIM_30.09." localSheetId="7">#REF!</definedName>
    <definedName name="FIM_30.09." localSheetId="5">#REF!</definedName>
    <definedName name="FIM_30.09." localSheetId="8">#REF!</definedName>
    <definedName name="FIM_30.09." localSheetId="31">#REF!</definedName>
    <definedName name="FIM_30.09.">#REF!</definedName>
    <definedName name="FIM_31.03." localSheetId="36">#REF!</definedName>
    <definedName name="FIM_31.03." localSheetId="16">#REF!</definedName>
    <definedName name="FIM_31.03." localSheetId="11">#REF!</definedName>
    <definedName name="FIM_31.03." localSheetId="30">#REF!</definedName>
    <definedName name="FIM_31.03." localSheetId="29">#REF!</definedName>
    <definedName name="FIM_31.03." localSheetId="49">#REF!</definedName>
    <definedName name="FIM_31.03." localSheetId="32">#REF!</definedName>
    <definedName name="FIM_31.03." localSheetId="52">#REF!</definedName>
    <definedName name="FIM_31.03." localSheetId="4">#REF!</definedName>
    <definedName name="FIM_31.03." localSheetId="14">#REF!</definedName>
    <definedName name="FIM_31.03." localSheetId="27">#REF!</definedName>
    <definedName name="FIM_31.03." localSheetId="28">#REF!</definedName>
    <definedName name="FIM_31.03." localSheetId="26">#REF!</definedName>
    <definedName name="FIM_31.03." localSheetId="50">#REF!</definedName>
    <definedName name="FIM_31.03." localSheetId="34">#REF!</definedName>
    <definedName name="FIM_31.03." localSheetId="6">#REF!</definedName>
    <definedName name="FIM_31.03." localSheetId="7">#REF!</definedName>
    <definedName name="FIM_31.03." localSheetId="5">#REF!</definedName>
    <definedName name="FIM_31.03." localSheetId="8">#REF!</definedName>
    <definedName name="FIM_31.03." localSheetId="31">#REF!</definedName>
    <definedName name="FIM_31.03.">#REF!</definedName>
    <definedName name="FIM_4.kv." localSheetId="36">#REF!</definedName>
    <definedName name="FIM_4.kv." localSheetId="16">#REF!</definedName>
    <definedName name="FIM_4.kv." localSheetId="11">#REF!</definedName>
    <definedName name="FIM_4.kv." localSheetId="30">#REF!</definedName>
    <definedName name="FIM_4.kv." localSheetId="29">#REF!</definedName>
    <definedName name="FIM_4.kv." localSheetId="49">#REF!</definedName>
    <definedName name="FIM_4.kv." localSheetId="32">#REF!</definedName>
    <definedName name="FIM_4.kv." localSheetId="52">#REF!</definedName>
    <definedName name="FIM_4.kv." localSheetId="4">#REF!</definedName>
    <definedName name="FIM_4.kv." localSheetId="14">#REF!</definedName>
    <definedName name="FIM_4.kv." localSheetId="27">#REF!</definedName>
    <definedName name="FIM_4.kv." localSheetId="28">#REF!</definedName>
    <definedName name="FIM_4.kv." localSheetId="26">#REF!</definedName>
    <definedName name="FIM_4.kv." localSheetId="50">#REF!</definedName>
    <definedName name="FIM_4.kv." localSheetId="34">#REF!</definedName>
    <definedName name="FIM_4.kv." localSheetId="6">#REF!</definedName>
    <definedName name="FIM_4.kv." localSheetId="7">#REF!</definedName>
    <definedName name="FIM_4.kv." localSheetId="5">#REF!</definedName>
    <definedName name="FIM_4.kv." localSheetId="8">#REF!</definedName>
    <definedName name="FIM_4.kv." localSheetId="31">#REF!</definedName>
    <definedName name="FIM_4.kv.">#REF!</definedName>
    <definedName name="FIM_balansdagskurs" localSheetId="36">[53]Forecast!$D$27</definedName>
    <definedName name="FIM_balansdagskurs" localSheetId="30">[53]Forecast!$D$27</definedName>
    <definedName name="FIM_balansdagskurs" localSheetId="29">[53]Forecast!$D$27</definedName>
    <definedName name="FIM_balansdagskurs" localSheetId="49">[53]Forecast!$D$27</definedName>
    <definedName name="FIM_balansdagskurs" localSheetId="32">[53]Forecast!$D$27</definedName>
    <definedName name="FIM_balansdagskurs" localSheetId="52">[54]Forecast!$D$27</definedName>
    <definedName name="FIM_balansdagskurs" localSheetId="27">[53]Forecast!$D$27</definedName>
    <definedName name="FIM_balansdagskurs" localSheetId="28">[53]Forecast!$D$27</definedName>
    <definedName name="FIM_balansdagskurs" localSheetId="26">[53]Forecast!$D$27</definedName>
    <definedName name="FIM_balansdagskurs" localSheetId="50">[55]Forecast!$D$27</definedName>
    <definedName name="FIM_balansdagskurs" localSheetId="6">[56]Forecast!$D$27</definedName>
    <definedName name="FIM_balansdagskurs" localSheetId="7">[56]Forecast!$D$27</definedName>
    <definedName name="FIM_balansdagskurs" localSheetId="5">[56]Forecast!$D$27</definedName>
    <definedName name="FIM_balansdagskurs" localSheetId="31">[53]Forecast!$D$27</definedName>
    <definedName name="FIM_balansdagskurs">[57]Forecast!$D$27</definedName>
    <definedName name="FIM_genomsnittskurs" localSheetId="36">[53]Forecast!$D$28</definedName>
    <definedName name="FIM_genomsnittskurs" localSheetId="30">[53]Forecast!$D$28</definedName>
    <definedName name="FIM_genomsnittskurs" localSheetId="29">[53]Forecast!$D$28</definedName>
    <definedName name="FIM_genomsnittskurs" localSheetId="49">[53]Forecast!$D$28</definedName>
    <definedName name="FIM_genomsnittskurs" localSheetId="32">[53]Forecast!$D$28</definedName>
    <definedName name="FIM_genomsnittskurs" localSheetId="52">[54]Forecast!$D$28</definedName>
    <definedName name="FIM_genomsnittskurs" localSheetId="27">[53]Forecast!$D$28</definedName>
    <definedName name="FIM_genomsnittskurs" localSheetId="28">[53]Forecast!$D$28</definedName>
    <definedName name="FIM_genomsnittskurs" localSheetId="26">[53]Forecast!$D$28</definedName>
    <definedName name="FIM_genomsnittskurs" localSheetId="50">[55]Forecast!$D$28</definedName>
    <definedName name="FIM_genomsnittskurs" localSheetId="6">[56]Forecast!$D$28</definedName>
    <definedName name="FIM_genomsnittskurs" localSheetId="7">[56]Forecast!$D$28</definedName>
    <definedName name="FIM_genomsnittskurs" localSheetId="5">[56]Forecast!$D$28</definedName>
    <definedName name="FIM_genomsnittskurs" localSheetId="31">[53]Forecast!$D$28</definedName>
    <definedName name="FIM_genomsnittskurs">[57]Forecast!$D$28</definedName>
    <definedName name="FIM_investeringskurs" localSheetId="36">[53]Forecast!$D$24</definedName>
    <definedName name="FIM_investeringskurs" localSheetId="30">[53]Forecast!$D$24</definedName>
    <definedName name="FIM_investeringskurs" localSheetId="29">[53]Forecast!$D$24</definedName>
    <definedName name="FIM_investeringskurs" localSheetId="49">[53]Forecast!$D$24</definedName>
    <definedName name="FIM_investeringskurs" localSheetId="32">[53]Forecast!$D$24</definedName>
    <definedName name="FIM_investeringskurs" localSheetId="52">[54]Forecast!$D$24</definedName>
    <definedName name="FIM_investeringskurs" localSheetId="27">[53]Forecast!$D$24</definedName>
    <definedName name="FIM_investeringskurs" localSheetId="28">[53]Forecast!$D$24</definedName>
    <definedName name="FIM_investeringskurs" localSheetId="26">[53]Forecast!$D$24</definedName>
    <definedName name="FIM_investeringskurs" localSheetId="50">[55]Forecast!$D$24</definedName>
    <definedName name="FIM_investeringskurs" localSheetId="6">[56]Forecast!$D$24</definedName>
    <definedName name="FIM_investeringskurs" localSheetId="7">[56]Forecast!$D$24</definedName>
    <definedName name="FIM_investeringskurs" localSheetId="5">[56]Forecast!$D$24</definedName>
    <definedName name="FIM_investeringskurs" localSheetId="31">[53]Forecast!$D$24</definedName>
    <definedName name="FIM_investeringskurs">[57]Forecast!$D$24</definedName>
    <definedName name="FIM_Investeringskurs_950405" localSheetId="36">[53]Forecast!#REF!</definedName>
    <definedName name="FIM_Investeringskurs_950405" localSheetId="30">[53]Forecast!#REF!</definedName>
    <definedName name="FIM_Investeringskurs_950405" localSheetId="29">[53]Forecast!#REF!</definedName>
    <definedName name="FIM_Investeringskurs_950405" localSheetId="49">[53]Forecast!#REF!</definedName>
    <definedName name="FIM_Investeringskurs_950405" localSheetId="32">[53]Forecast!#REF!</definedName>
    <definedName name="FIM_Investeringskurs_950405" localSheetId="52">[54]Forecast!#REF!</definedName>
    <definedName name="FIM_Investeringskurs_950405" localSheetId="4">[53]Forecast!#REF!</definedName>
    <definedName name="FIM_Investeringskurs_950405" localSheetId="27">[53]Forecast!#REF!</definedName>
    <definedName name="FIM_Investeringskurs_950405" localSheetId="28">[53]Forecast!#REF!</definedName>
    <definedName name="FIM_Investeringskurs_950405" localSheetId="26">[53]Forecast!#REF!</definedName>
    <definedName name="FIM_Investeringskurs_950405" localSheetId="50">[55]Forecast!#REF!</definedName>
    <definedName name="FIM_Investeringskurs_950405" localSheetId="34">[57]Forecast!#REF!</definedName>
    <definedName name="FIM_Investeringskurs_950405" localSheetId="6">[56]Forecast!#REF!</definedName>
    <definedName name="FIM_Investeringskurs_950405" localSheetId="7">[56]Forecast!#REF!</definedName>
    <definedName name="FIM_Investeringskurs_950405" localSheetId="5">[56]Forecast!#REF!</definedName>
    <definedName name="FIM_Investeringskurs_950405" localSheetId="31">[53]Forecast!#REF!</definedName>
    <definedName name="FIM_Investeringskurs_950405">[57]Forecast!#REF!</definedName>
    <definedName name="FIM_Investeringskurs_951109" localSheetId="36">[53]Forecast!#REF!</definedName>
    <definedName name="FIM_Investeringskurs_951109" localSheetId="30">[53]Forecast!#REF!</definedName>
    <definedName name="FIM_Investeringskurs_951109" localSheetId="29">[53]Forecast!#REF!</definedName>
    <definedName name="FIM_Investeringskurs_951109" localSheetId="49">[53]Forecast!#REF!</definedName>
    <definedName name="FIM_Investeringskurs_951109" localSheetId="32">[53]Forecast!#REF!</definedName>
    <definedName name="FIM_Investeringskurs_951109" localSheetId="52">[54]Forecast!#REF!</definedName>
    <definedName name="FIM_Investeringskurs_951109" localSheetId="4">[53]Forecast!#REF!</definedName>
    <definedName name="FIM_Investeringskurs_951109" localSheetId="27">[53]Forecast!#REF!</definedName>
    <definedName name="FIM_Investeringskurs_951109" localSheetId="28">[53]Forecast!#REF!</definedName>
    <definedName name="FIM_Investeringskurs_951109" localSheetId="26">[53]Forecast!#REF!</definedName>
    <definedName name="FIM_Investeringskurs_951109" localSheetId="50">[55]Forecast!#REF!</definedName>
    <definedName name="FIM_Investeringskurs_951109" localSheetId="34">[57]Forecast!#REF!</definedName>
    <definedName name="FIM_Investeringskurs_951109" localSheetId="6">[56]Forecast!#REF!</definedName>
    <definedName name="FIM_Investeringskurs_951109" localSheetId="7">[56]Forecast!#REF!</definedName>
    <definedName name="FIM_Investeringskurs_951109" localSheetId="5">[56]Forecast!#REF!</definedName>
    <definedName name="FIM_Investeringskurs_951109" localSheetId="31">[53]Forecast!#REF!</definedName>
    <definedName name="FIM_Investeringskurs_951109">[57]Forecast!#REF!</definedName>
    <definedName name="FIM_Investeringskurs_AÄtillskott" localSheetId="36">[53]Forecast!$D$25</definedName>
    <definedName name="FIM_Investeringskurs_AÄtillskott" localSheetId="30">[53]Forecast!$D$25</definedName>
    <definedName name="FIM_Investeringskurs_AÄtillskott" localSheetId="29">[53]Forecast!$D$25</definedName>
    <definedName name="FIM_Investeringskurs_AÄtillskott" localSheetId="49">[53]Forecast!$D$25</definedName>
    <definedName name="FIM_Investeringskurs_AÄtillskott" localSheetId="32">[53]Forecast!$D$25</definedName>
    <definedName name="FIM_Investeringskurs_AÄtillskott" localSheetId="52">[54]Forecast!$D$25</definedName>
    <definedName name="FIM_Investeringskurs_AÄtillskott" localSheetId="27">[53]Forecast!$D$25</definedName>
    <definedName name="FIM_Investeringskurs_AÄtillskott" localSheetId="28">[53]Forecast!$D$25</definedName>
    <definedName name="FIM_Investeringskurs_AÄtillskott" localSheetId="26">[53]Forecast!$D$25</definedName>
    <definedName name="FIM_Investeringskurs_AÄtillskott" localSheetId="50">[55]Forecast!$D$25</definedName>
    <definedName name="FIM_Investeringskurs_AÄtillskott" localSheetId="6">[56]Forecast!$D$25</definedName>
    <definedName name="FIM_Investeringskurs_AÄtillskott" localSheetId="7">[56]Forecast!$D$25</definedName>
    <definedName name="FIM_Investeringskurs_AÄtillskott" localSheetId="5">[56]Forecast!$D$25</definedName>
    <definedName name="FIM_Investeringskurs_AÄtillskott" localSheetId="31">[53]Forecast!$D$25</definedName>
    <definedName name="FIM_Investeringskurs_AÄtillskott">[57]Forecast!$D$25</definedName>
    <definedName name="FIM_Primo" localSheetId="36">#REF!</definedName>
    <definedName name="FIM_Primo" localSheetId="16">#REF!</definedName>
    <definedName name="FIM_Primo" localSheetId="11">#REF!</definedName>
    <definedName name="FIM_Primo" localSheetId="30">#REF!</definedName>
    <definedName name="FIM_Primo" localSheetId="29">#REF!</definedName>
    <definedName name="FIM_Primo" localSheetId="49">#REF!</definedName>
    <definedName name="FIM_Primo" localSheetId="32">#REF!</definedName>
    <definedName name="FIM_Primo" localSheetId="52">#REF!</definedName>
    <definedName name="FIM_Primo" localSheetId="4">#REF!</definedName>
    <definedName name="FIM_Primo" localSheetId="14">#REF!</definedName>
    <definedName name="FIM_Primo" localSheetId="27">#REF!</definedName>
    <definedName name="FIM_Primo" localSheetId="28">#REF!</definedName>
    <definedName name="FIM_Primo" localSheetId="26">#REF!</definedName>
    <definedName name="FIM_Primo" localSheetId="50">#REF!</definedName>
    <definedName name="FIM_Primo" localSheetId="34">#REF!</definedName>
    <definedName name="FIM_Primo" localSheetId="6">#REF!</definedName>
    <definedName name="FIM_Primo" localSheetId="7">#REF!</definedName>
    <definedName name="FIM_Primo" localSheetId="5">#REF!</definedName>
    <definedName name="FIM_Primo" localSheetId="8">#REF!</definedName>
    <definedName name="FIM_Primo" localSheetId="31">#REF!</definedName>
    <definedName name="FIM_Primo">#REF!</definedName>
    <definedName name="FIM_Ultimo" localSheetId="36">#REF!</definedName>
    <definedName name="FIM_Ultimo" localSheetId="16">#REF!</definedName>
    <definedName name="FIM_Ultimo" localSheetId="11">#REF!</definedName>
    <definedName name="FIM_Ultimo" localSheetId="30">#REF!</definedName>
    <definedName name="FIM_Ultimo" localSheetId="29">#REF!</definedName>
    <definedName name="FIM_Ultimo" localSheetId="49">#REF!</definedName>
    <definedName name="FIM_Ultimo" localSheetId="32">#REF!</definedName>
    <definedName name="FIM_Ultimo" localSheetId="52">#REF!</definedName>
    <definedName name="FIM_Ultimo" localSheetId="4">#REF!</definedName>
    <definedName name="FIM_Ultimo" localSheetId="14">#REF!</definedName>
    <definedName name="FIM_Ultimo" localSheetId="27">#REF!</definedName>
    <definedName name="FIM_Ultimo" localSheetId="28">#REF!</definedName>
    <definedName name="FIM_Ultimo" localSheetId="26">#REF!</definedName>
    <definedName name="FIM_Ultimo" localSheetId="50">#REF!</definedName>
    <definedName name="FIM_Ultimo" localSheetId="34">#REF!</definedName>
    <definedName name="FIM_Ultimo" localSheetId="6">#REF!</definedName>
    <definedName name="FIM_Ultimo" localSheetId="7">#REF!</definedName>
    <definedName name="FIM_Ultimo" localSheetId="5">#REF!</definedName>
    <definedName name="FIM_Ultimo" localSheetId="8">#REF!</definedName>
    <definedName name="FIM_Ultimo" localSheetId="31">#REF!</definedName>
    <definedName name="FIM_Ultimo">#REF!</definedName>
    <definedName name="Finland" localSheetId="36">[43]Sheet1!$C$18</definedName>
    <definedName name="Finland" localSheetId="30">[43]Sheet1!$C$18</definedName>
    <definedName name="Finland" localSheetId="29">[43]Sheet1!$C$18</definedName>
    <definedName name="Finland" localSheetId="49">[43]Sheet1!$C$18</definedName>
    <definedName name="Finland" localSheetId="32">[43]Sheet1!$C$18</definedName>
    <definedName name="Finland" localSheetId="52">[44]Sheet1!$C$18</definedName>
    <definedName name="Finland" localSheetId="27">[43]Sheet1!$C$18</definedName>
    <definedName name="Finland" localSheetId="28">[43]Sheet1!$C$18</definedName>
    <definedName name="Finland" localSheetId="26">[43]Sheet1!$C$18</definedName>
    <definedName name="Finland" localSheetId="50">[45]Sheet1!$C$18</definedName>
    <definedName name="Finland" localSheetId="6">[46]Sheet1!$C$18</definedName>
    <definedName name="Finland" localSheetId="7">[46]Sheet1!$C$18</definedName>
    <definedName name="Finland" localSheetId="5">[46]Sheet1!$C$18</definedName>
    <definedName name="Finland" localSheetId="31">[43]Sheet1!$C$18</definedName>
    <definedName name="Finland">[47]Sheet1!$C$18</definedName>
    <definedName name="GBP_1.kv." localSheetId="36">#REF!</definedName>
    <definedName name="GBP_1.kv." localSheetId="16">#REF!</definedName>
    <definedName name="GBP_1.kv." localSheetId="11">#REF!</definedName>
    <definedName name="GBP_1.kv." localSheetId="30">#REF!</definedName>
    <definedName name="GBP_1.kv." localSheetId="29">#REF!</definedName>
    <definedName name="GBP_1.kv." localSheetId="49">#REF!</definedName>
    <definedName name="GBP_1.kv." localSheetId="32">#REF!</definedName>
    <definedName name="GBP_1.kv." localSheetId="52">#REF!</definedName>
    <definedName name="GBP_1.kv." localSheetId="4">#REF!</definedName>
    <definedName name="GBP_1.kv." localSheetId="14">#REF!</definedName>
    <definedName name="GBP_1.kv." localSheetId="27">#REF!</definedName>
    <definedName name="GBP_1.kv." localSheetId="28">#REF!</definedName>
    <definedName name="GBP_1.kv." localSheetId="26">#REF!</definedName>
    <definedName name="GBP_1.kv." localSheetId="50">#REF!</definedName>
    <definedName name="GBP_1.kv." localSheetId="34">#REF!</definedName>
    <definedName name="GBP_1.kv." localSheetId="6">#REF!</definedName>
    <definedName name="GBP_1.kv." localSheetId="7">#REF!</definedName>
    <definedName name="GBP_1.kv." localSheetId="5">#REF!</definedName>
    <definedName name="GBP_1.kv." localSheetId="8">#REF!</definedName>
    <definedName name="GBP_1.kv." localSheetId="31">#REF!</definedName>
    <definedName name="GBP_1.kv.">#REF!</definedName>
    <definedName name="GBP_2.kv." localSheetId="36">#REF!</definedName>
    <definedName name="GBP_2.kv." localSheetId="16">#REF!</definedName>
    <definedName name="GBP_2.kv." localSheetId="11">#REF!</definedName>
    <definedName name="GBP_2.kv." localSheetId="30">#REF!</definedName>
    <definedName name="GBP_2.kv." localSheetId="29">#REF!</definedName>
    <definedName name="GBP_2.kv." localSheetId="49">#REF!</definedName>
    <definedName name="GBP_2.kv." localSheetId="32">#REF!</definedName>
    <definedName name="GBP_2.kv." localSheetId="52">#REF!</definedName>
    <definedName name="GBP_2.kv." localSheetId="4">#REF!</definedName>
    <definedName name="GBP_2.kv." localSheetId="14">#REF!</definedName>
    <definedName name="GBP_2.kv." localSheetId="27">#REF!</definedName>
    <definedName name="GBP_2.kv." localSheetId="28">#REF!</definedName>
    <definedName name="GBP_2.kv." localSheetId="26">#REF!</definedName>
    <definedName name="GBP_2.kv." localSheetId="50">#REF!</definedName>
    <definedName name="GBP_2.kv." localSheetId="34">#REF!</definedName>
    <definedName name="GBP_2.kv." localSheetId="6">#REF!</definedName>
    <definedName name="GBP_2.kv." localSheetId="7">#REF!</definedName>
    <definedName name="GBP_2.kv." localSheetId="5">#REF!</definedName>
    <definedName name="GBP_2.kv." localSheetId="8">#REF!</definedName>
    <definedName name="GBP_2.kv." localSheetId="31">#REF!</definedName>
    <definedName name="GBP_2.kv.">#REF!</definedName>
    <definedName name="GBP_3.kv." localSheetId="36">#REF!</definedName>
    <definedName name="GBP_3.kv." localSheetId="16">#REF!</definedName>
    <definedName name="GBP_3.kv." localSheetId="11">#REF!</definedName>
    <definedName name="GBP_3.kv." localSheetId="30">#REF!</definedName>
    <definedName name="GBP_3.kv." localSheetId="29">#REF!</definedName>
    <definedName name="GBP_3.kv." localSheetId="49">#REF!</definedName>
    <definedName name="GBP_3.kv." localSheetId="32">#REF!</definedName>
    <definedName name="GBP_3.kv." localSheetId="52">#REF!</definedName>
    <definedName name="GBP_3.kv." localSheetId="4">#REF!</definedName>
    <definedName name="GBP_3.kv." localSheetId="14">#REF!</definedName>
    <definedName name="GBP_3.kv." localSheetId="27">#REF!</definedName>
    <definedName name="GBP_3.kv." localSheetId="28">#REF!</definedName>
    <definedName name="GBP_3.kv." localSheetId="26">#REF!</definedName>
    <definedName name="GBP_3.kv." localSheetId="50">#REF!</definedName>
    <definedName name="GBP_3.kv." localSheetId="34">#REF!</definedName>
    <definedName name="GBP_3.kv." localSheetId="6">#REF!</definedName>
    <definedName name="GBP_3.kv." localSheetId="7">#REF!</definedName>
    <definedName name="GBP_3.kv." localSheetId="5">#REF!</definedName>
    <definedName name="GBP_3.kv." localSheetId="8">#REF!</definedName>
    <definedName name="GBP_3.kv." localSheetId="31">#REF!</definedName>
    <definedName name="GBP_3.kv.">#REF!</definedName>
    <definedName name="GBP_30.06." localSheetId="36">#REF!</definedName>
    <definedName name="GBP_30.06." localSheetId="16">#REF!</definedName>
    <definedName name="GBP_30.06." localSheetId="11">#REF!</definedName>
    <definedName name="GBP_30.06." localSheetId="30">#REF!</definedName>
    <definedName name="GBP_30.06." localSheetId="29">#REF!</definedName>
    <definedName name="GBP_30.06." localSheetId="49">#REF!</definedName>
    <definedName name="GBP_30.06." localSheetId="32">#REF!</definedName>
    <definedName name="GBP_30.06." localSheetId="52">#REF!</definedName>
    <definedName name="GBP_30.06." localSheetId="4">#REF!</definedName>
    <definedName name="GBP_30.06." localSheetId="14">#REF!</definedName>
    <definedName name="GBP_30.06." localSheetId="27">#REF!</definedName>
    <definedName name="GBP_30.06." localSheetId="28">#REF!</definedName>
    <definedName name="GBP_30.06." localSheetId="26">#REF!</definedName>
    <definedName name="GBP_30.06." localSheetId="50">#REF!</definedName>
    <definedName name="GBP_30.06." localSheetId="34">#REF!</definedName>
    <definedName name="GBP_30.06." localSheetId="6">#REF!</definedName>
    <definedName name="GBP_30.06." localSheetId="7">#REF!</definedName>
    <definedName name="GBP_30.06." localSheetId="5">#REF!</definedName>
    <definedName name="GBP_30.06." localSheetId="8">#REF!</definedName>
    <definedName name="GBP_30.06." localSheetId="31">#REF!</definedName>
    <definedName name="GBP_30.06.">#REF!</definedName>
    <definedName name="GBP_30.09." localSheetId="36">#REF!</definedName>
    <definedName name="GBP_30.09." localSheetId="16">#REF!</definedName>
    <definedName name="GBP_30.09." localSheetId="11">#REF!</definedName>
    <definedName name="GBP_30.09." localSheetId="30">#REF!</definedName>
    <definedName name="GBP_30.09." localSheetId="29">#REF!</definedName>
    <definedName name="GBP_30.09." localSheetId="49">#REF!</definedName>
    <definedName name="GBP_30.09." localSheetId="32">#REF!</definedName>
    <definedName name="GBP_30.09." localSheetId="52">#REF!</definedName>
    <definedName name="GBP_30.09." localSheetId="4">#REF!</definedName>
    <definedName name="GBP_30.09." localSheetId="14">#REF!</definedName>
    <definedName name="GBP_30.09." localSheetId="27">#REF!</definedName>
    <definedName name="GBP_30.09." localSheetId="28">#REF!</definedName>
    <definedName name="GBP_30.09." localSheetId="26">#REF!</definedName>
    <definedName name="GBP_30.09." localSheetId="50">#REF!</definedName>
    <definedName name="GBP_30.09." localSheetId="34">#REF!</definedName>
    <definedName name="GBP_30.09." localSheetId="6">#REF!</definedName>
    <definedName name="GBP_30.09." localSheetId="7">#REF!</definedName>
    <definedName name="GBP_30.09." localSheetId="5">#REF!</definedName>
    <definedName name="GBP_30.09." localSheetId="8">#REF!</definedName>
    <definedName name="GBP_30.09." localSheetId="31">#REF!</definedName>
    <definedName name="GBP_30.09.">#REF!</definedName>
    <definedName name="GBP_31.03." localSheetId="36">#REF!</definedName>
    <definedName name="GBP_31.03." localSheetId="16">#REF!</definedName>
    <definedName name="GBP_31.03." localSheetId="11">#REF!</definedName>
    <definedName name="GBP_31.03." localSheetId="30">#REF!</definedName>
    <definedName name="GBP_31.03." localSheetId="29">#REF!</definedName>
    <definedName name="GBP_31.03." localSheetId="49">#REF!</definedName>
    <definedName name="GBP_31.03." localSheetId="32">#REF!</definedName>
    <definedName name="GBP_31.03." localSheetId="52">#REF!</definedName>
    <definedName name="GBP_31.03." localSheetId="4">#REF!</definedName>
    <definedName name="GBP_31.03." localSheetId="14">#REF!</definedName>
    <definedName name="GBP_31.03." localSheetId="27">#REF!</definedName>
    <definedName name="GBP_31.03." localSheetId="28">#REF!</definedName>
    <definedName name="GBP_31.03." localSheetId="26">#REF!</definedName>
    <definedName name="GBP_31.03." localSheetId="50">#REF!</definedName>
    <definedName name="GBP_31.03." localSheetId="34">#REF!</definedName>
    <definedName name="GBP_31.03." localSheetId="6">#REF!</definedName>
    <definedName name="GBP_31.03." localSheetId="7">#REF!</definedName>
    <definedName name="GBP_31.03." localSheetId="5">#REF!</definedName>
    <definedName name="GBP_31.03." localSheetId="8">#REF!</definedName>
    <definedName name="GBP_31.03." localSheetId="31">#REF!</definedName>
    <definedName name="GBP_31.03.">#REF!</definedName>
    <definedName name="GBP_4.kv." localSheetId="36">#REF!</definedName>
    <definedName name="GBP_4.kv." localSheetId="16">#REF!</definedName>
    <definedName name="GBP_4.kv." localSheetId="11">#REF!</definedName>
    <definedName name="GBP_4.kv." localSheetId="30">#REF!</definedName>
    <definedName name="GBP_4.kv." localSheetId="29">#REF!</definedName>
    <definedName name="GBP_4.kv." localSheetId="49">#REF!</definedName>
    <definedName name="GBP_4.kv." localSheetId="32">#REF!</definedName>
    <definedName name="GBP_4.kv." localSheetId="52">#REF!</definedName>
    <definedName name="GBP_4.kv." localSheetId="4">#REF!</definedName>
    <definedName name="GBP_4.kv." localSheetId="14">#REF!</definedName>
    <definedName name="GBP_4.kv." localSheetId="27">#REF!</definedName>
    <definedName name="GBP_4.kv." localSheetId="28">#REF!</definedName>
    <definedName name="GBP_4.kv." localSheetId="26">#REF!</definedName>
    <definedName name="GBP_4.kv." localSheetId="50">#REF!</definedName>
    <definedName name="GBP_4.kv." localSheetId="34">#REF!</definedName>
    <definedName name="GBP_4.kv." localSheetId="6">#REF!</definedName>
    <definedName name="GBP_4.kv." localSheetId="7">#REF!</definedName>
    <definedName name="GBP_4.kv." localSheetId="5">#REF!</definedName>
    <definedName name="GBP_4.kv." localSheetId="8">#REF!</definedName>
    <definedName name="GBP_4.kv." localSheetId="31">#REF!</definedName>
    <definedName name="GBP_4.kv.">#REF!</definedName>
    <definedName name="GBP_Primo" localSheetId="36">#REF!</definedName>
    <definedName name="GBP_Primo" localSheetId="16">#REF!</definedName>
    <definedName name="GBP_Primo" localSheetId="11">#REF!</definedName>
    <definedName name="GBP_Primo" localSheetId="30">#REF!</definedName>
    <definedName name="GBP_Primo" localSheetId="29">#REF!</definedName>
    <definedName name="GBP_Primo" localSheetId="49">#REF!</definedName>
    <definedName name="GBP_Primo" localSheetId="32">#REF!</definedName>
    <definedName name="GBP_Primo" localSheetId="52">#REF!</definedName>
    <definedName name="GBP_Primo" localSheetId="4">#REF!</definedName>
    <definedName name="GBP_Primo" localSheetId="14">#REF!</definedName>
    <definedName name="GBP_Primo" localSheetId="27">#REF!</definedName>
    <definedName name="GBP_Primo" localSheetId="28">#REF!</definedName>
    <definedName name="GBP_Primo" localSheetId="26">#REF!</definedName>
    <definedName name="GBP_Primo" localSheetId="50">#REF!</definedName>
    <definedName name="GBP_Primo" localSheetId="34">#REF!</definedName>
    <definedName name="GBP_Primo" localSheetId="6">#REF!</definedName>
    <definedName name="GBP_Primo" localSheetId="7">#REF!</definedName>
    <definedName name="GBP_Primo" localSheetId="5">#REF!</definedName>
    <definedName name="GBP_Primo" localSheetId="8">#REF!</definedName>
    <definedName name="GBP_Primo" localSheetId="31">#REF!</definedName>
    <definedName name="GBP_Primo">#REF!</definedName>
    <definedName name="GBP_Ultimo" localSheetId="36">#REF!</definedName>
    <definedName name="GBP_Ultimo" localSheetId="16">#REF!</definedName>
    <definedName name="GBP_Ultimo" localSheetId="11">#REF!</definedName>
    <definedName name="GBP_Ultimo" localSheetId="30">#REF!</definedName>
    <definedName name="GBP_Ultimo" localSheetId="29">#REF!</definedName>
    <definedName name="GBP_Ultimo" localSheetId="49">#REF!</definedName>
    <definedName name="GBP_Ultimo" localSheetId="32">#REF!</definedName>
    <definedName name="GBP_Ultimo" localSheetId="52">#REF!</definedName>
    <definedName name="GBP_Ultimo" localSheetId="4">#REF!</definedName>
    <definedName name="GBP_Ultimo" localSheetId="14">#REF!</definedName>
    <definedName name="GBP_Ultimo" localSheetId="27">#REF!</definedName>
    <definedName name="GBP_Ultimo" localSheetId="28">#REF!</definedName>
    <definedName name="GBP_Ultimo" localSheetId="26">#REF!</definedName>
    <definedName name="GBP_Ultimo" localSheetId="50">#REF!</definedName>
    <definedName name="GBP_Ultimo" localSheetId="34">#REF!</definedName>
    <definedName name="GBP_Ultimo" localSheetId="6">#REF!</definedName>
    <definedName name="GBP_Ultimo" localSheetId="7">#REF!</definedName>
    <definedName name="GBP_Ultimo" localSheetId="5">#REF!</definedName>
    <definedName name="GBP_Ultimo" localSheetId="8">#REF!</definedName>
    <definedName name="GBP_Ultimo" localSheetId="31">#REF!</definedName>
    <definedName name="GBP_Ultimo">#REF!</definedName>
    <definedName name="gcc" localSheetId="36">#REF!</definedName>
    <definedName name="gcc" localSheetId="16">#REF!</definedName>
    <definedName name="gcc" localSheetId="11">#REF!</definedName>
    <definedName name="gcc" localSheetId="30">#REF!</definedName>
    <definedName name="gcc" localSheetId="29">#REF!</definedName>
    <definedName name="gcc" localSheetId="49">#REF!</definedName>
    <definedName name="gcc" localSheetId="32">#REF!</definedName>
    <definedName name="gcc" localSheetId="52">#REF!</definedName>
    <definedName name="gcc" localSheetId="4">#REF!</definedName>
    <definedName name="gcc" localSheetId="14">#REF!</definedName>
    <definedName name="gcc" localSheetId="27">#REF!</definedName>
    <definedName name="gcc" localSheetId="28">#REF!</definedName>
    <definedName name="gcc" localSheetId="26">#REF!</definedName>
    <definedName name="gcc" localSheetId="50">#REF!</definedName>
    <definedName name="gcc" localSheetId="34">#REF!</definedName>
    <definedName name="gcc" localSheetId="6">#REF!</definedName>
    <definedName name="gcc" localSheetId="7">#REF!</definedName>
    <definedName name="gcc" localSheetId="5">#REF!</definedName>
    <definedName name="gcc" localSheetId="8">#REF!</definedName>
    <definedName name="gcc" localSheetId="31">#REF!</definedName>
    <definedName name="gcc">#REF!</definedName>
    <definedName name="gcc_other" localSheetId="36">#REF!</definedName>
    <definedName name="gcc_other" localSheetId="16">#REF!</definedName>
    <definedName name="gcc_other" localSheetId="11">#REF!</definedName>
    <definedName name="gcc_other" localSheetId="30">#REF!</definedName>
    <definedName name="gcc_other" localSheetId="29">#REF!</definedName>
    <definedName name="gcc_other" localSheetId="49">#REF!</definedName>
    <definedName name="gcc_other" localSheetId="32">#REF!</definedName>
    <definedName name="gcc_other" localSheetId="52">#REF!</definedName>
    <definedName name="gcc_other" localSheetId="4">#REF!</definedName>
    <definedName name="gcc_other" localSheetId="14">#REF!</definedName>
    <definedName name="gcc_other" localSheetId="27">#REF!</definedName>
    <definedName name="gcc_other" localSheetId="28">#REF!</definedName>
    <definedName name="gcc_other" localSheetId="26">#REF!</definedName>
    <definedName name="gcc_other" localSheetId="50">#REF!</definedName>
    <definedName name="gcc_other" localSheetId="34">#REF!</definedName>
    <definedName name="gcc_other" localSheetId="6">#REF!</definedName>
    <definedName name="gcc_other" localSheetId="7">#REF!</definedName>
    <definedName name="gcc_other" localSheetId="5">#REF!</definedName>
    <definedName name="gcc_other" localSheetId="8">#REF!</definedName>
    <definedName name="gcc_other" localSheetId="31">#REF!</definedName>
    <definedName name="gcc_other">#REF!</definedName>
    <definedName name="General" localSheetId="36">#REF!</definedName>
    <definedName name="General" localSheetId="16">#REF!</definedName>
    <definedName name="General" localSheetId="11">#REF!</definedName>
    <definedName name="General" localSheetId="30">#REF!</definedName>
    <definedName name="General" localSheetId="29">#REF!</definedName>
    <definedName name="General" localSheetId="49">#REF!</definedName>
    <definedName name="General" localSheetId="32">#REF!</definedName>
    <definedName name="General" localSheetId="52">#REF!</definedName>
    <definedName name="General" localSheetId="4">#REF!</definedName>
    <definedName name="General" localSheetId="14">#REF!</definedName>
    <definedName name="General" localSheetId="27">#REF!</definedName>
    <definedName name="General" localSheetId="28">#REF!</definedName>
    <definedName name="General" localSheetId="26">#REF!</definedName>
    <definedName name="General" localSheetId="50">#REF!</definedName>
    <definedName name="General" localSheetId="34">#REF!</definedName>
    <definedName name="General" localSheetId="6">#REF!</definedName>
    <definedName name="General" localSheetId="7">#REF!</definedName>
    <definedName name="General" localSheetId="5">#REF!</definedName>
    <definedName name="General" localSheetId="8">#REF!</definedName>
    <definedName name="General" localSheetId="31">#REF!</definedName>
    <definedName name="General">#REF!</definedName>
    <definedName name="general1" localSheetId="36">#REF!</definedName>
    <definedName name="general1" localSheetId="16">#REF!</definedName>
    <definedName name="general1" localSheetId="11">#REF!</definedName>
    <definedName name="general1" localSheetId="30">#REF!</definedName>
    <definedName name="general1" localSheetId="29">#REF!</definedName>
    <definedName name="general1" localSheetId="49">#REF!</definedName>
    <definedName name="general1" localSheetId="32">#REF!</definedName>
    <definedName name="general1" localSheetId="52">#REF!</definedName>
    <definedName name="general1" localSheetId="4">#REF!</definedName>
    <definedName name="general1" localSheetId="14">#REF!</definedName>
    <definedName name="general1" localSheetId="27">#REF!</definedName>
    <definedName name="general1" localSheetId="28">#REF!</definedName>
    <definedName name="general1" localSheetId="26">#REF!</definedName>
    <definedName name="general1" localSheetId="50">#REF!</definedName>
    <definedName name="general1" localSheetId="34">#REF!</definedName>
    <definedName name="general1" localSheetId="6">#REF!</definedName>
    <definedName name="general1" localSheetId="7">#REF!</definedName>
    <definedName name="general1" localSheetId="5">#REF!</definedName>
    <definedName name="general1" localSheetId="8">#REF!</definedName>
    <definedName name="general1" localSheetId="31">#REF!</definedName>
    <definedName name="general1">#REF!</definedName>
    <definedName name="GenInsKeyFig" localSheetId="36">#REF!</definedName>
    <definedName name="GenInsKeyFig" localSheetId="16">#REF!</definedName>
    <definedName name="GenInsKeyFig" localSheetId="11">#REF!</definedName>
    <definedName name="GenInsKeyFig" localSheetId="30">#REF!</definedName>
    <definedName name="GenInsKeyFig" localSheetId="29">#REF!</definedName>
    <definedName name="GenInsKeyFig" localSheetId="49">#REF!</definedName>
    <definedName name="GenInsKeyFig" localSheetId="32">#REF!</definedName>
    <definedName name="GenInsKeyFig" localSheetId="52">#REF!</definedName>
    <definedName name="GenInsKeyFig" localSheetId="4">#REF!</definedName>
    <definedName name="GenInsKeyFig" localSheetId="14">#REF!</definedName>
    <definedName name="GenInsKeyFig" localSheetId="27">#REF!</definedName>
    <definedName name="GenInsKeyFig" localSheetId="28">#REF!</definedName>
    <definedName name="GenInsKeyFig" localSheetId="26">#REF!</definedName>
    <definedName name="GenInsKeyFig" localSheetId="50">#REF!</definedName>
    <definedName name="GenInsKeyFig" localSheetId="34">#REF!</definedName>
    <definedName name="GenInsKeyFig" localSheetId="6">#REF!</definedName>
    <definedName name="GenInsKeyFig" localSheetId="7">#REF!</definedName>
    <definedName name="GenInsKeyFig" localSheetId="5">#REF!</definedName>
    <definedName name="GenInsKeyFig" localSheetId="8">#REF!</definedName>
    <definedName name="GenInsKeyFig" localSheetId="31">#REF!</definedName>
    <definedName name="GenInsKeyFig">#REF!</definedName>
    <definedName name="ggg" localSheetId="36"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44" hidden="1">{"5 * utfall + budget",#N/A,FALSE,"T-0298";"5 * bolag",#N/A,FALSE,"T-0298";"Unibank, utfall alla",#N/A,FALSE,"T-0298";#N/A,#N/A,FALSE,"Koncernskulder";#N/A,#N/A,FALSE,"Koncernfakturering"}</definedName>
    <definedName name="ggg" localSheetId="45" hidden="1">{"5 * utfall + budget",#N/A,FALSE,"T-0298";"5 * bolag",#N/A,FALSE,"T-0298";"Unibank, utfall alla",#N/A,FALSE,"T-0298";#N/A,#N/A,FALSE,"Koncernskulder";#N/A,#N/A,FALSE,"Koncernfakturering"}</definedName>
    <definedName name="ggg" localSheetId="46" hidden="1">{"5 * utfall + budget",#N/A,FALSE,"T-0298";"5 * bolag",#N/A,FALSE,"T-0298";"Unibank, utfall alla",#N/A,FALSE,"T-0298";#N/A,#N/A,FALSE,"Koncernskulder";#N/A,#N/A,FALSE,"Koncernfakturering"}</definedName>
    <definedName name="ggg" localSheetId="47" hidden="1">{"5 * utfall + budget",#N/A,FALSE,"T-0298";"5 * bolag",#N/A,FALSE,"T-0298";"Unibank, utfall alla",#N/A,FALSE,"T-0298";#N/A,#N/A,FALSE,"Koncernskulder";#N/A,#N/A,FALSE,"Koncernfakturering"}</definedName>
    <definedName name="ggg" localSheetId="48" hidden="1">{"5 * utfall + budget",#N/A,FALSE,"T-0298";"5 * bolag",#N/A,FALSE,"T-0298";"Unibank, utfall alla",#N/A,FALSE,"T-0298";#N/A,#N/A,FALSE,"Koncernskulder";#N/A,#N/A,FALSE,"Koncernfakturering"}</definedName>
    <definedName name="ggg" localSheetId="11"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49"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52" hidden="1">{"5 * utfall + budget",#N/A,FALSE,"T-0298";"5 * bolag",#N/A,FALSE,"T-0298";"Unibank, utfall alla",#N/A,FALSE,"T-0298";#N/A,#N/A,FALSE,"Koncernskulder";#N/A,#N/A,FALSE,"Koncernfakturering"}</definedName>
    <definedName name="ggg" localSheetId="42"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14"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50" hidden="1">{"5 * utfall + budget",#N/A,FALSE,"T-0298";"5 * bolag",#N/A,FALSE,"T-0298";"Unibank, utfall alla",#N/A,FALSE,"T-0298";#N/A,#N/A,FALSE,"Koncernskulder";#N/A,#N/A,FALSE,"Koncernfakturering"}</definedName>
    <definedName name="ggg" localSheetId="34"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43"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6">OFFSET('[22]Chart Losses'!$I$7,COUNT('[22]Chart Losses'!$I$7:$I$50)-'[22]Chart Losses'!$H$1,,'[22]Chart Losses'!$H$1)</definedName>
    <definedName name="GROUP" localSheetId="30">OFFSET('[23]Chart Losses'!$I$7,COUNT('[23]Chart Losses'!$I$7:$I$50)-'[23]Chart Losses'!$H$1,,'[23]Chart Losses'!$H$1)</definedName>
    <definedName name="GROUP" localSheetId="29">OFFSET('[23]Chart Losses'!$I$7,COUNT('[23]Chart Losses'!$I$7:$I$50)-'[23]Chart Losses'!$H$1,,'[23]Chart Losses'!$H$1)</definedName>
    <definedName name="GROUP" localSheetId="49">OFFSET('[22]Chart Losses'!$I$7,COUNT('[22]Chart Losses'!$I$7:$I$50)-'[22]Chart Losses'!$H$1,,'[22]Chart Losses'!$H$1)</definedName>
    <definedName name="GROUP" localSheetId="32">OFFSET('[23]Chart Losses'!$I$7,COUNT('[23]Chart Losses'!$I$7:$I$50)-'[23]Chart Losses'!$H$1,,'[23]Chart Losses'!$H$1)</definedName>
    <definedName name="GROUP" localSheetId="52">OFFSET('[24]Chart Losses'!$I$7,COUNT('[24]Chart Losses'!$I$7:$I$50)-'[24]Chart Losses'!$H$1,,'[24]Chart Losses'!$H$1)</definedName>
    <definedName name="GROUP" localSheetId="27">OFFSET('[23]Chart Losses'!$I$7,COUNT('[23]Chart Losses'!$I$7:$I$50)-'[23]Chart Losses'!$H$1,,'[23]Chart Losses'!$H$1)</definedName>
    <definedName name="GROUP" localSheetId="28">OFFSET('[23]Chart Losses'!$I$7,COUNT('[23]Chart Losses'!$I$7:$I$50)-'[23]Chart Losses'!$H$1,,'[23]Chart Losses'!$H$1)</definedName>
    <definedName name="GROUP" localSheetId="26">OFFSET('[23]Chart Losses'!$I$7,COUNT('[23]Chart Losses'!$I$7:$I$50)-'[23]Chart Losses'!$H$1,,'[23]Chart Losses'!$H$1)</definedName>
    <definedName name="GROUP" localSheetId="50">OFFSET('[23]Chart Losses'!$I$7,COUNT('[23]Chart Losses'!$I$7:$I$50)-'[23]Chart Losses'!$H$1,,'[23]Chart Losses'!$H$1)</definedName>
    <definedName name="GROUP" localSheetId="6">OFFSET('[25]Chart Losses'!$I$7,COUNT('[25]Chart Losses'!$I$7:$I$50)-'[25]Chart Losses'!$H$1,,'[25]Chart Losses'!$H$1)</definedName>
    <definedName name="GROUP" localSheetId="7">OFFSET('[25]Chart Losses'!$I$7,COUNT('[25]Chart Losses'!$I$7:$I$50)-'[25]Chart Losses'!$H$1,,'[25]Chart Losses'!$H$1)</definedName>
    <definedName name="GROUP" localSheetId="5">OFFSET('[25]Chart Losses'!$I$7,COUNT('[25]Chart Losses'!$I$7:$I$50)-'[25]Chart Losses'!$H$1,,'[25]Chart Losses'!$H$1)</definedName>
    <definedName name="GROUP" localSheetId="31">OFFSET('[23]Chart Losses'!$I$7,COUNT('[23]Chart Losses'!$I$7:$I$50)-'[23]Chart Losses'!$H$1,,'[23]Chart Losses'!$H$1)</definedName>
    <definedName name="GROUP">OFFSET('[26]Chart Losses'!$I$7,COUNT('[26]Chart Losses'!$I$7:$I$50)-'[26]Chart Losses'!$H$1,,'[26]Chart Losses'!$H$1)</definedName>
    <definedName name="GroupQ" localSheetId="36">#REF!</definedName>
    <definedName name="GroupQ" localSheetId="16">#REF!</definedName>
    <definedName name="GroupQ" localSheetId="11">#REF!</definedName>
    <definedName name="GroupQ" localSheetId="30">#REF!</definedName>
    <definedName name="GroupQ" localSheetId="29">#REF!</definedName>
    <definedName name="GroupQ" localSheetId="49">#REF!</definedName>
    <definedName name="GroupQ" localSheetId="32">#REF!</definedName>
    <definedName name="GroupQ" localSheetId="52">#REF!</definedName>
    <definedName name="GroupQ" localSheetId="4">#REF!</definedName>
    <definedName name="GroupQ" localSheetId="14">#REF!</definedName>
    <definedName name="GroupQ" localSheetId="27">#REF!</definedName>
    <definedName name="GroupQ" localSheetId="28">#REF!</definedName>
    <definedName name="GroupQ" localSheetId="26">#REF!</definedName>
    <definedName name="GroupQ" localSheetId="50">#REF!</definedName>
    <definedName name="GroupQ" localSheetId="34">#REF!</definedName>
    <definedName name="GroupQ" localSheetId="6">#REF!</definedName>
    <definedName name="GroupQ" localSheetId="7">#REF!</definedName>
    <definedName name="GroupQ" localSheetId="5">#REF!</definedName>
    <definedName name="GroupQ" localSheetId="8">#REF!</definedName>
    <definedName name="GroupQ" localSheetId="31">#REF!</definedName>
    <definedName name="GroupQ">#REF!</definedName>
    <definedName name="GroupYTD" localSheetId="36">#REF!</definedName>
    <definedName name="GroupYTD" localSheetId="16">#REF!</definedName>
    <definedName name="GroupYTD" localSheetId="11">#REF!</definedName>
    <definedName name="GroupYTD" localSheetId="30">#REF!</definedName>
    <definedName name="GroupYTD" localSheetId="29">#REF!</definedName>
    <definedName name="GroupYTD" localSheetId="49">#REF!</definedName>
    <definedName name="GroupYTD" localSheetId="32">#REF!</definedName>
    <definedName name="GroupYTD" localSheetId="52">#REF!</definedName>
    <definedName name="GroupYTD" localSheetId="4">#REF!</definedName>
    <definedName name="GroupYTD" localSheetId="14">#REF!</definedName>
    <definedName name="GroupYTD" localSheetId="27">#REF!</definedName>
    <definedName name="GroupYTD" localSheetId="28">#REF!</definedName>
    <definedName name="GroupYTD" localSheetId="26">#REF!</definedName>
    <definedName name="GroupYTD" localSheetId="50">#REF!</definedName>
    <definedName name="GroupYTD" localSheetId="34">#REF!</definedName>
    <definedName name="GroupYTD" localSheetId="6">#REF!</definedName>
    <definedName name="GroupYTD" localSheetId="7">#REF!</definedName>
    <definedName name="GroupYTD" localSheetId="5">#REF!</definedName>
    <definedName name="GroupYTD" localSheetId="8">#REF!</definedName>
    <definedName name="GroupYTD" localSheetId="31">#REF!</definedName>
    <definedName name="GroupYTD">#REF!</definedName>
    <definedName name="gw" localSheetId="36"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44" hidden="1">{"5 * utfall + budget",#N/A,FALSE,"T-0298";"5 * bolag",#N/A,FALSE,"T-0298";"Unibank, utfall alla",#N/A,FALSE,"T-0298";#N/A,#N/A,FALSE,"Koncernskulder";#N/A,#N/A,FALSE,"Koncernfakturering"}</definedName>
    <definedName name="gw" localSheetId="45" hidden="1">{"5 * utfall + budget",#N/A,FALSE,"T-0298";"5 * bolag",#N/A,FALSE,"T-0298";"Unibank, utfall alla",#N/A,FALSE,"T-0298";#N/A,#N/A,FALSE,"Koncernskulder";#N/A,#N/A,FALSE,"Koncernfakturering"}</definedName>
    <definedName name="gw" localSheetId="46" hidden="1">{"5 * utfall + budget",#N/A,FALSE,"T-0298";"5 * bolag",#N/A,FALSE,"T-0298";"Unibank, utfall alla",#N/A,FALSE,"T-0298";#N/A,#N/A,FALSE,"Koncernskulder";#N/A,#N/A,FALSE,"Koncernfakturering"}</definedName>
    <definedName name="gw" localSheetId="47" hidden="1">{"5 * utfall + budget",#N/A,FALSE,"T-0298";"5 * bolag",#N/A,FALSE,"T-0298";"Unibank, utfall alla",#N/A,FALSE,"T-0298";#N/A,#N/A,FALSE,"Koncernskulder";#N/A,#N/A,FALSE,"Koncernfakturering"}</definedName>
    <definedName name="gw" localSheetId="48" hidden="1">{"5 * utfall + budget",#N/A,FALSE,"T-0298";"5 * bolag",#N/A,FALSE,"T-0298";"Unibank, utfall alla",#N/A,FALSE,"T-0298";#N/A,#N/A,FALSE,"Koncernskulder";#N/A,#N/A,FALSE,"Koncernfakturering"}</definedName>
    <definedName name="gw" localSheetId="11"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49"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52" hidden="1">{"5 * utfall + budget",#N/A,FALSE,"T-0298";"5 * bolag",#N/A,FALSE,"T-0298";"Unibank, utfall alla",#N/A,FALSE,"T-0298";#N/A,#N/A,FALSE,"Koncernskulder";#N/A,#N/A,FALSE,"Koncernfakturering"}</definedName>
    <definedName name="gw" localSheetId="42"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14"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50"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43"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6">OFFSET('[22]Chart Losses'!$K$7,COUNT('[22]Chart Losses'!$K$7:$K$50)-'[22]Chart Losses'!$H$1,,'[22]Chart Losses'!$H$1)</definedName>
    <definedName name="HOUSE" localSheetId="30">OFFSET('[23]Chart Losses'!$K$7,COUNT('[23]Chart Losses'!$K$7:$K$50)-'[23]Chart Losses'!$H$1,,'[23]Chart Losses'!$H$1)</definedName>
    <definedName name="HOUSE" localSheetId="29">OFFSET('[23]Chart Losses'!$K$7,COUNT('[23]Chart Losses'!$K$7:$K$50)-'[23]Chart Losses'!$H$1,,'[23]Chart Losses'!$H$1)</definedName>
    <definedName name="HOUSE" localSheetId="49">OFFSET('[22]Chart Losses'!$K$7,COUNT('[22]Chart Losses'!$K$7:$K$50)-'[22]Chart Losses'!$H$1,,'[22]Chart Losses'!$H$1)</definedName>
    <definedName name="HOUSE" localSheetId="32">OFFSET('[23]Chart Losses'!$K$7,COUNT('[23]Chart Losses'!$K$7:$K$50)-'[23]Chart Losses'!$H$1,,'[23]Chart Losses'!$H$1)</definedName>
    <definedName name="HOUSE" localSheetId="52">OFFSET('[24]Chart Losses'!$K$7,COUNT('[24]Chart Losses'!$K$7:$K$50)-'[24]Chart Losses'!$H$1,,'[24]Chart Losses'!$H$1)</definedName>
    <definedName name="HOUSE" localSheetId="27">OFFSET('[23]Chart Losses'!$K$7,COUNT('[23]Chart Losses'!$K$7:$K$50)-'[23]Chart Losses'!$H$1,,'[23]Chart Losses'!$H$1)</definedName>
    <definedName name="HOUSE" localSheetId="28">OFFSET('[23]Chart Losses'!$K$7,COUNT('[23]Chart Losses'!$K$7:$K$50)-'[23]Chart Losses'!$H$1,,'[23]Chart Losses'!$H$1)</definedName>
    <definedName name="HOUSE" localSheetId="26">OFFSET('[23]Chart Losses'!$K$7,COUNT('[23]Chart Losses'!$K$7:$K$50)-'[23]Chart Losses'!$H$1,,'[23]Chart Losses'!$H$1)</definedName>
    <definedName name="HOUSE" localSheetId="50">OFFSET('[23]Chart Losses'!$K$7,COUNT('[23]Chart Losses'!$K$7:$K$50)-'[23]Chart Losses'!$H$1,,'[23]Chart Losses'!$H$1)</definedName>
    <definedName name="HOUSE" localSheetId="6">OFFSET('[25]Chart Losses'!$K$7,COUNT('[25]Chart Losses'!$K$7:$K$50)-'[25]Chart Losses'!$H$1,,'[25]Chart Losses'!$H$1)</definedName>
    <definedName name="HOUSE" localSheetId="7">OFFSET('[25]Chart Losses'!$K$7,COUNT('[25]Chart Losses'!$K$7:$K$50)-'[25]Chart Losses'!$H$1,,'[25]Chart Losses'!$H$1)</definedName>
    <definedName name="HOUSE" localSheetId="5">OFFSET('[25]Chart Losses'!$K$7,COUNT('[25]Chart Losses'!$K$7:$K$50)-'[25]Chart Losses'!$H$1,,'[25]Chart Losses'!$H$1)</definedName>
    <definedName name="HOUSE" localSheetId="31">OFFSET('[23]Chart Losses'!$K$7,COUNT('[23]Chart Losses'!$K$7:$K$50)-'[23]Chart Losses'!$H$1,,'[23]Chart Losses'!$H$1)</definedName>
    <definedName name="HOUSE">OFFSET('[26]Chart Losses'!$K$7,COUNT('[26]Chart Losses'!$K$7:$K$50)-'[26]Chart Losses'!$H$1,,'[26]Chart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6">#REF!</definedName>
    <definedName name="iib" localSheetId="16">#REF!</definedName>
    <definedName name="iib" localSheetId="11">#REF!</definedName>
    <definedName name="iib" localSheetId="30">#REF!</definedName>
    <definedName name="iib" localSheetId="29">#REF!</definedName>
    <definedName name="iib" localSheetId="49">#REF!</definedName>
    <definedName name="iib" localSheetId="32">#REF!</definedName>
    <definedName name="iib" localSheetId="52">#REF!</definedName>
    <definedName name="iib" localSheetId="4">#REF!</definedName>
    <definedName name="iib" localSheetId="14">#REF!</definedName>
    <definedName name="iib" localSheetId="27">#REF!</definedName>
    <definedName name="iib" localSheetId="28">#REF!</definedName>
    <definedName name="iib" localSheetId="26">#REF!</definedName>
    <definedName name="iib" localSheetId="50">#REF!</definedName>
    <definedName name="iib" localSheetId="34">#REF!</definedName>
    <definedName name="iib" localSheetId="6">#REF!</definedName>
    <definedName name="iib" localSheetId="7">#REF!</definedName>
    <definedName name="iib" localSheetId="5">#REF!</definedName>
    <definedName name="iib" localSheetId="8">#REF!</definedName>
    <definedName name="iib" localSheetId="31">#REF!</definedName>
    <definedName name="iib">#REF!</definedName>
    <definedName name="iib_total" localSheetId="36">#REF!</definedName>
    <definedName name="iib_total" localSheetId="16">#REF!</definedName>
    <definedName name="iib_total" localSheetId="11">#REF!</definedName>
    <definedName name="iib_total" localSheetId="30">#REF!</definedName>
    <definedName name="iib_total" localSheetId="29">#REF!</definedName>
    <definedName name="iib_total" localSheetId="49">#REF!</definedName>
    <definedName name="iib_total" localSheetId="32">#REF!</definedName>
    <definedName name="iib_total" localSheetId="52">#REF!</definedName>
    <definedName name="iib_total" localSheetId="4">#REF!</definedName>
    <definedName name="iib_total" localSheetId="14">#REF!</definedName>
    <definedName name="iib_total" localSheetId="27">#REF!</definedName>
    <definedName name="iib_total" localSheetId="28">#REF!</definedName>
    <definedName name="iib_total" localSheetId="26">#REF!</definedName>
    <definedName name="iib_total" localSheetId="50">#REF!</definedName>
    <definedName name="iib_total" localSheetId="34">#REF!</definedName>
    <definedName name="iib_total" localSheetId="6">#REF!</definedName>
    <definedName name="iib_total" localSheetId="7">#REF!</definedName>
    <definedName name="iib_total" localSheetId="5">#REF!</definedName>
    <definedName name="iib_total" localSheetId="8">#REF!</definedName>
    <definedName name="iib_total" localSheetId="31">#REF!</definedName>
    <definedName name="iib_total">#REF!</definedName>
    <definedName name="Income" localSheetId="36">#REF!</definedName>
    <definedName name="Income" localSheetId="16">#REF!</definedName>
    <definedName name="Income" localSheetId="11">#REF!</definedName>
    <definedName name="Income" localSheetId="30">#REF!</definedName>
    <definedName name="Income" localSheetId="29">#REF!</definedName>
    <definedName name="Income" localSheetId="49">#REF!</definedName>
    <definedName name="Income" localSheetId="32">#REF!</definedName>
    <definedName name="Income" localSheetId="52">#REF!</definedName>
    <definedName name="Income" localSheetId="4">#REF!</definedName>
    <definedName name="Income" localSheetId="14">#REF!</definedName>
    <definedName name="Income" localSheetId="27">#REF!</definedName>
    <definedName name="Income" localSheetId="28">#REF!</definedName>
    <definedName name="Income" localSheetId="26">#REF!</definedName>
    <definedName name="Income" localSheetId="50">#REF!</definedName>
    <definedName name="Income" localSheetId="34">#REF!</definedName>
    <definedName name="Income" localSheetId="6">#REF!</definedName>
    <definedName name="Income" localSheetId="7">#REF!</definedName>
    <definedName name="Income" localSheetId="5">#REF!</definedName>
    <definedName name="Income" localSheetId="8">#REF!</definedName>
    <definedName name="Income" localSheetId="31">#REF!</definedName>
    <definedName name="Income">#REF!</definedName>
    <definedName name="Income_statement__________________________________________________________SEKm" localSheetId="36">#REF!</definedName>
    <definedName name="Income_statement__________________________________________________________SEKm" localSheetId="16">#REF!</definedName>
    <definedName name="Income_statement__________________________________________________________SEKm" localSheetId="11">#REF!</definedName>
    <definedName name="Income_statement__________________________________________________________SEKm" localSheetId="30">#REF!</definedName>
    <definedName name="Income_statement__________________________________________________________SEKm" localSheetId="29">#REF!</definedName>
    <definedName name="Income_statement__________________________________________________________SEKm" localSheetId="49">#REF!</definedName>
    <definedName name="Income_statement__________________________________________________________SEKm" localSheetId="32">#REF!</definedName>
    <definedName name="Income_statement__________________________________________________________SEKm" localSheetId="52">#REF!</definedName>
    <definedName name="Income_statement__________________________________________________________SEKm" localSheetId="4">#REF!</definedName>
    <definedName name="Income_statement__________________________________________________________SEKm" localSheetId="14">#REF!</definedName>
    <definedName name="Income_statement__________________________________________________________SEKm" localSheetId="27">#REF!</definedName>
    <definedName name="Income_statement__________________________________________________________SEKm" localSheetId="28">#REF!</definedName>
    <definedName name="Income_statement__________________________________________________________SEKm" localSheetId="26">#REF!</definedName>
    <definedName name="Income_statement__________________________________________________________SEKm" localSheetId="50">#REF!</definedName>
    <definedName name="Income_statement__________________________________________________________SEKm" localSheetId="34">#REF!</definedName>
    <definedName name="Income_statement__________________________________________________________SEKm" localSheetId="6">#REF!</definedName>
    <definedName name="Income_statement__________________________________________________________SEKm" localSheetId="7">#REF!</definedName>
    <definedName name="Income_statement__________________________________________________________SEKm" localSheetId="5">#REF!</definedName>
    <definedName name="Income_statement__________________________________________________________SEKm" localSheetId="8">#REF!</definedName>
    <definedName name="Income_statement__________________________________________________________SEKm" localSheetId="31">#REF!</definedName>
    <definedName name="Income_statement__________________________________________________________SEKm">#REF!</definedName>
    <definedName name="INPR" localSheetId="36">#REF!</definedName>
    <definedName name="INPR" localSheetId="16">#REF!</definedName>
    <definedName name="INPR" localSheetId="11">#REF!</definedName>
    <definedName name="INPR" localSheetId="30">#REF!</definedName>
    <definedName name="INPR" localSheetId="29">#REF!</definedName>
    <definedName name="INPR" localSheetId="49">#REF!</definedName>
    <definedName name="INPR" localSheetId="32">#REF!</definedName>
    <definedName name="INPR" localSheetId="52">#REF!</definedName>
    <definedName name="INPR" localSheetId="4">#REF!</definedName>
    <definedName name="INPR" localSheetId="14">#REF!</definedName>
    <definedName name="INPR" localSheetId="27">#REF!</definedName>
    <definedName name="INPR" localSheetId="28">#REF!</definedName>
    <definedName name="INPR" localSheetId="26">#REF!</definedName>
    <definedName name="INPR" localSheetId="50">#REF!</definedName>
    <definedName name="INPR" localSheetId="34">#REF!</definedName>
    <definedName name="INPR" localSheetId="6">#REF!</definedName>
    <definedName name="INPR" localSheetId="7">#REF!</definedName>
    <definedName name="INPR" localSheetId="5">#REF!</definedName>
    <definedName name="INPR" localSheetId="8">#REF!</definedName>
    <definedName name="INPR" localSheetId="31">#REF!</definedName>
    <definedName name="INPR">#REF!</definedName>
    <definedName name="inv.bank" localSheetId="36">#REF!</definedName>
    <definedName name="inv.bank" localSheetId="16">#REF!</definedName>
    <definedName name="inv.bank" localSheetId="11">#REF!</definedName>
    <definedName name="inv.bank" localSheetId="30">#REF!</definedName>
    <definedName name="inv.bank" localSheetId="29">#REF!</definedName>
    <definedName name="inv.bank" localSheetId="49">#REF!</definedName>
    <definedName name="inv.bank" localSheetId="32">#REF!</definedName>
    <definedName name="inv.bank" localSheetId="52">#REF!</definedName>
    <definedName name="inv.bank" localSheetId="4">#REF!</definedName>
    <definedName name="inv.bank" localSheetId="14">#REF!</definedName>
    <definedName name="inv.bank" localSheetId="27">#REF!</definedName>
    <definedName name="inv.bank" localSheetId="28">#REF!</definedName>
    <definedName name="inv.bank" localSheetId="26">#REF!</definedName>
    <definedName name="inv.bank" localSheetId="50">#REF!</definedName>
    <definedName name="inv.bank" localSheetId="34">#REF!</definedName>
    <definedName name="inv.bank" localSheetId="6">#REF!</definedName>
    <definedName name="inv.bank" localSheetId="7">#REF!</definedName>
    <definedName name="inv.bank" localSheetId="5">#REF!</definedName>
    <definedName name="inv.bank" localSheetId="8">#REF!</definedName>
    <definedName name="inv.bank" localSheetId="31">#REF!</definedName>
    <definedName name="inv.bank">#REF!</definedName>
    <definedName name="just" localSheetId="36">#REF!</definedName>
    <definedName name="just" localSheetId="16">#REF!</definedName>
    <definedName name="just" localSheetId="11">#REF!</definedName>
    <definedName name="just" localSheetId="30">#REF!</definedName>
    <definedName name="just" localSheetId="29">#REF!</definedName>
    <definedName name="just" localSheetId="49">#REF!</definedName>
    <definedName name="just" localSheetId="32">#REF!</definedName>
    <definedName name="just" localSheetId="52">#REF!</definedName>
    <definedName name="just" localSheetId="4">#REF!</definedName>
    <definedName name="just" localSheetId="14">#REF!</definedName>
    <definedName name="just" localSheetId="27">#REF!</definedName>
    <definedName name="just" localSheetId="28">#REF!</definedName>
    <definedName name="just" localSheetId="26">#REF!</definedName>
    <definedName name="just" localSheetId="50">#REF!</definedName>
    <definedName name="just" localSheetId="34">#REF!</definedName>
    <definedName name="just" localSheetId="6">#REF!</definedName>
    <definedName name="just" localSheetId="7">#REF!</definedName>
    <definedName name="just" localSheetId="5">#REF!</definedName>
    <definedName name="just" localSheetId="8">#REF!</definedName>
    <definedName name="just" localSheetId="31">#REF!</definedName>
    <definedName name="just">#REF!</definedName>
    <definedName name="Key" localSheetId="36">#REF!</definedName>
    <definedName name="Key" localSheetId="16">#REF!</definedName>
    <definedName name="Key" localSheetId="11">#REF!</definedName>
    <definedName name="Key" localSheetId="30">#REF!</definedName>
    <definedName name="Key" localSheetId="29">#REF!</definedName>
    <definedName name="Key" localSheetId="49">#REF!</definedName>
    <definedName name="Key" localSheetId="32">#REF!</definedName>
    <definedName name="Key" localSheetId="52">#REF!</definedName>
    <definedName name="Key" localSheetId="4">#REF!</definedName>
    <definedName name="Key" localSheetId="14">#REF!</definedName>
    <definedName name="Key" localSheetId="27">#REF!</definedName>
    <definedName name="Key" localSheetId="28">#REF!</definedName>
    <definedName name="Key" localSheetId="26">#REF!</definedName>
    <definedName name="Key" localSheetId="50">#REF!</definedName>
    <definedName name="Key" localSheetId="34">#REF!</definedName>
    <definedName name="Key" localSheetId="6">#REF!</definedName>
    <definedName name="Key" localSheetId="7">#REF!</definedName>
    <definedName name="Key" localSheetId="5">#REF!</definedName>
    <definedName name="Key" localSheetId="8">#REF!</definedName>
    <definedName name="Key" localSheetId="31">#REF!</definedName>
    <definedName name="Key">#REF!</definedName>
    <definedName name="key_life" localSheetId="36">#REF!</definedName>
    <definedName name="key_life" localSheetId="16">#REF!</definedName>
    <definedName name="key_life" localSheetId="11">#REF!</definedName>
    <definedName name="key_life" localSheetId="30">#REF!</definedName>
    <definedName name="key_life" localSheetId="29">#REF!</definedName>
    <definedName name="key_life" localSheetId="49">#REF!</definedName>
    <definedName name="key_life" localSheetId="32">#REF!</definedName>
    <definedName name="key_life" localSheetId="52">#REF!</definedName>
    <definedName name="key_life" localSheetId="4">#REF!</definedName>
    <definedName name="key_life" localSheetId="14">#REF!</definedName>
    <definedName name="key_life" localSheetId="27">#REF!</definedName>
    <definedName name="key_life" localSheetId="28">#REF!</definedName>
    <definedName name="key_life" localSheetId="26">#REF!</definedName>
    <definedName name="key_life" localSheetId="50">#REF!</definedName>
    <definedName name="key_life" localSheetId="34">#REF!</definedName>
    <definedName name="key_life" localSheetId="6">#REF!</definedName>
    <definedName name="key_life" localSheetId="7">#REF!</definedName>
    <definedName name="key_life" localSheetId="5">#REF!</definedName>
    <definedName name="key_life" localSheetId="8">#REF!</definedName>
    <definedName name="key_life" localSheetId="31">#REF!</definedName>
    <definedName name="key_life">#REF!</definedName>
    <definedName name="keyratio" localSheetId="36">#REF!</definedName>
    <definedName name="keyratio" localSheetId="16">#REF!</definedName>
    <definedName name="keyratio" localSheetId="11">#REF!</definedName>
    <definedName name="keyratio" localSheetId="30">#REF!</definedName>
    <definedName name="keyratio" localSheetId="29">#REF!</definedName>
    <definedName name="keyratio" localSheetId="49">#REF!</definedName>
    <definedName name="keyratio" localSheetId="32">#REF!</definedName>
    <definedName name="keyratio" localSheetId="52">#REF!</definedName>
    <definedName name="keyratio" localSheetId="4">#REF!</definedName>
    <definedName name="keyratio" localSheetId="14">#REF!</definedName>
    <definedName name="keyratio" localSheetId="27">#REF!</definedName>
    <definedName name="keyratio" localSheetId="28">#REF!</definedName>
    <definedName name="keyratio" localSheetId="26">#REF!</definedName>
    <definedName name="keyratio" localSheetId="50">#REF!</definedName>
    <definedName name="keyratio" localSheetId="34">#REF!</definedName>
    <definedName name="keyratio" localSheetId="6">#REF!</definedName>
    <definedName name="keyratio" localSheetId="7">#REF!</definedName>
    <definedName name="keyratio" localSheetId="5">#REF!</definedName>
    <definedName name="keyratio" localSheetId="8">#REF!</definedName>
    <definedName name="keyratio" localSheetId="31">#REF!</definedName>
    <definedName name="keyratio">#REF!</definedName>
    <definedName name="kk" localSheetId="36">[78]Syöttöpohja!$F$4</definedName>
    <definedName name="kk" localSheetId="30">[78]Syöttöpohja!$F$4</definedName>
    <definedName name="kk" localSheetId="29">[78]Syöttöpohja!$F$4</definedName>
    <definedName name="kk" localSheetId="49">[78]Syöttöpohja!$F$4</definedName>
    <definedName name="kk" localSheetId="32">[78]Syöttöpohja!$F$4</definedName>
    <definedName name="kk" localSheetId="52">[79]Syöttöpohja!$F$4</definedName>
    <definedName name="kk" localSheetId="27">[78]Syöttöpohja!$F$4</definedName>
    <definedName name="kk" localSheetId="28">[78]Syöttöpohja!$F$4</definedName>
    <definedName name="kk" localSheetId="26">[78]Syöttöpohja!$F$4</definedName>
    <definedName name="kk" localSheetId="50">[80]Syöttöpohja!$F$4</definedName>
    <definedName name="kk" localSheetId="6">[81]Syöttöpohja!$F$4</definedName>
    <definedName name="kk" localSheetId="7">[81]Syöttöpohja!$F$4</definedName>
    <definedName name="kk" localSheetId="5">[81]Syöttöpohja!$F$4</definedName>
    <definedName name="kk" localSheetId="31">[78]Syöttöpohja!$F$4</definedName>
    <definedName name="kk">[82]Syöttöpohja!$F$4</definedName>
    <definedName name="KolIndeks0" localSheetId="36">[32]HelpSheet!$G$9</definedName>
    <definedName name="KolIndeks0" localSheetId="30">[32]HelpSheet!$G$9</definedName>
    <definedName name="KolIndeks0" localSheetId="29">[32]HelpSheet!$G$9</definedName>
    <definedName name="KolIndeks0" localSheetId="49">[32]HelpSheet!$G$9</definedName>
    <definedName name="KolIndeks0" localSheetId="32">[32]HelpSheet!$G$9</definedName>
    <definedName name="KolIndeks0" localSheetId="52">[33]HelpSheet!$G$9</definedName>
    <definedName name="KolIndeks0" localSheetId="27">[32]HelpSheet!$G$9</definedName>
    <definedName name="KolIndeks0" localSheetId="28">[32]HelpSheet!$G$9</definedName>
    <definedName name="KolIndeks0" localSheetId="26">[32]HelpSheet!$G$9</definedName>
    <definedName name="KolIndeks0" localSheetId="50">[34]HelpSheet!$G$9</definedName>
    <definedName name="KolIndeks0" localSheetId="6">[35]HelpSheet!$G$9</definedName>
    <definedName name="KolIndeks0" localSheetId="7">[35]HelpSheet!$G$9</definedName>
    <definedName name="KolIndeks0" localSheetId="5">[35]HelpSheet!$G$9</definedName>
    <definedName name="KolIndeks0" localSheetId="31">[32]HelpSheet!$G$9</definedName>
    <definedName name="KolIndeks0">[36]HelpSheet!$G$9</definedName>
    <definedName name="KolIndeks1" localSheetId="36">[32]HelpSheet!$G$11</definedName>
    <definedName name="KolIndeks1" localSheetId="30">[32]HelpSheet!$G$11</definedName>
    <definedName name="KolIndeks1" localSheetId="29">[32]HelpSheet!$G$11</definedName>
    <definedName name="KolIndeks1" localSheetId="49">[32]HelpSheet!$G$11</definedName>
    <definedName name="KolIndeks1" localSheetId="32">[32]HelpSheet!$G$11</definedName>
    <definedName name="KolIndeks1" localSheetId="52">[33]HelpSheet!$G$11</definedName>
    <definedName name="KolIndeks1" localSheetId="27">[32]HelpSheet!$G$11</definedName>
    <definedName name="KolIndeks1" localSheetId="28">[32]HelpSheet!$G$11</definedName>
    <definedName name="KolIndeks1" localSheetId="26">[32]HelpSheet!$G$11</definedName>
    <definedName name="KolIndeks1" localSheetId="50">[34]HelpSheet!$G$11</definedName>
    <definedName name="KolIndeks1" localSheetId="6">[35]HelpSheet!$G$11</definedName>
    <definedName name="KolIndeks1" localSheetId="7">[35]HelpSheet!$G$11</definedName>
    <definedName name="KolIndeks1" localSheetId="5">[35]HelpSheet!$G$11</definedName>
    <definedName name="KolIndeks1" localSheetId="31">[32]HelpSheet!$G$11</definedName>
    <definedName name="KolIndeks1">[36]HelpSheet!$G$11</definedName>
    <definedName name="KolIndeks2" localSheetId="36">[32]HelpSheet!$G$13</definedName>
    <definedName name="KolIndeks2" localSheetId="30">[32]HelpSheet!$G$13</definedName>
    <definedName name="KolIndeks2" localSheetId="29">[32]HelpSheet!$G$13</definedName>
    <definedName name="KolIndeks2" localSheetId="49">[32]HelpSheet!$G$13</definedName>
    <definedName name="KolIndeks2" localSheetId="32">[32]HelpSheet!$G$13</definedName>
    <definedName name="KolIndeks2" localSheetId="52">[33]HelpSheet!$G$13</definedName>
    <definedName name="KolIndeks2" localSheetId="27">[32]HelpSheet!$G$13</definedName>
    <definedName name="KolIndeks2" localSheetId="28">[32]HelpSheet!$G$13</definedName>
    <definedName name="KolIndeks2" localSheetId="26">[32]HelpSheet!$G$13</definedName>
    <definedName name="KolIndeks2" localSheetId="50">[34]HelpSheet!$G$13</definedName>
    <definedName name="KolIndeks2" localSheetId="6">[35]HelpSheet!$G$13</definedName>
    <definedName name="KolIndeks2" localSheetId="7">[35]HelpSheet!$G$13</definedName>
    <definedName name="KolIndeks2" localSheetId="5">[35]HelpSheet!$G$13</definedName>
    <definedName name="KolIndeks2" localSheetId="31">[32]HelpSheet!$G$13</definedName>
    <definedName name="KolIndeks2">[36]HelpSheet!$G$13</definedName>
    <definedName name="KolIndeks3" localSheetId="36">[32]HelpSheet!$G$15</definedName>
    <definedName name="KolIndeks3" localSheetId="30">[32]HelpSheet!$G$15</definedName>
    <definedName name="KolIndeks3" localSheetId="29">[32]HelpSheet!$G$15</definedName>
    <definedName name="KolIndeks3" localSheetId="49">[32]HelpSheet!$G$15</definedName>
    <definedName name="KolIndeks3" localSheetId="32">[32]HelpSheet!$G$15</definedName>
    <definedName name="KolIndeks3" localSheetId="52">[33]HelpSheet!$G$15</definedName>
    <definedName name="KolIndeks3" localSheetId="27">[32]HelpSheet!$G$15</definedName>
    <definedName name="KolIndeks3" localSheetId="28">[32]HelpSheet!$G$15</definedName>
    <definedName name="KolIndeks3" localSheetId="26">[32]HelpSheet!$G$15</definedName>
    <definedName name="KolIndeks3" localSheetId="50">[34]HelpSheet!$G$15</definedName>
    <definedName name="KolIndeks3" localSheetId="6">[35]HelpSheet!$G$15</definedName>
    <definedName name="KolIndeks3" localSheetId="7">[35]HelpSheet!$G$15</definedName>
    <definedName name="KolIndeks3" localSheetId="5">[35]HelpSheet!$G$15</definedName>
    <definedName name="KolIndeks3" localSheetId="31">[32]HelpSheet!$G$15</definedName>
    <definedName name="KolIndeks3">[36]HelpSheet!$G$15</definedName>
    <definedName name="kop" localSheetId="36">#REF!</definedName>
    <definedName name="kop" localSheetId="16">#REF!</definedName>
    <definedName name="kop" localSheetId="11">#REF!</definedName>
    <definedName name="kop" localSheetId="30">#REF!</definedName>
    <definedName name="kop" localSheetId="29">#REF!</definedName>
    <definedName name="kop" localSheetId="49">#REF!</definedName>
    <definedName name="kop" localSheetId="32">#REF!</definedName>
    <definedName name="kop" localSheetId="52">#REF!</definedName>
    <definedName name="kop" localSheetId="4">#REF!</definedName>
    <definedName name="kop" localSheetId="14">#REF!</definedName>
    <definedName name="kop" localSheetId="27">#REF!</definedName>
    <definedName name="kop" localSheetId="28">#REF!</definedName>
    <definedName name="kop" localSheetId="26">#REF!</definedName>
    <definedName name="kop" localSheetId="50">#REF!</definedName>
    <definedName name="kop" localSheetId="34">#REF!</definedName>
    <definedName name="kop" localSheetId="6">#REF!</definedName>
    <definedName name="kop" localSheetId="7">#REF!</definedName>
    <definedName name="kop" localSheetId="5">#REF!</definedName>
    <definedName name="kop" localSheetId="8">#REF!</definedName>
    <definedName name="kop" localSheetId="31">#REF!</definedName>
    <definedName name="kop">#REF!</definedName>
    <definedName name="KvtKolIndeks1" localSheetId="36">[32]HelpSheet!$I$3</definedName>
    <definedName name="KvtKolIndeks1" localSheetId="30">[32]HelpSheet!$I$3</definedName>
    <definedName name="KvtKolIndeks1" localSheetId="29">[32]HelpSheet!$I$3</definedName>
    <definedName name="KvtKolIndeks1" localSheetId="49">[32]HelpSheet!$I$3</definedName>
    <definedName name="KvtKolIndeks1" localSheetId="32">[32]HelpSheet!$I$3</definedName>
    <definedName name="KvtKolIndeks1" localSheetId="52">[33]HelpSheet!$I$3</definedName>
    <definedName name="KvtKolIndeks1" localSheetId="27">[32]HelpSheet!$I$3</definedName>
    <definedName name="KvtKolIndeks1" localSheetId="28">[32]HelpSheet!$I$3</definedName>
    <definedName name="KvtKolIndeks1" localSheetId="26">[32]HelpSheet!$I$3</definedName>
    <definedName name="KvtKolIndeks1" localSheetId="50">[34]HelpSheet!$I$3</definedName>
    <definedName name="KvtKolIndeks1" localSheetId="6">[35]HelpSheet!$I$3</definedName>
    <definedName name="KvtKolIndeks1" localSheetId="7">[35]HelpSheet!$I$3</definedName>
    <definedName name="KvtKolIndeks1" localSheetId="5">[35]HelpSheet!$I$3</definedName>
    <definedName name="KvtKolIndeks1" localSheetId="31">[32]HelpSheet!$I$3</definedName>
    <definedName name="KvtKolIndeks1">[36]HelpSheet!$I$3</definedName>
    <definedName name="KvtKolIndeks2" localSheetId="36">[32]HelpSheet!$I$5</definedName>
    <definedName name="KvtKolIndeks2" localSheetId="30">[32]HelpSheet!$I$5</definedName>
    <definedName name="KvtKolIndeks2" localSheetId="29">[32]HelpSheet!$I$5</definedName>
    <definedName name="KvtKolIndeks2" localSheetId="49">[32]HelpSheet!$I$5</definedName>
    <definedName name="KvtKolIndeks2" localSheetId="32">[32]HelpSheet!$I$5</definedName>
    <definedName name="KvtKolIndeks2" localSheetId="52">[33]HelpSheet!$I$5</definedName>
    <definedName name="KvtKolIndeks2" localSheetId="27">[32]HelpSheet!$I$5</definedName>
    <definedName name="KvtKolIndeks2" localSheetId="28">[32]HelpSheet!$I$5</definedName>
    <definedName name="KvtKolIndeks2" localSheetId="26">[32]HelpSheet!$I$5</definedName>
    <definedName name="KvtKolIndeks2" localSheetId="50">[34]HelpSheet!$I$5</definedName>
    <definedName name="KvtKolIndeks2" localSheetId="6">[35]HelpSheet!$I$5</definedName>
    <definedName name="KvtKolIndeks2" localSheetId="7">[35]HelpSheet!$I$5</definedName>
    <definedName name="KvtKolIndeks2" localSheetId="5">[35]HelpSheet!$I$5</definedName>
    <definedName name="KvtKolIndeks2" localSheetId="31">[32]HelpSheet!$I$5</definedName>
    <definedName name="KvtKolIndeks2">[36]HelpSheet!$I$5</definedName>
    <definedName name="KvtKolIndeks3" localSheetId="36">[32]HelpSheet!$I$7</definedName>
    <definedName name="KvtKolIndeks3" localSheetId="30">[32]HelpSheet!$I$7</definedName>
    <definedName name="KvtKolIndeks3" localSheetId="29">[32]HelpSheet!$I$7</definedName>
    <definedName name="KvtKolIndeks3" localSheetId="49">[32]HelpSheet!$I$7</definedName>
    <definedName name="KvtKolIndeks3" localSheetId="32">[32]HelpSheet!$I$7</definedName>
    <definedName name="KvtKolIndeks3" localSheetId="52">[33]HelpSheet!$I$7</definedName>
    <definedName name="KvtKolIndeks3" localSheetId="27">[32]HelpSheet!$I$7</definedName>
    <definedName name="KvtKolIndeks3" localSheetId="28">[32]HelpSheet!$I$7</definedName>
    <definedName name="KvtKolIndeks3" localSheetId="26">[32]HelpSheet!$I$7</definedName>
    <definedName name="KvtKolIndeks3" localSheetId="50">[34]HelpSheet!$I$7</definedName>
    <definedName name="KvtKolIndeks3" localSheetId="6">[35]HelpSheet!$I$7</definedName>
    <definedName name="KvtKolIndeks3" localSheetId="7">[35]HelpSheet!$I$7</definedName>
    <definedName name="KvtKolIndeks3" localSheetId="5">[35]HelpSheet!$I$7</definedName>
    <definedName name="KvtKolIndeks3" localSheetId="31">[32]HelpSheet!$I$7</definedName>
    <definedName name="KvtKolIndeks3">[36]HelpSheet!$I$7</definedName>
    <definedName name="KvtKolIndeks4" localSheetId="36">[32]HelpSheet!$I$9</definedName>
    <definedName name="KvtKolIndeks4" localSheetId="30">[32]HelpSheet!$I$9</definedName>
    <definedName name="KvtKolIndeks4" localSheetId="29">[32]HelpSheet!$I$9</definedName>
    <definedName name="KvtKolIndeks4" localSheetId="49">[32]HelpSheet!$I$9</definedName>
    <definedName name="KvtKolIndeks4" localSheetId="32">[32]HelpSheet!$I$9</definedName>
    <definedName name="KvtKolIndeks4" localSheetId="52">[33]HelpSheet!$I$9</definedName>
    <definedName name="KvtKolIndeks4" localSheetId="27">[32]HelpSheet!$I$9</definedName>
    <definedName name="KvtKolIndeks4" localSheetId="28">[32]HelpSheet!$I$9</definedName>
    <definedName name="KvtKolIndeks4" localSheetId="26">[32]HelpSheet!$I$9</definedName>
    <definedName name="KvtKolIndeks4" localSheetId="50">[34]HelpSheet!$I$9</definedName>
    <definedName name="KvtKolIndeks4" localSheetId="6">[35]HelpSheet!$I$9</definedName>
    <definedName name="KvtKolIndeks4" localSheetId="7">[35]HelpSheet!$I$9</definedName>
    <definedName name="KvtKolIndeks4" localSheetId="5">[35]HelpSheet!$I$9</definedName>
    <definedName name="KvtKolIndeks4" localSheetId="31">[32]HelpSheet!$I$9</definedName>
    <definedName name="KvtKolIndeks4">[36]HelpSheet!$I$9</definedName>
    <definedName name="Life" localSheetId="36">#REF!</definedName>
    <definedName name="Life" localSheetId="16">#REF!</definedName>
    <definedName name="Life" localSheetId="11">#REF!</definedName>
    <definedName name="Life" localSheetId="30">#REF!</definedName>
    <definedName name="Life" localSheetId="29">#REF!</definedName>
    <definedName name="Life" localSheetId="49">#REF!</definedName>
    <definedName name="Life" localSheetId="32">#REF!</definedName>
    <definedName name="Life" localSheetId="52">#REF!</definedName>
    <definedName name="Life" localSheetId="4">#REF!</definedName>
    <definedName name="Life" localSheetId="14">#REF!</definedName>
    <definedName name="Life" localSheetId="27">#REF!</definedName>
    <definedName name="Life" localSheetId="28">#REF!</definedName>
    <definedName name="Life" localSheetId="26">#REF!</definedName>
    <definedName name="Life" localSheetId="50">#REF!</definedName>
    <definedName name="Life" localSheetId="34">#REF!</definedName>
    <definedName name="Life" localSheetId="6">#REF!</definedName>
    <definedName name="Life" localSheetId="7">#REF!</definedName>
    <definedName name="Life" localSheetId="5">#REF!</definedName>
    <definedName name="Life" localSheetId="8">#REF!</definedName>
    <definedName name="Life" localSheetId="31">#REF!</definedName>
    <definedName name="Life">#REF!</definedName>
    <definedName name="life_sam" localSheetId="36">#REF!</definedName>
    <definedName name="life_sam" localSheetId="16">#REF!</definedName>
    <definedName name="life_sam" localSheetId="11">#REF!</definedName>
    <definedName name="life_sam" localSheetId="30">#REF!</definedName>
    <definedName name="life_sam" localSheetId="29">#REF!</definedName>
    <definedName name="life_sam" localSheetId="49">#REF!</definedName>
    <definedName name="life_sam" localSheetId="32">#REF!</definedName>
    <definedName name="life_sam" localSheetId="52">#REF!</definedName>
    <definedName name="life_sam" localSheetId="4">#REF!</definedName>
    <definedName name="life_sam" localSheetId="14">#REF!</definedName>
    <definedName name="life_sam" localSheetId="27">#REF!</definedName>
    <definedName name="life_sam" localSheetId="28">#REF!</definedName>
    <definedName name="life_sam" localSheetId="26">#REF!</definedName>
    <definedName name="life_sam" localSheetId="50">#REF!</definedName>
    <definedName name="life_sam" localSheetId="34">#REF!</definedName>
    <definedName name="life_sam" localSheetId="6">#REF!</definedName>
    <definedName name="life_sam" localSheetId="7">#REF!</definedName>
    <definedName name="life_sam" localSheetId="5">#REF!</definedName>
    <definedName name="life_sam" localSheetId="8">#REF!</definedName>
    <definedName name="life_sam" localSheetId="31">#REF!</definedName>
    <definedName name="life_sam">#REF!</definedName>
    <definedName name="life1" localSheetId="36">#REF!</definedName>
    <definedName name="life1" localSheetId="16">#REF!</definedName>
    <definedName name="life1" localSheetId="11">#REF!</definedName>
    <definedName name="life1" localSheetId="30">#REF!</definedName>
    <definedName name="life1" localSheetId="29">#REF!</definedName>
    <definedName name="life1" localSheetId="49">#REF!</definedName>
    <definedName name="life1" localSheetId="32">#REF!</definedName>
    <definedName name="life1" localSheetId="52">#REF!</definedName>
    <definedName name="life1" localSheetId="4">#REF!</definedName>
    <definedName name="life1" localSheetId="14">#REF!</definedName>
    <definedName name="life1" localSheetId="27">#REF!</definedName>
    <definedName name="life1" localSheetId="28">#REF!</definedName>
    <definedName name="life1" localSheetId="26">#REF!</definedName>
    <definedName name="life1" localSheetId="50">#REF!</definedName>
    <definedName name="life1" localSheetId="34">#REF!</definedName>
    <definedName name="life1" localSheetId="6">#REF!</definedName>
    <definedName name="life1" localSheetId="7">#REF!</definedName>
    <definedName name="life1" localSheetId="5">#REF!</definedName>
    <definedName name="life1" localSheetId="8">#REF!</definedName>
    <definedName name="life1" localSheetId="31">#REF!</definedName>
    <definedName name="life1">#REF!</definedName>
    <definedName name="life2" localSheetId="36">#REF!</definedName>
    <definedName name="life2" localSheetId="16">#REF!</definedName>
    <definedName name="life2" localSheetId="11">#REF!</definedName>
    <definedName name="life2" localSheetId="30">#REF!</definedName>
    <definedName name="life2" localSheetId="29">#REF!</definedName>
    <definedName name="life2" localSheetId="49">#REF!</definedName>
    <definedName name="life2" localSheetId="32">#REF!</definedName>
    <definedName name="life2" localSheetId="52">#REF!</definedName>
    <definedName name="life2" localSheetId="4">#REF!</definedName>
    <definedName name="life2" localSheetId="14">#REF!</definedName>
    <definedName name="life2" localSheetId="27">#REF!</definedName>
    <definedName name="life2" localSheetId="28">#REF!</definedName>
    <definedName name="life2" localSheetId="26">#REF!</definedName>
    <definedName name="life2" localSheetId="50">#REF!</definedName>
    <definedName name="life2" localSheetId="34">#REF!</definedName>
    <definedName name="life2" localSheetId="6">#REF!</definedName>
    <definedName name="life2" localSheetId="7">#REF!</definedName>
    <definedName name="life2" localSheetId="5">#REF!</definedName>
    <definedName name="life2" localSheetId="8">#REF!</definedName>
    <definedName name="life2" localSheetId="31">#REF!</definedName>
    <definedName name="life2">#REF!</definedName>
    <definedName name="loansPortfolio" localSheetId="36">#REF!</definedName>
    <definedName name="loansPortfolio" localSheetId="16">#REF!</definedName>
    <definedName name="loansPortfolio" localSheetId="11">#REF!</definedName>
    <definedName name="loansPortfolio" localSheetId="30">#REF!</definedName>
    <definedName name="loansPortfolio" localSheetId="29">#REF!</definedName>
    <definedName name="loansPortfolio" localSheetId="49">#REF!</definedName>
    <definedName name="loansPortfolio" localSheetId="32">#REF!</definedName>
    <definedName name="loansPortfolio" localSheetId="52">#REF!</definedName>
    <definedName name="loansPortfolio" localSheetId="4">#REF!</definedName>
    <definedName name="loansPortfolio" localSheetId="14">#REF!</definedName>
    <definedName name="loansPortfolio" localSheetId="27">#REF!</definedName>
    <definedName name="loansPortfolio" localSheetId="28">#REF!</definedName>
    <definedName name="loansPortfolio" localSheetId="26">#REF!</definedName>
    <definedName name="loansPortfolio" localSheetId="50">#REF!</definedName>
    <definedName name="loansPortfolio" localSheetId="34">#REF!</definedName>
    <definedName name="loansPortfolio" localSheetId="6">#REF!</definedName>
    <definedName name="loansPortfolio" localSheetId="7">#REF!</definedName>
    <definedName name="loansPortfolio" localSheetId="5">#REF!</definedName>
    <definedName name="loansPortfolio" localSheetId="8">#REF!</definedName>
    <definedName name="loansPortfolio" localSheetId="31">#REF!</definedName>
    <definedName name="loansPortfolio">#REF!</definedName>
    <definedName name="mar" localSheetId="36"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44" hidden="1">{#N/A,#N/A,TRUE,"Forside";#N/A,#N/A,TRUE,"Contents";#N/A,#N/A,TRUE,"Opera. income stat.";#N/A,#N/A,TRUE,"Business area ";#N/A,#N/A,TRUE,"Statutory income statem."}</definedName>
    <definedName name="mar" localSheetId="45" hidden="1">{#N/A,#N/A,TRUE,"Forside";#N/A,#N/A,TRUE,"Contents";#N/A,#N/A,TRUE,"Opera. income stat.";#N/A,#N/A,TRUE,"Business area ";#N/A,#N/A,TRUE,"Statutory income statem."}</definedName>
    <definedName name="mar" localSheetId="46" hidden="1">{#N/A,#N/A,TRUE,"Forside";#N/A,#N/A,TRUE,"Contents";#N/A,#N/A,TRUE,"Opera. income stat.";#N/A,#N/A,TRUE,"Business area ";#N/A,#N/A,TRUE,"Statutory income statem."}</definedName>
    <definedName name="mar" localSheetId="47" hidden="1">{#N/A,#N/A,TRUE,"Forside";#N/A,#N/A,TRUE,"Contents";#N/A,#N/A,TRUE,"Opera. income stat.";#N/A,#N/A,TRUE,"Business area ";#N/A,#N/A,TRUE,"Statutory income statem."}</definedName>
    <definedName name="mar" localSheetId="48" hidden="1">{#N/A,#N/A,TRUE,"Forside";#N/A,#N/A,TRUE,"Contents";#N/A,#N/A,TRUE,"Opera. income stat.";#N/A,#N/A,TRUE,"Business area ";#N/A,#N/A,TRUE,"Statutory income statem."}</definedName>
    <definedName name="mar" localSheetId="11"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49"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52" hidden="1">{#N/A,#N/A,TRUE,"Forside";#N/A,#N/A,TRUE,"Contents";#N/A,#N/A,TRUE,"Opera. income stat.";#N/A,#N/A,TRUE,"Business area ";#N/A,#N/A,TRUE,"Statutory income statem."}</definedName>
    <definedName name="mar" localSheetId="42"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14"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50" hidden="1">{#N/A,#N/A,TRUE,"Forside";#N/A,#N/A,TRUE,"Contents";#N/A,#N/A,TRUE,"Opera. income stat.";#N/A,#N/A,TRUE,"Business area ";#N/A,#N/A,TRUE,"Statutory income statem."}</definedName>
    <definedName name="mar" localSheetId="34"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43"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6">[48]Sheet1!$C$10</definedName>
    <definedName name="Margins" localSheetId="30">[48]Sheet1!$C$10</definedName>
    <definedName name="Margins" localSheetId="29">[48]Sheet1!$C$10</definedName>
    <definedName name="Margins" localSheetId="49">[48]Sheet1!$C$10</definedName>
    <definedName name="Margins" localSheetId="32">[48]Sheet1!$C$10</definedName>
    <definedName name="Margins" localSheetId="52">[49]Sheet1!$C$10</definedName>
    <definedName name="Margins" localSheetId="27">[48]Sheet1!$C$10</definedName>
    <definedName name="Margins" localSheetId="28">[48]Sheet1!$C$10</definedName>
    <definedName name="Margins" localSheetId="26">[48]Sheet1!$C$10</definedName>
    <definedName name="Margins" localSheetId="50">[50]Sheet1!$C$10</definedName>
    <definedName name="Margins" localSheetId="6">[51]Sheet1!$C$10</definedName>
    <definedName name="Margins" localSheetId="7">[51]Sheet1!$C$10</definedName>
    <definedName name="Margins" localSheetId="5">[51]Sheet1!$C$10</definedName>
    <definedName name="Margins" localSheetId="31">[48]Sheet1!$C$10</definedName>
    <definedName name="Margins">[52]Sheet1!$C$10</definedName>
    <definedName name="Markets" localSheetId="36">#REF!</definedName>
    <definedName name="Markets" localSheetId="16">#REF!</definedName>
    <definedName name="Markets" localSheetId="11">#REF!</definedName>
    <definedName name="Markets" localSheetId="30">#REF!</definedName>
    <definedName name="Markets" localSheetId="29">#REF!</definedName>
    <definedName name="Markets" localSheetId="49">#REF!</definedName>
    <definedName name="Markets" localSheetId="32">#REF!</definedName>
    <definedName name="Markets" localSheetId="52">#REF!</definedName>
    <definedName name="Markets" localSheetId="4">#REF!</definedName>
    <definedName name="Markets" localSheetId="14">#REF!</definedName>
    <definedName name="Markets" localSheetId="27">#REF!</definedName>
    <definedName name="Markets" localSheetId="28">#REF!</definedName>
    <definedName name="Markets" localSheetId="26">#REF!</definedName>
    <definedName name="Markets" localSheetId="50">#REF!</definedName>
    <definedName name="Markets" localSheetId="34">#REF!</definedName>
    <definedName name="Markets" localSheetId="6">#REF!</definedName>
    <definedName name="Markets" localSheetId="7">#REF!</definedName>
    <definedName name="Markets" localSheetId="5">#REF!</definedName>
    <definedName name="Markets" localSheetId="8">#REF!</definedName>
    <definedName name="Markets" localSheetId="31">#REF!</definedName>
    <definedName name="Markets">#REF!</definedName>
    <definedName name="Meng" localSheetId="36">[6]XXX!$C$27</definedName>
    <definedName name="Meng" localSheetId="30">[6]XXX!$C$27</definedName>
    <definedName name="Meng" localSheetId="29">[6]XXX!$C$27</definedName>
    <definedName name="Meng" localSheetId="49">[6]XXX!$C$27</definedName>
    <definedName name="Meng" localSheetId="32">[6]XXX!$C$27</definedName>
    <definedName name="Meng" localSheetId="52">[7]XXX!$C$27</definedName>
    <definedName name="Meng" localSheetId="27">[6]XXX!$C$27</definedName>
    <definedName name="Meng" localSheetId="28">[6]XXX!$C$27</definedName>
    <definedName name="Meng" localSheetId="26">[6]XXX!$C$27</definedName>
    <definedName name="Meng" localSheetId="50">[8]XXX!$C$27</definedName>
    <definedName name="Meng" localSheetId="6">[9]XXX!$C$27</definedName>
    <definedName name="Meng" localSheetId="7">[9]XXX!$C$27</definedName>
    <definedName name="Meng" localSheetId="5">[9]XXX!$C$27</definedName>
    <definedName name="Meng" localSheetId="31">[6]XXX!$C$27</definedName>
    <definedName name="Meng">[10]XXX!$C$27</definedName>
    <definedName name="MM0" localSheetId="36">[6]XXX!$C$37</definedName>
    <definedName name="MM0" localSheetId="30">[6]XXX!$C$37</definedName>
    <definedName name="MM0" localSheetId="29">[6]XXX!$C$37</definedName>
    <definedName name="MM0" localSheetId="49">[6]XXX!$C$37</definedName>
    <definedName name="MM0" localSheetId="32">[6]XXX!$C$37</definedName>
    <definedName name="MM0" localSheetId="52">[7]XXX!$C$37</definedName>
    <definedName name="MM0" localSheetId="27">[6]XXX!$C$37</definedName>
    <definedName name="MM0" localSheetId="28">[6]XXX!$C$37</definedName>
    <definedName name="MM0" localSheetId="26">[6]XXX!$C$37</definedName>
    <definedName name="MM0" localSheetId="50">[8]XXX!$C$37</definedName>
    <definedName name="MM0" localSheetId="6">[9]XXX!$C$37</definedName>
    <definedName name="MM0" localSheetId="7">[9]XXX!$C$37</definedName>
    <definedName name="MM0" localSheetId="5">[9]XXX!$C$37</definedName>
    <definedName name="MM0" localSheetId="31">[6]XXX!$C$37</definedName>
    <definedName name="MM0">[10]XXX!$C$37</definedName>
    <definedName name="Month" localSheetId="36">[83]Input!$C$5</definedName>
    <definedName name="Month" localSheetId="30">[83]Input!$C$5</definedName>
    <definedName name="Month" localSheetId="29">[83]Input!$C$5</definedName>
    <definedName name="Month" localSheetId="49">[83]Input!$C$5</definedName>
    <definedName name="Month" localSheetId="32">[83]Input!$C$5</definedName>
    <definedName name="Month" localSheetId="52">[84]Input!$C$5</definedName>
    <definedName name="Month" localSheetId="27">[83]Input!$C$5</definedName>
    <definedName name="Month" localSheetId="28">[83]Input!$C$5</definedName>
    <definedName name="Month" localSheetId="26">[83]Input!$C$5</definedName>
    <definedName name="Month" localSheetId="50">[85]Input!$C$5</definedName>
    <definedName name="Month" localSheetId="6">[86]Input!$C$5</definedName>
    <definedName name="Month" localSheetId="7">[86]Input!$C$5</definedName>
    <definedName name="Month" localSheetId="5">[86]Input!$C$5</definedName>
    <definedName name="Month" localSheetId="31">[83]Input!$C$5</definedName>
    <definedName name="Month">[87]Input!$C$5</definedName>
    <definedName name="MORT" localSheetId="36">OFFSET('[22]Chart Losses'!$L$7,COUNT('[22]Chart Losses'!$L$7:$L$50)-'[22]Chart Losses'!$H$1,,'[22]Chart Losses'!$H$1)</definedName>
    <definedName name="MORT" localSheetId="30">OFFSET('[23]Chart Losses'!$L$7,COUNT('[23]Chart Losses'!$L$7:$L$50)-'[23]Chart Losses'!$H$1,,'[23]Chart Losses'!$H$1)</definedName>
    <definedName name="MORT" localSheetId="29">OFFSET('[23]Chart Losses'!$L$7,COUNT('[23]Chart Losses'!$L$7:$L$50)-'[23]Chart Losses'!$H$1,,'[23]Chart Losses'!$H$1)</definedName>
    <definedName name="MORT" localSheetId="49">OFFSET('[22]Chart Losses'!$L$7,COUNT('[22]Chart Losses'!$L$7:$L$50)-'[22]Chart Losses'!$H$1,,'[22]Chart Losses'!$H$1)</definedName>
    <definedName name="MORT" localSheetId="32">OFFSET('[23]Chart Losses'!$L$7,COUNT('[23]Chart Losses'!$L$7:$L$50)-'[23]Chart Losses'!$H$1,,'[23]Chart Losses'!$H$1)</definedName>
    <definedName name="MORT" localSheetId="52">OFFSET('[24]Chart Losses'!$L$7,COUNT('[24]Chart Losses'!$L$7:$L$50)-'[24]Chart Losses'!$H$1,,'[24]Chart Losses'!$H$1)</definedName>
    <definedName name="MORT" localSheetId="27">OFFSET('[23]Chart Losses'!$L$7,COUNT('[23]Chart Losses'!$L$7:$L$50)-'[23]Chart Losses'!$H$1,,'[23]Chart Losses'!$H$1)</definedName>
    <definedName name="MORT" localSheetId="28">OFFSET('[23]Chart Losses'!$L$7,COUNT('[23]Chart Losses'!$L$7:$L$50)-'[23]Chart Losses'!$H$1,,'[23]Chart Losses'!$H$1)</definedName>
    <definedName name="MORT" localSheetId="26">OFFSET('[23]Chart Losses'!$L$7,COUNT('[23]Chart Losses'!$L$7:$L$50)-'[23]Chart Losses'!$H$1,,'[23]Chart Losses'!$H$1)</definedName>
    <definedName name="MORT" localSheetId="50">OFFSET('[23]Chart Losses'!$L$7,COUNT('[23]Chart Losses'!$L$7:$L$50)-'[23]Chart Losses'!$H$1,,'[23]Chart Losses'!$H$1)</definedName>
    <definedName name="MORT" localSheetId="6">OFFSET('[25]Chart Losses'!$L$7,COUNT('[25]Chart Losses'!$L$7:$L$50)-'[25]Chart Losses'!$H$1,,'[25]Chart Losses'!$H$1)</definedName>
    <definedName name="MORT" localSheetId="7">OFFSET('[25]Chart Losses'!$L$7,COUNT('[25]Chart Losses'!$L$7:$L$50)-'[25]Chart Losses'!$H$1,,'[25]Chart Losses'!$H$1)</definedName>
    <definedName name="MORT" localSheetId="5">OFFSET('[25]Chart Losses'!$L$7,COUNT('[25]Chart Losses'!$L$7:$L$50)-'[25]Chart Losses'!$H$1,,'[25]Chart Losses'!$H$1)</definedName>
    <definedName name="MORT" localSheetId="31">OFFSET('[23]Chart Losses'!$L$7,COUNT('[23]Chart Losses'!$L$7:$L$50)-'[23]Chart Losses'!$H$1,,'[23]Chart Losses'!$H$1)</definedName>
    <definedName name="MORT">OFFSET('[26]Chart Losses'!$L$7,COUNT('[26]Chart Losses'!$L$7:$L$50)-'[26]Chart Losses'!$H$1,,'[26]Chart Losses'!$H$1)</definedName>
    <definedName name="Movements_in_shareholders__equity__EURm" localSheetId="36">#REF!</definedName>
    <definedName name="Movements_in_shareholders__equity__EURm" localSheetId="16">#REF!</definedName>
    <definedName name="Movements_in_shareholders__equity__EURm" localSheetId="11">#REF!</definedName>
    <definedName name="Movements_in_shareholders__equity__EURm" localSheetId="30">#REF!</definedName>
    <definedName name="Movements_in_shareholders__equity__EURm" localSheetId="29">#REF!</definedName>
    <definedName name="Movements_in_shareholders__equity__EURm" localSheetId="49">#REF!</definedName>
    <definedName name="Movements_in_shareholders__equity__EURm" localSheetId="32">#REF!</definedName>
    <definedName name="Movements_in_shareholders__equity__EURm" localSheetId="52">#REF!</definedName>
    <definedName name="Movements_in_shareholders__equity__EURm" localSheetId="4">#REF!</definedName>
    <definedName name="Movements_in_shareholders__equity__EURm" localSheetId="14">#REF!</definedName>
    <definedName name="Movements_in_shareholders__equity__EURm" localSheetId="27">#REF!</definedName>
    <definedName name="Movements_in_shareholders__equity__EURm" localSheetId="28">#REF!</definedName>
    <definedName name="Movements_in_shareholders__equity__EURm" localSheetId="26">#REF!</definedName>
    <definedName name="Movements_in_shareholders__equity__EURm" localSheetId="50">#REF!</definedName>
    <definedName name="Movements_in_shareholders__equity__EURm" localSheetId="34">#REF!</definedName>
    <definedName name="Movements_in_shareholders__equity__EURm" localSheetId="6">#REF!</definedName>
    <definedName name="Movements_in_shareholders__equity__EURm" localSheetId="7">#REF!</definedName>
    <definedName name="Movements_in_shareholders__equity__EURm" localSheetId="5">#REF!</definedName>
    <definedName name="Movements_in_shareholders__equity__EURm" localSheetId="8">#REF!</definedName>
    <definedName name="Movements_in_shareholders__equity__EURm" localSheetId="31">#REF!</definedName>
    <definedName name="Movements_in_shareholders__equity__EURm">#REF!</definedName>
    <definedName name="msfile" localSheetId="36">[43]Sheet1!$B$5</definedName>
    <definedName name="msfile" localSheetId="30">[43]Sheet1!$B$5</definedName>
    <definedName name="msfile" localSheetId="29">[43]Sheet1!$B$5</definedName>
    <definedName name="msfile" localSheetId="49">[43]Sheet1!$B$5</definedName>
    <definedName name="msfile" localSheetId="32">[43]Sheet1!$B$5</definedName>
    <definedName name="msfile" localSheetId="52">[44]Sheet1!$B$5</definedName>
    <definedName name="msfile" localSheetId="27">[43]Sheet1!$B$5</definedName>
    <definedName name="msfile" localSheetId="28">[43]Sheet1!$B$5</definedName>
    <definedName name="msfile" localSheetId="26">[43]Sheet1!$B$5</definedName>
    <definedName name="msfile" localSheetId="50">[45]Sheet1!$B$5</definedName>
    <definedName name="msfile" localSheetId="6">[46]Sheet1!$B$5</definedName>
    <definedName name="msfile" localSheetId="7">[46]Sheet1!$B$5</definedName>
    <definedName name="msfile" localSheetId="5">[46]Sheet1!$B$5</definedName>
    <definedName name="msfile" localSheetId="31">[43]Sheet1!$B$5</definedName>
    <definedName name="msfile">[47]Sheet1!$B$5</definedName>
    <definedName name="Månad" localSheetId="36">#REF!</definedName>
    <definedName name="Månad" localSheetId="16">#REF!</definedName>
    <definedName name="Månad" localSheetId="11">#REF!</definedName>
    <definedName name="Månad" localSheetId="30">#REF!</definedName>
    <definedName name="Månad" localSheetId="29">#REF!</definedName>
    <definedName name="Månad" localSheetId="49">#REF!</definedName>
    <definedName name="Månad" localSheetId="32">#REF!</definedName>
    <definedName name="Månad" localSheetId="52">#REF!</definedName>
    <definedName name="Månad" localSheetId="4">#REF!</definedName>
    <definedName name="Månad" localSheetId="14">#REF!</definedName>
    <definedName name="Månad" localSheetId="27">#REF!</definedName>
    <definedName name="Månad" localSheetId="28">#REF!</definedName>
    <definedName name="Månad" localSheetId="26">#REF!</definedName>
    <definedName name="Månad" localSheetId="50">#REF!</definedName>
    <definedName name="Månad" localSheetId="34">#REF!</definedName>
    <definedName name="Månad" localSheetId="6">#REF!</definedName>
    <definedName name="Månad" localSheetId="7">#REF!</definedName>
    <definedName name="Månad" localSheetId="5">#REF!</definedName>
    <definedName name="Månad" localSheetId="8">#REF!</definedName>
    <definedName name="Månad" localSheetId="31">#REF!</definedName>
    <definedName name="Månad">#REF!</definedName>
    <definedName name="måned02" localSheetId="36">'[88]Schedule 8010'!$T$82:$U$93</definedName>
    <definedName name="måned02" localSheetId="30">'[88]Schedule 8010'!$T$82:$U$93</definedName>
    <definedName name="måned02" localSheetId="29">'[88]Schedule 8010'!$T$82:$U$93</definedName>
    <definedName name="måned02" localSheetId="49">'[88]Schedule 8010'!$T$82:$U$93</definedName>
    <definedName name="måned02" localSheetId="32">'[88]Schedule 8010'!$T$82:$U$93</definedName>
    <definedName name="måned02" localSheetId="52">'[89]Schedule 8010'!$T$82:$U$93</definedName>
    <definedName name="måned02" localSheetId="27">'[88]Schedule 8010'!$T$82:$U$93</definedName>
    <definedName name="måned02" localSheetId="28">'[88]Schedule 8010'!$T$82:$U$93</definedName>
    <definedName name="måned02" localSheetId="26">'[88]Schedule 8010'!$T$82:$U$93</definedName>
    <definedName name="måned02" localSheetId="50">'[90]Schedule 8010'!$T$82:$U$93</definedName>
    <definedName name="måned02" localSheetId="6">'[91]Schedule 8010'!$T$82:$U$93</definedName>
    <definedName name="måned02" localSheetId="7">'[91]Schedule 8010'!$T$82:$U$93</definedName>
    <definedName name="måned02" localSheetId="5">'[91]Schedule 8010'!$T$82:$U$93</definedName>
    <definedName name="måned02" localSheetId="31">'[88]Schedule 8010'!$T$82:$U$93</definedName>
    <definedName name="måned02">'[92]Schedule 8010'!$T$82:$U$93</definedName>
    <definedName name="måneder" localSheetId="36">'[93]Dansk 31.03.2003'!#REF!</definedName>
    <definedName name="måneder" localSheetId="30">'[93]Dansk 31.03.2003'!#REF!</definedName>
    <definedName name="måneder" localSheetId="29">'[93]Dansk 31.03.2003'!#REF!</definedName>
    <definedName name="måneder" localSheetId="49">'[93]Dansk 31.03.2003'!#REF!</definedName>
    <definedName name="måneder" localSheetId="32">'[93]Dansk 31.03.2003'!#REF!</definedName>
    <definedName name="måneder" localSheetId="52">'[94]Dansk 31.03.2003'!#REF!</definedName>
    <definedName name="måneder" localSheetId="4">'[93]Dansk 31.03.2003'!#REF!</definedName>
    <definedName name="måneder" localSheetId="27">'[93]Dansk 31.03.2003'!#REF!</definedName>
    <definedName name="måneder" localSheetId="28">'[93]Dansk 31.03.2003'!#REF!</definedName>
    <definedName name="måneder" localSheetId="26">'[93]Dansk 31.03.2003'!#REF!</definedName>
    <definedName name="måneder" localSheetId="50">'[95]Dansk 31.03.2003'!#REF!</definedName>
    <definedName name="måneder" localSheetId="34">'[96]Dansk 31.03.2003'!#REF!</definedName>
    <definedName name="måneder" localSheetId="6">'[97]Dansk 31.03.2003'!#REF!</definedName>
    <definedName name="måneder" localSheetId="7">'[97]Dansk 31.03.2003'!#REF!</definedName>
    <definedName name="måneder" localSheetId="5">'[97]Dansk 31.03.2003'!#REF!</definedName>
    <definedName name="måneder" localSheetId="31">'[93]Dansk 31.03.2003'!#REF!</definedName>
    <definedName name="måneder">'[96]Dansk 31.03.2003'!#REF!</definedName>
    <definedName name="nb_den" localSheetId="36">#REF!</definedName>
    <definedName name="nb_den" localSheetId="16">#REF!</definedName>
    <definedName name="nb_den" localSheetId="11">#REF!</definedName>
    <definedName name="nb_den" localSheetId="30">#REF!</definedName>
    <definedName name="nb_den" localSheetId="29">#REF!</definedName>
    <definedName name="nb_den" localSheetId="49">#REF!</definedName>
    <definedName name="nb_den" localSheetId="32">#REF!</definedName>
    <definedName name="nb_den" localSheetId="52">#REF!</definedName>
    <definedName name="nb_den" localSheetId="4">#REF!</definedName>
    <definedName name="nb_den" localSheetId="14">#REF!</definedName>
    <definedName name="nb_den" localSheetId="27">#REF!</definedName>
    <definedName name="nb_den" localSheetId="28">#REF!</definedName>
    <definedName name="nb_den" localSheetId="26">#REF!</definedName>
    <definedName name="nb_den" localSheetId="50">#REF!</definedName>
    <definedName name="nb_den" localSheetId="34">#REF!</definedName>
    <definedName name="nb_den" localSheetId="6">#REF!</definedName>
    <definedName name="nb_den" localSheetId="7">#REF!</definedName>
    <definedName name="nb_den" localSheetId="5">#REF!</definedName>
    <definedName name="nb_den" localSheetId="8">#REF!</definedName>
    <definedName name="nb_den" localSheetId="31">#REF!</definedName>
    <definedName name="nb_den">#REF!</definedName>
    <definedName name="nb_denmark" localSheetId="36">#REF!</definedName>
    <definedName name="nb_denmark" localSheetId="16">#REF!</definedName>
    <definedName name="nb_denmark" localSheetId="11">#REF!</definedName>
    <definedName name="nb_denmark" localSheetId="30">#REF!</definedName>
    <definedName name="nb_denmark" localSheetId="29">#REF!</definedName>
    <definedName name="nb_denmark" localSheetId="49">#REF!</definedName>
    <definedName name="nb_denmark" localSheetId="32">#REF!</definedName>
    <definedName name="nb_denmark" localSheetId="52">#REF!</definedName>
    <definedName name="nb_denmark" localSheetId="4">#REF!</definedName>
    <definedName name="nb_denmark" localSheetId="14">#REF!</definedName>
    <definedName name="nb_denmark" localSheetId="27">#REF!</definedName>
    <definedName name="nb_denmark" localSheetId="28">#REF!</definedName>
    <definedName name="nb_denmark" localSheetId="26">#REF!</definedName>
    <definedName name="nb_denmark" localSheetId="50">#REF!</definedName>
    <definedName name="nb_denmark" localSheetId="34">#REF!</definedName>
    <definedName name="nb_denmark" localSheetId="6">#REF!</definedName>
    <definedName name="nb_denmark" localSheetId="7">#REF!</definedName>
    <definedName name="nb_denmark" localSheetId="5">#REF!</definedName>
    <definedName name="nb_denmark" localSheetId="8">#REF!</definedName>
    <definedName name="nb_denmark" localSheetId="31">#REF!</definedName>
    <definedName name="nb_denmark">#REF!</definedName>
    <definedName name="nb_denmark_msh" localSheetId="36">#REF!</definedName>
    <definedName name="nb_denmark_msh" localSheetId="16">#REF!</definedName>
    <definedName name="nb_denmark_msh" localSheetId="11">#REF!</definedName>
    <definedName name="nb_denmark_msh" localSheetId="30">#REF!</definedName>
    <definedName name="nb_denmark_msh" localSheetId="29">#REF!</definedName>
    <definedName name="nb_denmark_msh" localSheetId="49">#REF!</definedName>
    <definedName name="nb_denmark_msh" localSheetId="32">#REF!</definedName>
    <definedName name="nb_denmark_msh" localSheetId="52">#REF!</definedName>
    <definedName name="nb_denmark_msh" localSheetId="4">#REF!</definedName>
    <definedName name="nb_denmark_msh" localSheetId="14">#REF!</definedName>
    <definedName name="nb_denmark_msh" localSheetId="27">#REF!</definedName>
    <definedName name="nb_denmark_msh" localSheetId="28">#REF!</definedName>
    <definedName name="nb_denmark_msh" localSheetId="26">#REF!</definedName>
    <definedName name="nb_denmark_msh" localSheetId="50">#REF!</definedName>
    <definedName name="nb_denmark_msh" localSheetId="34">#REF!</definedName>
    <definedName name="nb_denmark_msh" localSheetId="6">#REF!</definedName>
    <definedName name="nb_denmark_msh" localSheetId="7">#REF!</definedName>
    <definedName name="nb_denmark_msh" localSheetId="5">#REF!</definedName>
    <definedName name="nb_denmark_msh" localSheetId="8">#REF!</definedName>
    <definedName name="nb_denmark_msh" localSheetId="31">#REF!</definedName>
    <definedName name="nb_denmark_msh">#REF!</definedName>
    <definedName name="NB_EURO" localSheetId="36">[43]Sheet1!$C$4</definedName>
    <definedName name="NB_EURO" localSheetId="30">[43]Sheet1!$C$4</definedName>
    <definedName name="NB_EURO" localSheetId="29">[43]Sheet1!$C$4</definedName>
    <definedName name="NB_EURO" localSheetId="49">[43]Sheet1!$C$4</definedName>
    <definedName name="NB_EURO" localSheetId="32">[43]Sheet1!$C$4</definedName>
    <definedName name="NB_EURO" localSheetId="52">[44]Sheet1!$C$4</definedName>
    <definedName name="NB_EURO" localSheetId="27">[43]Sheet1!$C$4</definedName>
    <definedName name="NB_EURO" localSheetId="28">[43]Sheet1!$C$4</definedName>
    <definedName name="NB_EURO" localSheetId="26">[43]Sheet1!$C$4</definedName>
    <definedName name="NB_EURO" localSheetId="50">[45]Sheet1!$C$4</definedName>
    <definedName name="NB_EURO" localSheetId="6">[46]Sheet1!$C$4</definedName>
    <definedName name="NB_EURO" localSheetId="7">[46]Sheet1!$C$4</definedName>
    <definedName name="NB_EURO" localSheetId="5">[46]Sheet1!$C$4</definedName>
    <definedName name="NB_EURO" localSheetId="31">[43]Sheet1!$C$4</definedName>
    <definedName name="NB_EURO">[47]Sheet1!$C$4</definedName>
    <definedName name="NB_EURO_V" localSheetId="36">[48]Sheet1!$C$11</definedName>
    <definedName name="NB_EURO_V" localSheetId="30">[48]Sheet1!$C$11</definedName>
    <definedName name="NB_EURO_V" localSheetId="29">[48]Sheet1!$C$11</definedName>
    <definedName name="NB_EURO_V" localSheetId="49">[48]Sheet1!$C$11</definedName>
    <definedName name="NB_EURO_V" localSheetId="32">[48]Sheet1!$C$11</definedName>
    <definedName name="NB_EURO_V" localSheetId="52">[49]Sheet1!$C$11</definedName>
    <definedName name="NB_EURO_V" localSheetId="27">[48]Sheet1!$C$11</definedName>
    <definedName name="NB_EURO_V" localSheetId="28">[48]Sheet1!$C$11</definedName>
    <definedName name="NB_EURO_V" localSheetId="26">[48]Sheet1!$C$11</definedName>
    <definedName name="NB_EURO_V" localSheetId="50">[50]Sheet1!$C$11</definedName>
    <definedName name="NB_EURO_V" localSheetId="6">[51]Sheet1!$C$11</definedName>
    <definedName name="NB_EURO_V" localSheetId="7">[51]Sheet1!$C$11</definedName>
    <definedName name="NB_EURO_V" localSheetId="5">[51]Sheet1!$C$11</definedName>
    <definedName name="NB_EURO_V" localSheetId="31">[48]Sheet1!$C$11</definedName>
    <definedName name="NB_EURO_V">[52]Sheet1!$C$11</definedName>
    <definedName name="nb_fin" localSheetId="36">#REF!</definedName>
    <definedName name="nb_fin" localSheetId="16">#REF!</definedName>
    <definedName name="nb_fin" localSheetId="11">#REF!</definedName>
    <definedName name="nb_fin" localSheetId="30">#REF!</definedName>
    <definedName name="nb_fin" localSheetId="29">#REF!</definedName>
    <definedName name="nb_fin" localSheetId="49">#REF!</definedName>
    <definedName name="nb_fin" localSheetId="32">#REF!</definedName>
    <definedName name="nb_fin" localSheetId="52">#REF!</definedName>
    <definedName name="nb_fin" localSheetId="4">#REF!</definedName>
    <definedName name="nb_fin" localSheetId="14">#REF!</definedName>
    <definedName name="nb_fin" localSheetId="27">#REF!</definedName>
    <definedName name="nb_fin" localSheetId="28">#REF!</definedName>
    <definedName name="nb_fin" localSheetId="26">#REF!</definedName>
    <definedName name="nb_fin" localSheetId="50">#REF!</definedName>
    <definedName name="nb_fin" localSheetId="34">#REF!</definedName>
    <definedName name="nb_fin" localSheetId="6">#REF!</definedName>
    <definedName name="nb_fin" localSheetId="7">#REF!</definedName>
    <definedName name="nb_fin" localSheetId="5">#REF!</definedName>
    <definedName name="nb_fin" localSheetId="8">#REF!</definedName>
    <definedName name="nb_fin" localSheetId="31">#REF!</definedName>
    <definedName name="nb_fin">#REF!</definedName>
    <definedName name="nb_Finland" localSheetId="36">#REF!</definedName>
    <definedName name="nb_Finland" localSheetId="16">#REF!</definedName>
    <definedName name="nb_Finland" localSheetId="11">#REF!</definedName>
    <definedName name="nb_Finland" localSheetId="30">#REF!</definedName>
    <definedName name="nb_Finland" localSheetId="29">#REF!</definedName>
    <definedName name="nb_Finland" localSheetId="49">#REF!</definedName>
    <definedName name="nb_Finland" localSheetId="32">#REF!</definedName>
    <definedName name="nb_Finland" localSheetId="52">#REF!</definedName>
    <definedName name="nb_Finland" localSheetId="4">#REF!</definedName>
    <definedName name="nb_Finland" localSheetId="14">#REF!</definedName>
    <definedName name="nb_Finland" localSheetId="27">#REF!</definedName>
    <definedName name="nb_Finland" localSheetId="28">#REF!</definedName>
    <definedName name="nb_Finland" localSheetId="26">#REF!</definedName>
    <definedName name="nb_Finland" localSheetId="50">#REF!</definedName>
    <definedName name="nb_Finland" localSheetId="34">#REF!</definedName>
    <definedName name="nb_Finland" localSheetId="6">#REF!</definedName>
    <definedName name="nb_Finland" localSheetId="7">#REF!</definedName>
    <definedName name="nb_Finland" localSheetId="5">#REF!</definedName>
    <definedName name="nb_Finland" localSheetId="8">#REF!</definedName>
    <definedName name="nb_Finland" localSheetId="31">#REF!</definedName>
    <definedName name="nb_Finland">#REF!</definedName>
    <definedName name="nb_Finland_Msh" localSheetId="36">#REF!</definedName>
    <definedName name="nb_Finland_Msh" localSheetId="16">#REF!</definedName>
    <definedName name="nb_Finland_Msh" localSheetId="11">#REF!</definedName>
    <definedName name="nb_Finland_Msh" localSheetId="30">#REF!</definedName>
    <definedName name="nb_Finland_Msh" localSheetId="29">#REF!</definedName>
    <definedName name="nb_Finland_Msh" localSheetId="49">#REF!</definedName>
    <definedName name="nb_Finland_Msh" localSheetId="32">#REF!</definedName>
    <definedName name="nb_Finland_Msh" localSheetId="52">#REF!</definedName>
    <definedName name="nb_Finland_Msh" localSheetId="4">#REF!</definedName>
    <definedName name="nb_Finland_Msh" localSheetId="14">#REF!</definedName>
    <definedName name="nb_Finland_Msh" localSheetId="27">#REF!</definedName>
    <definedName name="nb_Finland_Msh" localSheetId="28">#REF!</definedName>
    <definedName name="nb_Finland_Msh" localSheetId="26">#REF!</definedName>
    <definedName name="nb_Finland_Msh" localSheetId="50">#REF!</definedName>
    <definedName name="nb_Finland_Msh" localSheetId="34">#REF!</definedName>
    <definedName name="nb_Finland_Msh" localSheetId="6">#REF!</definedName>
    <definedName name="nb_Finland_Msh" localSheetId="7">#REF!</definedName>
    <definedName name="nb_Finland_Msh" localSheetId="5">#REF!</definedName>
    <definedName name="nb_Finland_Msh" localSheetId="8">#REF!</definedName>
    <definedName name="nb_Finland_Msh" localSheetId="31">#REF!</definedName>
    <definedName name="nb_Finland_Msh">#REF!</definedName>
    <definedName name="nb_iib" localSheetId="36">#REF!</definedName>
    <definedName name="nb_iib" localSheetId="16">#REF!</definedName>
    <definedName name="nb_iib" localSheetId="11">#REF!</definedName>
    <definedName name="nb_iib" localSheetId="30">#REF!</definedName>
    <definedName name="nb_iib" localSheetId="29">#REF!</definedName>
    <definedName name="nb_iib" localSheetId="49">#REF!</definedName>
    <definedName name="nb_iib" localSheetId="32">#REF!</definedName>
    <definedName name="nb_iib" localSheetId="52">#REF!</definedName>
    <definedName name="nb_iib" localSheetId="4">#REF!</definedName>
    <definedName name="nb_iib" localSheetId="14">#REF!</definedName>
    <definedName name="nb_iib" localSheetId="27">#REF!</definedName>
    <definedName name="nb_iib" localSheetId="28">#REF!</definedName>
    <definedName name="nb_iib" localSheetId="26">#REF!</definedName>
    <definedName name="nb_iib" localSheetId="50">#REF!</definedName>
    <definedName name="nb_iib" localSheetId="34">#REF!</definedName>
    <definedName name="nb_iib" localSheetId="6">#REF!</definedName>
    <definedName name="nb_iib" localSheetId="7">#REF!</definedName>
    <definedName name="nb_iib" localSheetId="5">#REF!</definedName>
    <definedName name="nb_iib" localSheetId="8">#REF!</definedName>
    <definedName name="nb_iib" localSheetId="31">#REF!</definedName>
    <definedName name="nb_iib">#REF!</definedName>
    <definedName name="nb_nor" localSheetId="36">#REF!</definedName>
    <definedName name="nb_nor" localSheetId="16">#REF!</definedName>
    <definedName name="nb_nor" localSheetId="11">#REF!</definedName>
    <definedName name="nb_nor" localSheetId="30">#REF!</definedName>
    <definedName name="nb_nor" localSheetId="29">#REF!</definedName>
    <definedName name="nb_nor" localSheetId="49">#REF!</definedName>
    <definedName name="nb_nor" localSheetId="32">#REF!</definedName>
    <definedName name="nb_nor" localSheetId="52">#REF!</definedName>
    <definedName name="nb_nor" localSheetId="4">#REF!</definedName>
    <definedName name="nb_nor" localSheetId="14">#REF!</definedName>
    <definedName name="nb_nor" localSheetId="27">#REF!</definedName>
    <definedName name="nb_nor" localSheetId="28">#REF!</definedName>
    <definedName name="nb_nor" localSheetId="26">#REF!</definedName>
    <definedName name="nb_nor" localSheetId="50">#REF!</definedName>
    <definedName name="nb_nor" localSheetId="34">#REF!</definedName>
    <definedName name="nb_nor" localSheetId="6">#REF!</definedName>
    <definedName name="nb_nor" localSheetId="7">#REF!</definedName>
    <definedName name="nb_nor" localSheetId="5">#REF!</definedName>
    <definedName name="nb_nor" localSheetId="8">#REF!</definedName>
    <definedName name="nb_nor" localSheetId="31">#REF!</definedName>
    <definedName name="nb_nor">#REF!</definedName>
    <definedName name="nb_nordic" localSheetId="36">#REF!</definedName>
    <definedName name="nb_nordic" localSheetId="16">#REF!</definedName>
    <definedName name="nb_nordic" localSheetId="11">#REF!</definedName>
    <definedName name="nb_nordic" localSheetId="30">#REF!</definedName>
    <definedName name="nb_nordic" localSheetId="29">#REF!</definedName>
    <definedName name="nb_nordic" localSheetId="49">#REF!</definedName>
    <definedName name="nb_nordic" localSheetId="32">#REF!</definedName>
    <definedName name="nb_nordic" localSheetId="52">#REF!</definedName>
    <definedName name="nb_nordic" localSheetId="4">#REF!</definedName>
    <definedName name="nb_nordic" localSheetId="14">#REF!</definedName>
    <definedName name="nb_nordic" localSheetId="27">#REF!</definedName>
    <definedName name="nb_nordic" localSheetId="28">#REF!</definedName>
    <definedName name="nb_nordic" localSheetId="26">#REF!</definedName>
    <definedName name="nb_nordic" localSheetId="50">#REF!</definedName>
    <definedName name="nb_nordic" localSheetId="34">#REF!</definedName>
    <definedName name="nb_nordic" localSheetId="6">#REF!</definedName>
    <definedName name="nb_nordic" localSheetId="7">#REF!</definedName>
    <definedName name="nb_nordic" localSheetId="5">#REF!</definedName>
    <definedName name="nb_nordic" localSheetId="8">#REF!</definedName>
    <definedName name="nb_nordic" localSheetId="31">#REF!</definedName>
    <definedName name="nb_nordic">#REF!</definedName>
    <definedName name="nb_norway" localSheetId="36">#REF!</definedName>
    <definedName name="nb_norway" localSheetId="16">#REF!</definedName>
    <definedName name="nb_norway" localSheetId="11">#REF!</definedName>
    <definedName name="nb_norway" localSheetId="30">#REF!</definedName>
    <definedName name="nb_norway" localSheetId="29">#REF!</definedName>
    <definedName name="nb_norway" localSheetId="49">#REF!</definedName>
    <definedName name="nb_norway" localSheetId="32">#REF!</definedName>
    <definedName name="nb_norway" localSheetId="52">#REF!</definedName>
    <definedName name="nb_norway" localSheetId="4">#REF!</definedName>
    <definedName name="nb_norway" localSheetId="14">#REF!</definedName>
    <definedName name="nb_norway" localSheetId="27">#REF!</definedName>
    <definedName name="nb_norway" localSheetId="28">#REF!</definedName>
    <definedName name="nb_norway" localSheetId="26">#REF!</definedName>
    <definedName name="nb_norway" localSheetId="50">#REF!</definedName>
    <definedName name="nb_norway" localSheetId="34">#REF!</definedName>
    <definedName name="nb_norway" localSheetId="6">#REF!</definedName>
    <definedName name="nb_norway" localSheetId="7">#REF!</definedName>
    <definedName name="nb_norway" localSheetId="5">#REF!</definedName>
    <definedName name="nb_norway" localSheetId="8">#REF!</definedName>
    <definedName name="nb_norway" localSheetId="31">#REF!</definedName>
    <definedName name="nb_norway">#REF!</definedName>
    <definedName name="nb_norway_msh" localSheetId="36">#REF!</definedName>
    <definedName name="nb_norway_msh" localSheetId="16">#REF!</definedName>
    <definedName name="nb_norway_msh" localSheetId="11">#REF!</definedName>
    <definedName name="nb_norway_msh" localSheetId="30">#REF!</definedName>
    <definedName name="nb_norway_msh" localSheetId="29">#REF!</definedName>
    <definedName name="nb_norway_msh" localSheetId="49">#REF!</definedName>
    <definedName name="nb_norway_msh" localSheetId="32">#REF!</definedName>
    <definedName name="nb_norway_msh" localSheetId="52">#REF!</definedName>
    <definedName name="nb_norway_msh" localSheetId="4">#REF!</definedName>
    <definedName name="nb_norway_msh" localSheetId="14">#REF!</definedName>
    <definedName name="nb_norway_msh" localSheetId="27">#REF!</definedName>
    <definedName name="nb_norway_msh" localSheetId="28">#REF!</definedName>
    <definedName name="nb_norway_msh" localSheetId="26">#REF!</definedName>
    <definedName name="nb_norway_msh" localSheetId="50">#REF!</definedName>
    <definedName name="nb_norway_msh" localSheetId="34">#REF!</definedName>
    <definedName name="nb_norway_msh" localSheetId="6">#REF!</definedName>
    <definedName name="nb_norway_msh" localSheetId="7">#REF!</definedName>
    <definedName name="nb_norway_msh" localSheetId="5">#REF!</definedName>
    <definedName name="nb_norway_msh" localSheetId="8">#REF!</definedName>
    <definedName name="nb_norway_msh" localSheetId="31">#REF!</definedName>
    <definedName name="nb_norway_msh">#REF!</definedName>
    <definedName name="nb_swe" localSheetId="36">#REF!</definedName>
    <definedName name="nb_swe" localSheetId="16">#REF!</definedName>
    <definedName name="nb_swe" localSheetId="11">#REF!</definedName>
    <definedName name="nb_swe" localSheetId="30">#REF!</definedName>
    <definedName name="nb_swe" localSheetId="29">#REF!</definedName>
    <definedName name="nb_swe" localSheetId="49">#REF!</definedName>
    <definedName name="nb_swe" localSheetId="32">#REF!</definedName>
    <definedName name="nb_swe" localSheetId="52">#REF!</definedName>
    <definedName name="nb_swe" localSheetId="4">#REF!</definedName>
    <definedName name="nb_swe" localSheetId="14">#REF!</definedName>
    <definedName name="nb_swe" localSheetId="27">#REF!</definedName>
    <definedName name="nb_swe" localSheetId="28">#REF!</definedName>
    <definedName name="nb_swe" localSheetId="26">#REF!</definedName>
    <definedName name="nb_swe" localSheetId="50">#REF!</definedName>
    <definedName name="nb_swe" localSheetId="34">#REF!</definedName>
    <definedName name="nb_swe" localSheetId="6">#REF!</definedName>
    <definedName name="nb_swe" localSheetId="7">#REF!</definedName>
    <definedName name="nb_swe" localSheetId="5">#REF!</definedName>
    <definedName name="nb_swe" localSheetId="8">#REF!</definedName>
    <definedName name="nb_swe" localSheetId="31">#REF!</definedName>
    <definedName name="nb_swe">#REF!</definedName>
    <definedName name="nb_Sweden" localSheetId="36">#REF!</definedName>
    <definedName name="nb_Sweden" localSheetId="16">#REF!</definedName>
    <definedName name="nb_Sweden" localSheetId="11">#REF!</definedName>
    <definedName name="nb_Sweden" localSheetId="30">#REF!</definedName>
    <definedName name="nb_Sweden" localSheetId="29">#REF!</definedName>
    <definedName name="nb_Sweden" localSheetId="49">#REF!</definedName>
    <definedName name="nb_Sweden" localSheetId="32">#REF!</definedName>
    <definedName name="nb_Sweden" localSheetId="52">#REF!</definedName>
    <definedName name="nb_Sweden" localSheetId="4">#REF!</definedName>
    <definedName name="nb_Sweden" localSheetId="14">#REF!</definedName>
    <definedName name="nb_Sweden" localSheetId="27">#REF!</definedName>
    <definedName name="nb_Sweden" localSheetId="28">#REF!</definedName>
    <definedName name="nb_Sweden" localSheetId="26">#REF!</definedName>
    <definedName name="nb_Sweden" localSheetId="50">#REF!</definedName>
    <definedName name="nb_Sweden" localSheetId="34">#REF!</definedName>
    <definedName name="nb_Sweden" localSheetId="6">#REF!</definedName>
    <definedName name="nb_Sweden" localSheetId="7">#REF!</definedName>
    <definedName name="nb_Sweden" localSheetId="5">#REF!</definedName>
    <definedName name="nb_Sweden" localSheetId="8">#REF!</definedName>
    <definedName name="nb_Sweden" localSheetId="31">#REF!</definedName>
    <definedName name="nb_Sweden">#REF!</definedName>
    <definedName name="nb_sweden_msh" localSheetId="36">#REF!</definedName>
    <definedName name="nb_sweden_msh" localSheetId="16">#REF!</definedName>
    <definedName name="nb_sweden_msh" localSheetId="11">#REF!</definedName>
    <definedName name="nb_sweden_msh" localSheetId="30">#REF!</definedName>
    <definedName name="nb_sweden_msh" localSheetId="29">#REF!</definedName>
    <definedName name="nb_sweden_msh" localSheetId="49">#REF!</definedName>
    <definedName name="nb_sweden_msh" localSheetId="32">#REF!</definedName>
    <definedName name="nb_sweden_msh" localSheetId="52">#REF!</definedName>
    <definedName name="nb_sweden_msh" localSheetId="4">#REF!</definedName>
    <definedName name="nb_sweden_msh" localSheetId="14">#REF!</definedName>
    <definedName name="nb_sweden_msh" localSheetId="27">#REF!</definedName>
    <definedName name="nb_sweden_msh" localSheetId="28">#REF!</definedName>
    <definedName name="nb_sweden_msh" localSheetId="26">#REF!</definedName>
    <definedName name="nb_sweden_msh" localSheetId="50">#REF!</definedName>
    <definedName name="nb_sweden_msh" localSheetId="34">#REF!</definedName>
    <definedName name="nb_sweden_msh" localSheetId="6">#REF!</definedName>
    <definedName name="nb_sweden_msh" localSheetId="7">#REF!</definedName>
    <definedName name="nb_sweden_msh" localSheetId="5">#REF!</definedName>
    <definedName name="nb_sweden_msh" localSheetId="8">#REF!</definedName>
    <definedName name="nb_sweden_msh" localSheetId="31">#REF!</definedName>
    <definedName name="nb_sweden_msh">#REF!</definedName>
    <definedName name="NBHbalancesheet" localSheetId="36">#REF!</definedName>
    <definedName name="NBHbalancesheet" localSheetId="16">#REF!</definedName>
    <definedName name="NBHbalancesheet" localSheetId="11">#REF!</definedName>
    <definedName name="NBHbalancesheet" localSheetId="30">#REF!</definedName>
    <definedName name="NBHbalancesheet" localSheetId="29">#REF!</definedName>
    <definedName name="NBHbalancesheet" localSheetId="49">#REF!</definedName>
    <definedName name="NBHbalancesheet" localSheetId="32">#REF!</definedName>
    <definedName name="NBHbalancesheet" localSheetId="52">#REF!</definedName>
    <definedName name="NBHbalancesheet" localSheetId="4">#REF!</definedName>
    <definedName name="NBHbalancesheet" localSheetId="14">#REF!</definedName>
    <definedName name="NBHbalancesheet" localSheetId="27">#REF!</definedName>
    <definedName name="NBHbalancesheet" localSheetId="28">#REF!</definedName>
    <definedName name="NBHbalancesheet" localSheetId="26">#REF!</definedName>
    <definedName name="NBHbalancesheet" localSheetId="50">#REF!</definedName>
    <definedName name="NBHbalancesheet" localSheetId="34">#REF!</definedName>
    <definedName name="NBHbalancesheet" localSheetId="6">#REF!</definedName>
    <definedName name="NBHbalancesheet" localSheetId="7">#REF!</definedName>
    <definedName name="NBHbalancesheet" localSheetId="5">#REF!</definedName>
    <definedName name="NBHbalancesheet" localSheetId="8">#REF!</definedName>
    <definedName name="NBHbalancesheet" localSheetId="31">#REF!</definedName>
    <definedName name="NBHbalancesheet">#REF!</definedName>
    <definedName name="nem" localSheetId="36">#REF!</definedName>
    <definedName name="nem" localSheetId="16">#REF!</definedName>
    <definedName name="nem" localSheetId="11">#REF!</definedName>
    <definedName name="nem" localSheetId="30">#REF!</definedName>
    <definedName name="nem" localSheetId="29">#REF!</definedName>
    <definedName name="nem" localSheetId="49">#REF!</definedName>
    <definedName name="nem" localSheetId="32">#REF!</definedName>
    <definedName name="nem" localSheetId="52">#REF!</definedName>
    <definedName name="nem" localSheetId="4">#REF!</definedName>
    <definedName name="nem" localSheetId="14">#REF!</definedName>
    <definedName name="nem" localSheetId="27">#REF!</definedName>
    <definedName name="nem" localSheetId="28">#REF!</definedName>
    <definedName name="nem" localSheetId="26">#REF!</definedName>
    <definedName name="nem" localSheetId="50">#REF!</definedName>
    <definedName name="nem" localSheetId="34">#REF!</definedName>
    <definedName name="nem" localSheetId="6">#REF!</definedName>
    <definedName name="nem" localSheetId="7">#REF!</definedName>
    <definedName name="nem" localSheetId="5">#REF!</definedName>
    <definedName name="nem" localSheetId="8">#REF!</definedName>
    <definedName name="nem" localSheetId="31">#REF!</definedName>
    <definedName name="nem">#REF!</definedName>
    <definedName name="New_BU_Q3" localSheetId="16">#REF!</definedName>
    <definedName name="New_BU_Q3" localSheetId="11">#REF!</definedName>
    <definedName name="New_BU_Q3" localSheetId="30">#REF!</definedName>
    <definedName name="New_BU_Q3" localSheetId="29">#REF!</definedName>
    <definedName name="New_BU_Q3" localSheetId="32">#REF!</definedName>
    <definedName name="New_BU_Q3" localSheetId="52">#REF!</definedName>
    <definedName name="New_BU_Q3" localSheetId="4">#REF!</definedName>
    <definedName name="New_BU_Q3" localSheetId="14">#REF!</definedName>
    <definedName name="New_BU_Q3" localSheetId="27">#REF!</definedName>
    <definedName name="New_BU_Q3" localSheetId="28">#REF!</definedName>
    <definedName name="New_BU_Q3" localSheetId="26">#REF!</definedName>
    <definedName name="New_BU_Q3" localSheetId="50">#REF!</definedName>
    <definedName name="New_BU_Q3" localSheetId="34">#REF!</definedName>
    <definedName name="New_BU_Q3" localSheetId="6">#REF!</definedName>
    <definedName name="New_BU_Q3" localSheetId="7">#REF!</definedName>
    <definedName name="New_BU_Q3" localSheetId="5">#REF!</definedName>
    <definedName name="New_BU_Q3" localSheetId="8">#REF!</definedName>
    <definedName name="New_BU_Q3" localSheetId="31">#REF!</definedName>
    <definedName name="New_BU_Q3">#REF!</definedName>
    <definedName name="NO_EURO_V" localSheetId="36">[48]Sheet1!$C$14</definedName>
    <definedName name="NO_EURO_V" localSheetId="30">[48]Sheet1!$C$14</definedName>
    <definedName name="NO_EURO_V" localSheetId="29">[48]Sheet1!$C$14</definedName>
    <definedName name="NO_EURO_V" localSheetId="49">[48]Sheet1!$C$14</definedName>
    <definedName name="NO_EURO_V" localSheetId="32">[48]Sheet1!$C$14</definedName>
    <definedName name="NO_EURO_V" localSheetId="52">[49]Sheet1!$C$14</definedName>
    <definedName name="NO_EURO_V" localSheetId="27">[48]Sheet1!$C$14</definedName>
    <definedName name="NO_EURO_V" localSheetId="28">[48]Sheet1!$C$14</definedName>
    <definedName name="NO_EURO_V" localSheetId="26">[48]Sheet1!$C$14</definedName>
    <definedName name="NO_EURO_V" localSheetId="50">[50]Sheet1!$C$14</definedName>
    <definedName name="NO_EURO_V" localSheetId="6">[51]Sheet1!$C$14</definedName>
    <definedName name="NO_EURO_V" localSheetId="7">[51]Sheet1!$C$14</definedName>
    <definedName name="NO_EURO_V" localSheetId="5">[51]Sheet1!$C$14</definedName>
    <definedName name="NO_EURO_V" localSheetId="31">[48]Sheet1!$C$14</definedName>
    <definedName name="NO_EURO_V">[52]Sheet1!$C$14</definedName>
    <definedName name="NO_NOK_V" localSheetId="36">[43]Sheet1!$C$22</definedName>
    <definedName name="NO_NOK_V" localSheetId="30">[43]Sheet1!$C$22</definedName>
    <definedName name="NO_NOK_V" localSheetId="29">[43]Sheet1!$C$22</definedName>
    <definedName name="NO_NOK_V" localSheetId="49">[43]Sheet1!$C$22</definedName>
    <definedName name="NO_NOK_V" localSheetId="32">[43]Sheet1!$C$22</definedName>
    <definedName name="NO_NOK_V" localSheetId="52">[44]Sheet1!$C$22</definedName>
    <definedName name="NO_NOK_V" localSheetId="27">[43]Sheet1!$C$22</definedName>
    <definedName name="NO_NOK_V" localSheetId="28">[43]Sheet1!$C$22</definedName>
    <definedName name="NO_NOK_V" localSheetId="26">[43]Sheet1!$C$22</definedName>
    <definedName name="NO_NOK_V" localSheetId="50">[45]Sheet1!$C$22</definedName>
    <definedName name="NO_NOK_V" localSheetId="6">[46]Sheet1!$C$22</definedName>
    <definedName name="NO_NOK_V" localSheetId="7">[46]Sheet1!$C$22</definedName>
    <definedName name="NO_NOK_V" localSheetId="5">[46]Sheet1!$C$22</definedName>
    <definedName name="NO_NOK_V" localSheetId="31">[43]Sheet1!$C$22</definedName>
    <definedName name="NO_NOK_V">[47]Sheet1!$C$22</definedName>
    <definedName name="NOK_1.kv." localSheetId="36">#REF!</definedName>
    <definedName name="NOK_1.kv." localSheetId="16">#REF!</definedName>
    <definedName name="NOK_1.kv." localSheetId="11">#REF!</definedName>
    <definedName name="NOK_1.kv." localSheetId="30">#REF!</definedName>
    <definedName name="NOK_1.kv." localSheetId="29">#REF!</definedName>
    <definedName name="NOK_1.kv." localSheetId="49">#REF!</definedName>
    <definedName name="NOK_1.kv." localSheetId="32">#REF!</definedName>
    <definedName name="NOK_1.kv." localSheetId="52">#REF!</definedName>
    <definedName name="NOK_1.kv." localSheetId="4">#REF!</definedName>
    <definedName name="NOK_1.kv." localSheetId="14">#REF!</definedName>
    <definedName name="NOK_1.kv." localSheetId="27">#REF!</definedName>
    <definedName name="NOK_1.kv." localSheetId="28">#REF!</definedName>
    <definedName name="NOK_1.kv." localSheetId="26">#REF!</definedName>
    <definedName name="NOK_1.kv." localSheetId="50">#REF!</definedName>
    <definedName name="NOK_1.kv." localSheetId="34">#REF!</definedName>
    <definedName name="NOK_1.kv." localSheetId="6">#REF!</definedName>
    <definedName name="NOK_1.kv." localSheetId="7">#REF!</definedName>
    <definedName name="NOK_1.kv." localSheetId="5">#REF!</definedName>
    <definedName name="NOK_1.kv." localSheetId="8">#REF!</definedName>
    <definedName name="NOK_1.kv." localSheetId="31">#REF!</definedName>
    <definedName name="NOK_1.kv.">#REF!</definedName>
    <definedName name="NOK_2.kv." localSheetId="36">#REF!</definedName>
    <definedName name="NOK_2.kv." localSheetId="16">#REF!</definedName>
    <definedName name="NOK_2.kv." localSheetId="11">#REF!</definedName>
    <definedName name="NOK_2.kv." localSheetId="30">#REF!</definedName>
    <definedName name="NOK_2.kv." localSheetId="29">#REF!</definedName>
    <definedName name="NOK_2.kv." localSheetId="49">#REF!</definedName>
    <definedName name="NOK_2.kv." localSheetId="32">#REF!</definedName>
    <definedName name="NOK_2.kv." localSheetId="52">#REF!</definedName>
    <definedName name="NOK_2.kv." localSheetId="4">#REF!</definedName>
    <definedName name="NOK_2.kv." localSheetId="14">#REF!</definedName>
    <definedName name="NOK_2.kv." localSheetId="27">#REF!</definedName>
    <definedName name="NOK_2.kv." localSheetId="28">#REF!</definedName>
    <definedName name="NOK_2.kv." localSheetId="26">#REF!</definedName>
    <definedName name="NOK_2.kv." localSheetId="50">#REF!</definedName>
    <definedName name="NOK_2.kv." localSheetId="34">#REF!</definedName>
    <definedName name="NOK_2.kv." localSheetId="6">#REF!</definedName>
    <definedName name="NOK_2.kv." localSheetId="7">#REF!</definedName>
    <definedName name="NOK_2.kv." localSheetId="5">#REF!</definedName>
    <definedName name="NOK_2.kv." localSheetId="8">#REF!</definedName>
    <definedName name="NOK_2.kv." localSheetId="31">#REF!</definedName>
    <definedName name="NOK_2.kv.">#REF!</definedName>
    <definedName name="NOK_3.kv." localSheetId="36">#REF!</definedName>
    <definedName name="NOK_3.kv." localSheetId="16">#REF!</definedName>
    <definedName name="NOK_3.kv." localSheetId="11">#REF!</definedName>
    <definedName name="NOK_3.kv." localSheetId="30">#REF!</definedName>
    <definedName name="NOK_3.kv." localSheetId="29">#REF!</definedName>
    <definedName name="NOK_3.kv." localSheetId="49">#REF!</definedName>
    <definedName name="NOK_3.kv." localSheetId="32">#REF!</definedName>
    <definedName name="NOK_3.kv." localSheetId="52">#REF!</definedName>
    <definedName name="NOK_3.kv." localSheetId="4">#REF!</definedName>
    <definedName name="NOK_3.kv." localSheetId="14">#REF!</definedName>
    <definedName name="NOK_3.kv." localSheetId="27">#REF!</definedName>
    <definedName name="NOK_3.kv." localSheetId="28">#REF!</definedName>
    <definedName name="NOK_3.kv." localSheetId="26">#REF!</definedName>
    <definedName name="NOK_3.kv." localSheetId="50">#REF!</definedName>
    <definedName name="NOK_3.kv." localSheetId="34">#REF!</definedName>
    <definedName name="NOK_3.kv." localSheetId="6">#REF!</definedName>
    <definedName name="NOK_3.kv." localSheetId="7">#REF!</definedName>
    <definedName name="NOK_3.kv." localSheetId="5">#REF!</definedName>
    <definedName name="NOK_3.kv." localSheetId="8">#REF!</definedName>
    <definedName name="NOK_3.kv." localSheetId="31">#REF!</definedName>
    <definedName name="NOK_3.kv.">#REF!</definedName>
    <definedName name="NOK_30.06." localSheetId="36">#REF!</definedName>
    <definedName name="NOK_30.06." localSheetId="16">#REF!</definedName>
    <definedName name="NOK_30.06." localSheetId="11">#REF!</definedName>
    <definedName name="NOK_30.06." localSheetId="30">#REF!</definedName>
    <definedName name="NOK_30.06." localSheetId="29">#REF!</definedName>
    <definedName name="NOK_30.06." localSheetId="49">#REF!</definedName>
    <definedName name="NOK_30.06." localSheetId="32">#REF!</definedName>
    <definedName name="NOK_30.06." localSheetId="52">#REF!</definedName>
    <definedName name="NOK_30.06." localSheetId="4">#REF!</definedName>
    <definedName name="NOK_30.06." localSheetId="14">#REF!</definedName>
    <definedName name="NOK_30.06." localSheetId="27">#REF!</definedName>
    <definedName name="NOK_30.06." localSheetId="28">#REF!</definedName>
    <definedName name="NOK_30.06." localSheetId="26">#REF!</definedName>
    <definedName name="NOK_30.06." localSheetId="50">#REF!</definedName>
    <definedName name="NOK_30.06." localSheetId="34">#REF!</definedName>
    <definedName name="NOK_30.06." localSheetId="6">#REF!</definedName>
    <definedName name="NOK_30.06." localSheetId="7">#REF!</definedName>
    <definedName name="NOK_30.06." localSheetId="5">#REF!</definedName>
    <definedName name="NOK_30.06." localSheetId="8">#REF!</definedName>
    <definedName name="NOK_30.06." localSheetId="31">#REF!</definedName>
    <definedName name="NOK_30.06.">#REF!</definedName>
    <definedName name="NOK_30.09." localSheetId="36">#REF!</definedName>
    <definedName name="NOK_30.09." localSheetId="16">#REF!</definedName>
    <definedName name="NOK_30.09." localSheetId="11">#REF!</definedName>
    <definedName name="NOK_30.09." localSheetId="30">#REF!</definedName>
    <definedName name="NOK_30.09." localSheetId="29">#REF!</definedName>
    <definedName name="NOK_30.09." localSheetId="49">#REF!</definedName>
    <definedName name="NOK_30.09." localSheetId="32">#REF!</definedName>
    <definedName name="NOK_30.09." localSheetId="52">#REF!</definedName>
    <definedName name="NOK_30.09." localSheetId="4">#REF!</definedName>
    <definedName name="NOK_30.09." localSheetId="14">#REF!</definedName>
    <definedName name="NOK_30.09." localSheetId="27">#REF!</definedName>
    <definedName name="NOK_30.09." localSheetId="28">#REF!</definedName>
    <definedName name="NOK_30.09." localSheetId="26">#REF!</definedName>
    <definedName name="NOK_30.09." localSheetId="50">#REF!</definedName>
    <definedName name="NOK_30.09." localSheetId="34">#REF!</definedName>
    <definedName name="NOK_30.09." localSheetId="6">#REF!</definedName>
    <definedName name="NOK_30.09." localSheetId="7">#REF!</definedName>
    <definedName name="NOK_30.09." localSheetId="5">#REF!</definedName>
    <definedName name="NOK_30.09." localSheetId="8">#REF!</definedName>
    <definedName name="NOK_30.09." localSheetId="31">#REF!</definedName>
    <definedName name="NOK_30.09.">#REF!</definedName>
    <definedName name="NOK_31.03." localSheetId="36">#REF!</definedName>
    <definedName name="NOK_31.03." localSheetId="16">#REF!</definedName>
    <definedName name="NOK_31.03." localSheetId="11">#REF!</definedName>
    <definedName name="NOK_31.03." localSheetId="30">#REF!</definedName>
    <definedName name="NOK_31.03." localSheetId="29">#REF!</definedName>
    <definedName name="NOK_31.03." localSheetId="49">#REF!</definedName>
    <definedName name="NOK_31.03." localSheetId="32">#REF!</definedName>
    <definedName name="NOK_31.03." localSheetId="52">#REF!</definedName>
    <definedName name="NOK_31.03." localSheetId="4">#REF!</definedName>
    <definedName name="NOK_31.03." localSheetId="14">#REF!</definedName>
    <definedName name="NOK_31.03." localSheetId="27">#REF!</definedName>
    <definedName name="NOK_31.03." localSheetId="28">#REF!</definedName>
    <definedName name="NOK_31.03." localSheetId="26">#REF!</definedName>
    <definedName name="NOK_31.03." localSheetId="50">#REF!</definedName>
    <definedName name="NOK_31.03." localSheetId="34">#REF!</definedName>
    <definedName name="NOK_31.03." localSheetId="6">#REF!</definedName>
    <definedName name="NOK_31.03." localSheetId="7">#REF!</definedName>
    <definedName name="NOK_31.03." localSheetId="5">#REF!</definedName>
    <definedName name="NOK_31.03." localSheetId="8">#REF!</definedName>
    <definedName name="NOK_31.03." localSheetId="31">#REF!</definedName>
    <definedName name="NOK_31.03.">#REF!</definedName>
    <definedName name="NOK_4.kv." localSheetId="36">#REF!</definedName>
    <definedName name="NOK_4.kv." localSheetId="16">#REF!</definedName>
    <definedName name="NOK_4.kv." localSheetId="11">#REF!</definedName>
    <definedName name="NOK_4.kv." localSheetId="30">#REF!</definedName>
    <definedName name="NOK_4.kv." localSheetId="29">#REF!</definedName>
    <definedName name="NOK_4.kv." localSheetId="49">#REF!</definedName>
    <definedName name="NOK_4.kv." localSheetId="32">#REF!</definedName>
    <definedName name="NOK_4.kv." localSheetId="52">#REF!</definedName>
    <definedName name="NOK_4.kv." localSheetId="4">#REF!</definedName>
    <definedName name="NOK_4.kv." localSheetId="14">#REF!</definedName>
    <definedName name="NOK_4.kv." localSheetId="27">#REF!</definedName>
    <definedName name="NOK_4.kv." localSheetId="28">#REF!</definedName>
    <definedName name="NOK_4.kv." localSheetId="26">#REF!</definedName>
    <definedName name="NOK_4.kv." localSheetId="50">#REF!</definedName>
    <definedName name="NOK_4.kv." localSheetId="34">#REF!</definedName>
    <definedName name="NOK_4.kv." localSheetId="6">#REF!</definedName>
    <definedName name="NOK_4.kv." localSheetId="7">#REF!</definedName>
    <definedName name="NOK_4.kv." localSheetId="5">#REF!</definedName>
    <definedName name="NOK_4.kv." localSheetId="8">#REF!</definedName>
    <definedName name="NOK_4.kv." localSheetId="31">#REF!</definedName>
    <definedName name="NOK_4.kv.">#REF!</definedName>
    <definedName name="NOK_Primo" localSheetId="36">#REF!</definedName>
    <definedName name="NOK_Primo" localSheetId="16">#REF!</definedName>
    <definedName name="NOK_Primo" localSheetId="11">#REF!</definedName>
    <definedName name="NOK_Primo" localSheetId="30">#REF!</definedName>
    <definedName name="NOK_Primo" localSheetId="29">#REF!</definedName>
    <definedName name="NOK_Primo" localSheetId="49">#REF!</definedName>
    <definedName name="NOK_Primo" localSheetId="32">#REF!</definedName>
    <definedName name="NOK_Primo" localSheetId="52">#REF!</definedName>
    <definedName name="NOK_Primo" localSheetId="4">#REF!</definedName>
    <definedName name="NOK_Primo" localSheetId="14">#REF!</definedName>
    <definedName name="NOK_Primo" localSheetId="27">#REF!</definedName>
    <definedName name="NOK_Primo" localSheetId="28">#REF!</definedName>
    <definedName name="NOK_Primo" localSheetId="26">#REF!</definedName>
    <definedName name="NOK_Primo" localSheetId="50">#REF!</definedName>
    <definedName name="NOK_Primo" localSheetId="34">#REF!</definedName>
    <definedName name="NOK_Primo" localSheetId="6">#REF!</definedName>
    <definedName name="NOK_Primo" localSheetId="7">#REF!</definedName>
    <definedName name="NOK_Primo" localSheetId="5">#REF!</definedName>
    <definedName name="NOK_Primo" localSheetId="8">#REF!</definedName>
    <definedName name="NOK_Primo" localSheetId="31">#REF!</definedName>
    <definedName name="NOK_Primo">#REF!</definedName>
    <definedName name="NOK_Ultimo" localSheetId="36">#REF!</definedName>
    <definedName name="NOK_Ultimo" localSheetId="16">#REF!</definedName>
    <definedName name="NOK_Ultimo" localSheetId="11">#REF!</definedName>
    <definedName name="NOK_Ultimo" localSheetId="30">#REF!</definedName>
    <definedName name="NOK_Ultimo" localSheetId="29">#REF!</definedName>
    <definedName name="NOK_Ultimo" localSheetId="49">#REF!</definedName>
    <definedName name="NOK_Ultimo" localSheetId="32">#REF!</definedName>
    <definedName name="NOK_Ultimo" localSheetId="52">#REF!</definedName>
    <definedName name="NOK_Ultimo" localSheetId="4">#REF!</definedName>
    <definedName name="NOK_Ultimo" localSheetId="14">#REF!</definedName>
    <definedName name="NOK_Ultimo" localSheetId="27">#REF!</definedName>
    <definedName name="NOK_Ultimo" localSheetId="28">#REF!</definedName>
    <definedName name="NOK_Ultimo" localSheetId="26">#REF!</definedName>
    <definedName name="NOK_Ultimo" localSheetId="50">#REF!</definedName>
    <definedName name="NOK_Ultimo" localSheetId="34">#REF!</definedName>
    <definedName name="NOK_Ultimo" localSheetId="6">#REF!</definedName>
    <definedName name="NOK_Ultimo" localSheetId="7">#REF!</definedName>
    <definedName name="NOK_Ultimo" localSheetId="5">#REF!</definedName>
    <definedName name="NOK_Ultimo" localSheetId="8">#REF!</definedName>
    <definedName name="NOK_Ultimo" localSheetId="31">#REF!</definedName>
    <definedName name="NOK_Ultimo">#REF!</definedName>
    <definedName name="NokLastYear" localSheetId="36">[32]Valutakurser!$E$7</definedName>
    <definedName name="NokLastYear" localSheetId="30">[32]Valutakurser!$E$7</definedName>
    <definedName name="NokLastYear" localSheetId="29">[32]Valutakurser!$E$7</definedName>
    <definedName name="NokLastYear" localSheetId="49">[32]Valutakurser!$E$7</definedName>
    <definedName name="NokLastYear" localSheetId="32">[32]Valutakurser!$E$7</definedName>
    <definedName name="NokLastYear" localSheetId="52">[33]Valutakurser!$E$7</definedName>
    <definedName name="NokLastYear" localSheetId="27">[32]Valutakurser!$E$7</definedName>
    <definedName name="NokLastYear" localSheetId="28">[32]Valutakurser!$E$7</definedName>
    <definedName name="NokLastYear" localSheetId="26">[32]Valutakurser!$E$7</definedName>
    <definedName name="NokLastYear" localSheetId="50">[34]Valutakurser!$E$7</definedName>
    <definedName name="NokLastYear" localSheetId="6">[35]Valutakurser!$E$7</definedName>
    <definedName name="NokLastYear" localSheetId="7">[35]Valutakurser!$E$7</definedName>
    <definedName name="NokLastYear" localSheetId="5">[35]Valutakurser!$E$7</definedName>
    <definedName name="NokLastYear" localSheetId="31">[32]Valutakurser!$E$7</definedName>
    <definedName name="NokLastYear">[36]Valutakurser!$E$7</definedName>
    <definedName name="Nordea_Estonia" localSheetId="36">#REF!</definedName>
    <definedName name="Nordea_Estonia" localSheetId="16">#REF!</definedName>
    <definedName name="Nordea_Estonia" localSheetId="11">#REF!</definedName>
    <definedName name="Nordea_Estonia" localSheetId="30">#REF!</definedName>
    <definedName name="Nordea_Estonia" localSheetId="29">#REF!</definedName>
    <definedName name="Nordea_Estonia" localSheetId="49">#REF!</definedName>
    <definedName name="Nordea_Estonia" localSheetId="32">#REF!</definedName>
    <definedName name="Nordea_Estonia" localSheetId="52">#REF!</definedName>
    <definedName name="Nordea_Estonia" localSheetId="4">#REF!</definedName>
    <definedName name="Nordea_Estonia" localSheetId="14">#REF!</definedName>
    <definedName name="Nordea_Estonia" localSheetId="27">#REF!</definedName>
    <definedName name="Nordea_Estonia" localSheetId="28">#REF!</definedName>
    <definedName name="Nordea_Estonia" localSheetId="26">#REF!</definedName>
    <definedName name="Nordea_Estonia" localSheetId="50">#REF!</definedName>
    <definedName name="Nordea_Estonia" localSheetId="34">#REF!</definedName>
    <definedName name="Nordea_Estonia" localSheetId="6">#REF!</definedName>
    <definedName name="Nordea_Estonia" localSheetId="7">#REF!</definedName>
    <definedName name="Nordea_Estonia" localSheetId="5">#REF!</definedName>
    <definedName name="Nordea_Estonia" localSheetId="8">#REF!</definedName>
    <definedName name="Nordea_Estonia" localSheetId="31">#REF!</definedName>
    <definedName name="Nordea_Estonia">#REF!</definedName>
    <definedName name="Nordea_IOM" localSheetId="36">#REF!</definedName>
    <definedName name="Nordea_IOM" localSheetId="16">#REF!</definedName>
    <definedName name="Nordea_IOM" localSheetId="11">#REF!</definedName>
    <definedName name="Nordea_IOM" localSheetId="30">#REF!</definedName>
    <definedName name="Nordea_IOM" localSheetId="29">#REF!</definedName>
    <definedName name="Nordea_IOM" localSheetId="49">#REF!</definedName>
    <definedName name="Nordea_IOM" localSheetId="32">#REF!</definedName>
    <definedName name="Nordea_IOM" localSheetId="52">#REF!</definedName>
    <definedName name="Nordea_IOM" localSheetId="4">#REF!</definedName>
    <definedName name="Nordea_IOM" localSheetId="14">#REF!</definedName>
    <definedName name="Nordea_IOM" localSheetId="27">#REF!</definedName>
    <definedName name="Nordea_IOM" localSheetId="28">#REF!</definedName>
    <definedName name="Nordea_IOM" localSheetId="26">#REF!</definedName>
    <definedName name="Nordea_IOM" localSheetId="50">#REF!</definedName>
    <definedName name="Nordea_IOM" localSheetId="34">#REF!</definedName>
    <definedName name="Nordea_IOM" localSheetId="6">#REF!</definedName>
    <definedName name="Nordea_IOM" localSheetId="7">#REF!</definedName>
    <definedName name="Nordea_IOM" localSheetId="5">#REF!</definedName>
    <definedName name="Nordea_IOM" localSheetId="8">#REF!</definedName>
    <definedName name="Nordea_IOM" localSheetId="31">#REF!</definedName>
    <definedName name="Nordea_IOM">#REF!</definedName>
    <definedName name="Nordea_Latvia" localSheetId="36">#REF!</definedName>
    <definedName name="Nordea_Latvia" localSheetId="16">#REF!</definedName>
    <definedName name="Nordea_Latvia" localSheetId="11">#REF!</definedName>
    <definedName name="Nordea_Latvia" localSheetId="30">#REF!</definedName>
    <definedName name="Nordea_Latvia" localSheetId="29">#REF!</definedName>
    <definedName name="Nordea_Latvia" localSheetId="49">#REF!</definedName>
    <definedName name="Nordea_Latvia" localSheetId="32">#REF!</definedName>
    <definedName name="Nordea_Latvia" localSheetId="52">#REF!</definedName>
    <definedName name="Nordea_Latvia" localSheetId="4">#REF!</definedName>
    <definedName name="Nordea_Latvia" localSheetId="14">#REF!</definedName>
    <definedName name="Nordea_Latvia" localSheetId="27">#REF!</definedName>
    <definedName name="Nordea_Latvia" localSheetId="28">#REF!</definedName>
    <definedName name="Nordea_Latvia" localSheetId="26">#REF!</definedName>
    <definedName name="Nordea_Latvia" localSheetId="50">#REF!</definedName>
    <definedName name="Nordea_Latvia" localSheetId="34">#REF!</definedName>
    <definedName name="Nordea_Latvia" localSheetId="6">#REF!</definedName>
    <definedName name="Nordea_Latvia" localSheetId="7">#REF!</definedName>
    <definedName name="Nordea_Latvia" localSheetId="5">#REF!</definedName>
    <definedName name="Nordea_Latvia" localSheetId="8">#REF!</definedName>
    <definedName name="Nordea_Latvia" localSheetId="31">#REF!</definedName>
    <definedName name="Nordea_Latvia">#REF!</definedName>
    <definedName name="Nordea_life_Ass_LTD_Finland" localSheetId="36">#REF!</definedName>
    <definedName name="Nordea_life_Ass_LTD_Finland" localSheetId="16">#REF!</definedName>
    <definedName name="Nordea_life_Ass_LTD_Finland" localSheetId="11">#REF!</definedName>
    <definedName name="Nordea_life_Ass_LTD_Finland" localSheetId="30">#REF!</definedName>
    <definedName name="Nordea_life_Ass_LTD_Finland" localSheetId="29">#REF!</definedName>
    <definedName name="Nordea_life_Ass_LTD_Finland" localSheetId="49">#REF!</definedName>
    <definedName name="Nordea_life_Ass_LTD_Finland" localSheetId="32">#REF!</definedName>
    <definedName name="Nordea_life_Ass_LTD_Finland" localSheetId="52">#REF!</definedName>
    <definedName name="Nordea_life_Ass_LTD_Finland" localSheetId="4">#REF!</definedName>
    <definedName name="Nordea_life_Ass_LTD_Finland" localSheetId="14">#REF!</definedName>
    <definedName name="Nordea_life_Ass_LTD_Finland" localSheetId="27">#REF!</definedName>
    <definedName name="Nordea_life_Ass_LTD_Finland" localSheetId="28">#REF!</definedName>
    <definedName name="Nordea_life_Ass_LTD_Finland" localSheetId="26">#REF!</definedName>
    <definedName name="Nordea_life_Ass_LTD_Finland" localSheetId="50">#REF!</definedName>
    <definedName name="Nordea_life_Ass_LTD_Finland" localSheetId="34">#REF!</definedName>
    <definedName name="Nordea_life_Ass_LTD_Finland" localSheetId="6">#REF!</definedName>
    <definedName name="Nordea_life_Ass_LTD_Finland" localSheetId="7">#REF!</definedName>
    <definedName name="Nordea_life_Ass_LTD_Finland" localSheetId="5">#REF!</definedName>
    <definedName name="Nordea_life_Ass_LTD_Finland" localSheetId="8">#REF!</definedName>
    <definedName name="Nordea_life_Ass_LTD_Finland" localSheetId="31">#REF!</definedName>
    <definedName name="Nordea_life_Ass_LTD_Finland">#REF!</definedName>
    <definedName name="Nordea_life_Ass_LTD_Sverige" localSheetId="36">#REF!</definedName>
    <definedName name="Nordea_life_Ass_LTD_Sverige" localSheetId="16">#REF!</definedName>
    <definedName name="Nordea_life_Ass_LTD_Sverige" localSheetId="11">#REF!</definedName>
    <definedName name="Nordea_life_Ass_LTD_Sverige" localSheetId="30">#REF!</definedName>
    <definedName name="Nordea_life_Ass_LTD_Sverige" localSheetId="29">#REF!</definedName>
    <definedName name="Nordea_life_Ass_LTD_Sverige" localSheetId="49">#REF!</definedName>
    <definedName name="Nordea_life_Ass_LTD_Sverige" localSheetId="32">#REF!</definedName>
    <definedName name="Nordea_life_Ass_LTD_Sverige" localSheetId="52">#REF!</definedName>
    <definedName name="Nordea_life_Ass_LTD_Sverige" localSheetId="4">#REF!</definedName>
    <definedName name="Nordea_life_Ass_LTD_Sverige" localSheetId="14">#REF!</definedName>
    <definedName name="Nordea_life_Ass_LTD_Sverige" localSheetId="27">#REF!</definedName>
    <definedName name="Nordea_life_Ass_LTD_Sverige" localSheetId="28">#REF!</definedName>
    <definedName name="Nordea_life_Ass_LTD_Sverige" localSheetId="26">#REF!</definedName>
    <definedName name="Nordea_life_Ass_LTD_Sverige" localSheetId="50">#REF!</definedName>
    <definedName name="Nordea_life_Ass_LTD_Sverige" localSheetId="34">#REF!</definedName>
    <definedName name="Nordea_life_Ass_LTD_Sverige" localSheetId="6">#REF!</definedName>
    <definedName name="Nordea_life_Ass_LTD_Sverige" localSheetId="7">#REF!</definedName>
    <definedName name="Nordea_life_Ass_LTD_Sverige" localSheetId="5">#REF!</definedName>
    <definedName name="Nordea_life_Ass_LTD_Sverige" localSheetId="8">#REF!</definedName>
    <definedName name="Nordea_life_Ass_LTD_Sverige" localSheetId="31">#REF!</definedName>
    <definedName name="Nordea_life_Ass_LTD_Sverige">#REF!</definedName>
    <definedName name="Nordea_life_I" localSheetId="36">#REF!</definedName>
    <definedName name="Nordea_life_I" localSheetId="16">#REF!</definedName>
    <definedName name="Nordea_life_I" localSheetId="11">#REF!</definedName>
    <definedName name="Nordea_life_I" localSheetId="30">#REF!</definedName>
    <definedName name="Nordea_life_I" localSheetId="29">#REF!</definedName>
    <definedName name="Nordea_life_I" localSheetId="49">#REF!</definedName>
    <definedName name="Nordea_life_I" localSheetId="32">#REF!</definedName>
    <definedName name="Nordea_life_I" localSheetId="52">#REF!</definedName>
    <definedName name="Nordea_life_I" localSheetId="4">#REF!</definedName>
    <definedName name="Nordea_life_I" localSheetId="14">#REF!</definedName>
    <definedName name="Nordea_life_I" localSheetId="27">#REF!</definedName>
    <definedName name="Nordea_life_I" localSheetId="28">#REF!</definedName>
    <definedName name="Nordea_life_I" localSheetId="26">#REF!</definedName>
    <definedName name="Nordea_life_I" localSheetId="50">#REF!</definedName>
    <definedName name="Nordea_life_I" localSheetId="34">#REF!</definedName>
    <definedName name="Nordea_life_I" localSheetId="6">#REF!</definedName>
    <definedName name="Nordea_life_I" localSheetId="7">#REF!</definedName>
    <definedName name="Nordea_life_I" localSheetId="5">#REF!</definedName>
    <definedName name="Nordea_life_I" localSheetId="8">#REF!</definedName>
    <definedName name="Nordea_life_I" localSheetId="31">#REF!</definedName>
    <definedName name="Nordea_life_I">#REF!</definedName>
    <definedName name="Nordea_life_II" localSheetId="36">#REF!</definedName>
    <definedName name="Nordea_life_II" localSheetId="16">#REF!</definedName>
    <definedName name="Nordea_life_II" localSheetId="11">#REF!</definedName>
    <definedName name="Nordea_life_II" localSheetId="30">#REF!</definedName>
    <definedName name="Nordea_life_II" localSheetId="29">#REF!</definedName>
    <definedName name="Nordea_life_II" localSheetId="49">#REF!</definedName>
    <definedName name="Nordea_life_II" localSheetId="32">#REF!</definedName>
    <definedName name="Nordea_life_II" localSheetId="52">#REF!</definedName>
    <definedName name="Nordea_life_II" localSheetId="4">#REF!</definedName>
    <definedName name="Nordea_life_II" localSheetId="14">#REF!</definedName>
    <definedName name="Nordea_life_II" localSheetId="27">#REF!</definedName>
    <definedName name="Nordea_life_II" localSheetId="28">#REF!</definedName>
    <definedName name="Nordea_life_II" localSheetId="26">#REF!</definedName>
    <definedName name="Nordea_life_II" localSheetId="50">#REF!</definedName>
    <definedName name="Nordea_life_II" localSheetId="34">#REF!</definedName>
    <definedName name="Nordea_life_II" localSheetId="6">#REF!</definedName>
    <definedName name="Nordea_life_II" localSheetId="7">#REF!</definedName>
    <definedName name="Nordea_life_II" localSheetId="5">#REF!</definedName>
    <definedName name="Nordea_life_II" localSheetId="8">#REF!</definedName>
    <definedName name="Nordea_life_II" localSheetId="31">#REF!</definedName>
    <definedName name="Nordea_life_II">#REF!</definedName>
    <definedName name="Nordea_Lux" localSheetId="36">#REF!</definedName>
    <definedName name="Nordea_Lux" localSheetId="16">#REF!</definedName>
    <definedName name="Nordea_Lux" localSheetId="11">#REF!</definedName>
    <definedName name="Nordea_Lux" localSheetId="30">#REF!</definedName>
    <definedName name="Nordea_Lux" localSheetId="29">#REF!</definedName>
    <definedName name="Nordea_Lux" localSheetId="49">#REF!</definedName>
    <definedName name="Nordea_Lux" localSheetId="32">#REF!</definedName>
    <definedName name="Nordea_Lux" localSheetId="52">#REF!</definedName>
    <definedName name="Nordea_Lux" localSheetId="4">#REF!</definedName>
    <definedName name="Nordea_Lux" localSheetId="14">#REF!</definedName>
    <definedName name="Nordea_Lux" localSheetId="27">#REF!</definedName>
    <definedName name="Nordea_Lux" localSheetId="28">#REF!</definedName>
    <definedName name="Nordea_Lux" localSheetId="26">#REF!</definedName>
    <definedName name="Nordea_Lux" localSheetId="50">#REF!</definedName>
    <definedName name="Nordea_Lux" localSheetId="34">#REF!</definedName>
    <definedName name="Nordea_Lux" localSheetId="6">#REF!</definedName>
    <definedName name="Nordea_Lux" localSheetId="7">#REF!</definedName>
    <definedName name="Nordea_Lux" localSheetId="5">#REF!</definedName>
    <definedName name="Nordea_Lux" localSheetId="8">#REF!</definedName>
    <definedName name="Nordea_Lux" localSheetId="31">#REF!</definedName>
    <definedName name="Nordea_Lux">#REF!</definedName>
    <definedName name="Nordea_Pension" localSheetId="36">#REF!</definedName>
    <definedName name="Nordea_Pension" localSheetId="16">#REF!</definedName>
    <definedName name="Nordea_Pension" localSheetId="11">#REF!</definedName>
    <definedName name="Nordea_Pension" localSheetId="30">#REF!</definedName>
    <definedName name="Nordea_Pension" localSheetId="29">#REF!</definedName>
    <definedName name="Nordea_Pension" localSheetId="49">#REF!</definedName>
    <definedName name="Nordea_Pension" localSheetId="32">#REF!</definedName>
    <definedName name="Nordea_Pension" localSheetId="52">#REF!</definedName>
    <definedName name="Nordea_Pension" localSheetId="4">#REF!</definedName>
    <definedName name="Nordea_Pension" localSheetId="14">#REF!</definedName>
    <definedName name="Nordea_Pension" localSheetId="27">#REF!</definedName>
    <definedName name="Nordea_Pension" localSheetId="28">#REF!</definedName>
    <definedName name="Nordea_Pension" localSheetId="26">#REF!</definedName>
    <definedName name="Nordea_Pension" localSheetId="50">#REF!</definedName>
    <definedName name="Nordea_Pension" localSheetId="34">#REF!</definedName>
    <definedName name="Nordea_Pension" localSheetId="6">#REF!</definedName>
    <definedName name="Nordea_Pension" localSheetId="7">#REF!</definedName>
    <definedName name="Nordea_Pension" localSheetId="5">#REF!</definedName>
    <definedName name="Nordea_Pension" localSheetId="8">#REF!</definedName>
    <definedName name="Nordea_Pension" localSheetId="31">#REF!</definedName>
    <definedName name="Nordea_Pension">#REF!</definedName>
    <definedName name="Nordea_PTE" localSheetId="36">#REF!</definedName>
    <definedName name="Nordea_PTE" localSheetId="16">#REF!</definedName>
    <definedName name="Nordea_PTE" localSheetId="11">#REF!</definedName>
    <definedName name="Nordea_PTE" localSheetId="30">#REF!</definedName>
    <definedName name="Nordea_PTE" localSheetId="29">#REF!</definedName>
    <definedName name="Nordea_PTE" localSheetId="49">#REF!</definedName>
    <definedName name="Nordea_PTE" localSheetId="32">#REF!</definedName>
    <definedName name="Nordea_PTE" localSheetId="52">#REF!</definedName>
    <definedName name="Nordea_PTE" localSheetId="4">#REF!</definedName>
    <definedName name="Nordea_PTE" localSheetId="14">#REF!</definedName>
    <definedName name="Nordea_PTE" localSheetId="27">#REF!</definedName>
    <definedName name="Nordea_PTE" localSheetId="28">#REF!</definedName>
    <definedName name="Nordea_PTE" localSheetId="26">#REF!</definedName>
    <definedName name="Nordea_PTE" localSheetId="50">#REF!</definedName>
    <definedName name="Nordea_PTE" localSheetId="34">#REF!</definedName>
    <definedName name="Nordea_PTE" localSheetId="6">#REF!</definedName>
    <definedName name="Nordea_PTE" localSheetId="7">#REF!</definedName>
    <definedName name="Nordea_PTE" localSheetId="5">#REF!</definedName>
    <definedName name="Nordea_PTE" localSheetId="8">#REF!</definedName>
    <definedName name="Nordea_PTE" localSheetId="31">#REF!</definedName>
    <definedName name="Nordea_PTE">#REF!</definedName>
    <definedName name="Nordea_Zycie" localSheetId="36">#REF!</definedName>
    <definedName name="Nordea_Zycie" localSheetId="16">#REF!</definedName>
    <definedName name="Nordea_Zycie" localSheetId="11">#REF!</definedName>
    <definedName name="Nordea_Zycie" localSheetId="30">#REF!</definedName>
    <definedName name="Nordea_Zycie" localSheetId="29">#REF!</definedName>
    <definedName name="Nordea_Zycie" localSheetId="49">#REF!</definedName>
    <definedName name="Nordea_Zycie" localSheetId="32">#REF!</definedName>
    <definedName name="Nordea_Zycie" localSheetId="52">#REF!</definedName>
    <definedName name="Nordea_Zycie" localSheetId="4">#REF!</definedName>
    <definedName name="Nordea_Zycie" localSheetId="14">#REF!</definedName>
    <definedName name="Nordea_Zycie" localSheetId="27">#REF!</definedName>
    <definedName name="Nordea_Zycie" localSheetId="28">#REF!</definedName>
    <definedName name="Nordea_Zycie" localSheetId="26">#REF!</definedName>
    <definedName name="Nordea_Zycie" localSheetId="50">#REF!</definedName>
    <definedName name="Nordea_Zycie" localSheetId="34">#REF!</definedName>
    <definedName name="Nordea_Zycie" localSheetId="6">#REF!</definedName>
    <definedName name="Nordea_Zycie" localSheetId="7">#REF!</definedName>
    <definedName name="Nordea_Zycie" localSheetId="5">#REF!</definedName>
    <definedName name="Nordea_Zycie" localSheetId="8">#REF!</definedName>
    <definedName name="Nordea_Zycie" localSheetId="31">#REF!</definedName>
    <definedName name="Nordea_Zycie">#REF!</definedName>
    <definedName name="NordeaAB" localSheetId="36">#REF!</definedName>
    <definedName name="NordeaAB" localSheetId="16">#REF!</definedName>
    <definedName name="NordeaAB" localSheetId="11">#REF!</definedName>
    <definedName name="NordeaAB" localSheetId="30">#REF!</definedName>
    <definedName name="NordeaAB" localSheetId="29">#REF!</definedName>
    <definedName name="NordeaAB" localSheetId="49">#REF!</definedName>
    <definedName name="NordeaAB" localSheetId="32">#REF!</definedName>
    <definedName name="NordeaAB" localSheetId="52">#REF!</definedName>
    <definedName name="NordeaAB" localSheetId="4">#REF!</definedName>
    <definedName name="NordeaAB" localSheetId="14">#REF!</definedName>
    <definedName name="NordeaAB" localSheetId="27">#REF!</definedName>
    <definedName name="NordeaAB" localSheetId="28">#REF!</definedName>
    <definedName name="NordeaAB" localSheetId="26">#REF!</definedName>
    <definedName name="NordeaAB" localSheetId="50">#REF!</definedName>
    <definedName name="NordeaAB" localSheetId="34">#REF!</definedName>
    <definedName name="NordeaAB" localSheetId="6">#REF!</definedName>
    <definedName name="NordeaAB" localSheetId="7">#REF!</definedName>
    <definedName name="NordeaAB" localSheetId="5">#REF!</definedName>
    <definedName name="NordeaAB" localSheetId="8">#REF!</definedName>
    <definedName name="NordeaAB" localSheetId="31">#REF!</definedName>
    <definedName name="NordeaAB">#REF!</definedName>
    <definedName name="Norway" localSheetId="36">[43]Sheet1!$C$19</definedName>
    <definedName name="Norway" localSheetId="30">[43]Sheet1!$C$19</definedName>
    <definedName name="Norway" localSheetId="29">[43]Sheet1!$C$19</definedName>
    <definedName name="Norway" localSheetId="49">[43]Sheet1!$C$19</definedName>
    <definedName name="Norway" localSheetId="32">[43]Sheet1!$C$19</definedName>
    <definedName name="Norway" localSheetId="52">[44]Sheet1!$C$19</definedName>
    <definedName name="Norway" localSheetId="27">[43]Sheet1!$C$19</definedName>
    <definedName name="Norway" localSheetId="28">[43]Sheet1!$C$19</definedName>
    <definedName name="Norway" localSheetId="26">[43]Sheet1!$C$19</definedName>
    <definedName name="Norway" localSheetId="50">[45]Sheet1!$C$19</definedName>
    <definedName name="Norway" localSheetId="6">[46]Sheet1!$C$19</definedName>
    <definedName name="Norway" localSheetId="7">[46]Sheet1!$C$19</definedName>
    <definedName name="Norway" localSheetId="5">[46]Sheet1!$C$19</definedName>
    <definedName name="Norway" localSheetId="31">[43]Sheet1!$C$19</definedName>
    <definedName name="Norway">[47]Sheet1!$C$19</definedName>
    <definedName name="Note1" localSheetId="36">#REF!</definedName>
    <definedName name="Note1" localSheetId="16">#REF!</definedName>
    <definedName name="Note1" localSheetId="11">#REF!</definedName>
    <definedName name="Note1" localSheetId="30">#REF!</definedName>
    <definedName name="Note1" localSheetId="29">#REF!</definedName>
    <definedName name="Note1" localSheetId="49">#REF!</definedName>
    <definedName name="Note1" localSheetId="32">#REF!</definedName>
    <definedName name="Note1" localSheetId="52">#REF!</definedName>
    <definedName name="Note1" localSheetId="4">#REF!</definedName>
    <definedName name="Note1" localSheetId="14">#REF!</definedName>
    <definedName name="Note1" localSheetId="27">#REF!</definedName>
    <definedName name="Note1" localSheetId="28">#REF!</definedName>
    <definedName name="Note1" localSheetId="26">#REF!</definedName>
    <definedName name="Note1" localSheetId="50">#REF!</definedName>
    <definedName name="Note1" localSheetId="34">#REF!</definedName>
    <definedName name="Note1" localSheetId="6">#REF!</definedName>
    <definedName name="Note1" localSheetId="7">#REF!</definedName>
    <definedName name="Note1" localSheetId="5">#REF!</definedName>
    <definedName name="Note1" localSheetId="8">#REF!</definedName>
    <definedName name="Note1" localSheetId="31">#REF!</definedName>
    <definedName name="Note1">#REF!</definedName>
    <definedName name="Note2" localSheetId="36">#REF!</definedName>
    <definedName name="Note2" localSheetId="16">#REF!</definedName>
    <definedName name="Note2" localSheetId="11">#REF!</definedName>
    <definedName name="Note2" localSheetId="30">#REF!</definedName>
    <definedName name="Note2" localSheetId="29">#REF!</definedName>
    <definedName name="Note2" localSheetId="49">#REF!</definedName>
    <definedName name="Note2" localSheetId="32">#REF!</definedName>
    <definedName name="Note2" localSheetId="52">#REF!</definedName>
    <definedName name="Note2" localSheetId="4">#REF!</definedName>
    <definedName name="Note2" localSheetId="14">#REF!</definedName>
    <definedName name="Note2" localSheetId="27">#REF!</definedName>
    <definedName name="Note2" localSheetId="28">#REF!</definedName>
    <definedName name="Note2" localSheetId="26">#REF!</definedName>
    <definedName name="Note2" localSheetId="50">#REF!</definedName>
    <definedName name="Note2" localSheetId="34">#REF!</definedName>
    <definedName name="Note2" localSheetId="6">#REF!</definedName>
    <definedName name="Note2" localSheetId="7">#REF!</definedName>
    <definedName name="Note2" localSheetId="5">#REF!</definedName>
    <definedName name="Note2" localSheetId="8">#REF!</definedName>
    <definedName name="Note2" localSheetId="31">#REF!</definedName>
    <definedName name="Note2">#REF!</definedName>
    <definedName name="Note3" localSheetId="36">#REF!</definedName>
    <definedName name="Note3" localSheetId="16">#REF!</definedName>
    <definedName name="Note3" localSheetId="11">#REF!</definedName>
    <definedName name="Note3" localSheetId="30">#REF!</definedName>
    <definedName name="Note3" localSheetId="29">#REF!</definedName>
    <definedName name="Note3" localSheetId="49">#REF!</definedName>
    <definedName name="Note3" localSheetId="32">#REF!</definedName>
    <definedName name="Note3" localSheetId="52">#REF!</definedName>
    <definedName name="Note3" localSheetId="4">#REF!</definedName>
    <definedName name="Note3" localSheetId="14">#REF!</definedName>
    <definedName name="Note3" localSheetId="27">#REF!</definedName>
    <definedName name="Note3" localSheetId="28">#REF!</definedName>
    <definedName name="Note3" localSheetId="26">#REF!</definedName>
    <definedName name="Note3" localSheetId="50">#REF!</definedName>
    <definedName name="Note3" localSheetId="34">#REF!</definedName>
    <definedName name="Note3" localSheetId="6">#REF!</definedName>
    <definedName name="Note3" localSheetId="7">#REF!</definedName>
    <definedName name="Note3" localSheetId="5">#REF!</definedName>
    <definedName name="Note3" localSheetId="8">#REF!</definedName>
    <definedName name="Note3" localSheetId="31">#REF!</definedName>
    <definedName name="Note3">#REF!</definedName>
    <definedName name="Note4" localSheetId="36">#REF!</definedName>
    <definedName name="Note4" localSheetId="16">#REF!</definedName>
    <definedName name="Note4" localSheetId="11">#REF!</definedName>
    <definedName name="Note4" localSheetId="30">#REF!</definedName>
    <definedName name="Note4" localSheetId="29">#REF!</definedName>
    <definedName name="Note4" localSheetId="49">#REF!</definedName>
    <definedName name="Note4" localSheetId="32">#REF!</definedName>
    <definedName name="Note4" localSheetId="52">#REF!</definedName>
    <definedName name="Note4" localSheetId="4">#REF!</definedName>
    <definedName name="Note4" localSheetId="14">#REF!</definedName>
    <definedName name="Note4" localSheetId="27">#REF!</definedName>
    <definedName name="Note4" localSheetId="28">#REF!</definedName>
    <definedName name="Note4" localSheetId="26">#REF!</definedName>
    <definedName name="Note4" localSheetId="50">#REF!</definedName>
    <definedName name="Note4" localSheetId="34">#REF!</definedName>
    <definedName name="Note4" localSheetId="6">#REF!</definedName>
    <definedName name="Note4" localSheetId="7">#REF!</definedName>
    <definedName name="Note4" localSheetId="5">#REF!</definedName>
    <definedName name="Note4" localSheetId="8">#REF!</definedName>
    <definedName name="Note4" localSheetId="31">#REF!</definedName>
    <definedName name="Note4">#REF!</definedName>
    <definedName name="Note4b" localSheetId="36">#REF!</definedName>
    <definedName name="Note4b" localSheetId="16">#REF!</definedName>
    <definedName name="Note4b" localSheetId="11">#REF!</definedName>
    <definedName name="Note4b" localSheetId="30">#REF!</definedName>
    <definedName name="Note4b" localSheetId="29">#REF!</definedName>
    <definedName name="Note4b" localSheetId="49">#REF!</definedName>
    <definedName name="Note4b" localSheetId="32">#REF!</definedName>
    <definedName name="Note4b" localSheetId="52">#REF!</definedName>
    <definedName name="Note4b" localSheetId="4">#REF!</definedName>
    <definedName name="Note4b" localSheetId="14">#REF!</definedName>
    <definedName name="Note4b" localSheetId="27">#REF!</definedName>
    <definedName name="Note4b" localSheetId="28">#REF!</definedName>
    <definedName name="Note4b" localSheetId="26">#REF!</definedName>
    <definedName name="Note4b" localSheetId="50">#REF!</definedName>
    <definedName name="Note4b" localSheetId="34">#REF!</definedName>
    <definedName name="Note4b" localSheetId="6">#REF!</definedName>
    <definedName name="Note4b" localSheetId="7">#REF!</definedName>
    <definedName name="Note4b" localSheetId="5">#REF!</definedName>
    <definedName name="Note4b" localSheetId="8">#REF!</definedName>
    <definedName name="Note4b" localSheetId="31">#REF!</definedName>
    <definedName name="Note4b">#REF!</definedName>
    <definedName name="Note5" localSheetId="36">#REF!</definedName>
    <definedName name="Note5" localSheetId="16">#REF!</definedName>
    <definedName name="Note5" localSheetId="11">#REF!</definedName>
    <definedName name="Note5" localSheetId="30">#REF!</definedName>
    <definedName name="Note5" localSheetId="29">#REF!</definedName>
    <definedName name="Note5" localSheetId="49">#REF!</definedName>
    <definedName name="Note5" localSheetId="32">#REF!</definedName>
    <definedName name="Note5" localSheetId="52">#REF!</definedName>
    <definedName name="Note5" localSheetId="4">#REF!</definedName>
    <definedName name="Note5" localSheetId="14">#REF!</definedName>
    <definedName name="Note5" localSheetId="27">#REF!</definedName>
    <definedName name="Note5" localSheetId="28">#REF!</definedName>
    <definedName name="Note5" localSheetId="26">#REF!</definedName>
    <definedName name="Note5" localSheetId="50">#REF!</definedName>
    <definedName name="Note5" localSheetId="34">#REF!</definedName>
    <definedName name="Note5" localSheetId="6">#REF!</definedName>
    <definedName name="Note5" localSheetId="7">#REF!</definedName>
    <definedName name="Note5" localSheetId="5">#REF!</definedName>
    <definedName name="Note5" localSheetId="8">#REF!</definedName>
    <definedName name="Note5" localSheetId="31">#REF!</definedName>
    <definedName name="Note5">#REF!</definedName>
    <definedName name="Note6" localSheetId="36">#REF!</definedName>
    <definedName name="Note6" localSheetId="16">#REF!</definedName>
    <definedName name="Note6" localSheetId="11">#REF!</definedName>
    <definedName name="Note6" localSheetId="30">#REF!</definedName>
    <definedName name="Note6" localSheetId="29">#REF!</definedName>
    <definedName name="Note6" localSheetId="49">#REF!</definedName>
    <definedName name="Note6" localSheetId="32">#REF!</definedName>
    <definedName name="Note6" localSheetId="52">#REF!</definedName>
    <definedName name="Note6" localSheetId="4">#REF!</definedName>
    <definedName name="Note6" localSheetId="14">#REF!</definedName>
    <definedName name="Note6" localSheetId="27">#REF!</definedName>
    <definedName name="Note6" localSheetId="28">#REF!</definedName>
    <definedName name="Note6" localSheetId="26">#REF!</definedName>
    <definedName name="Note6" localSheetId="50">#REF!</definedName>
    <definedName name="Note6" localSheetId="34">#REF!</definedName>
    <definedName name="Note6" localSheetId="6">#REF!</definedName>
    <definedName name="Note6" localSheetId="7">#REF!</definedName>
    <definedName name="Note6" localSheetId="5">#REF!</definedName>
    <definedName name="Note6" localSheetId="8">#REF!</definedName>
    <definedName name="Note6" localSheetId="31">#REF!</definedName>
    <definedName name="Note6">#REF!</definedName>
    <definedName name="Note7" localSheetId="36">#REF!</definedName>
    <definedName name="Note7" localSheetId="16">#REF!</definedName>
    <definedName name="Note7" localSheetId="11">#REF!</definedName>
    <definedName name="Note7" localSheetId="30">#REF!</definedName>
    <definedName name="Note7" localSheetId="29">#REF!</definedName>
    <definedName name="Note7" localSheetId="49">#REF!</definedName>
    <definedName name="Note7" localSheetId="32">#REF!</definedName>
    <definedName name="Note7" localSheetId="52">#REF!</definedName>
    <definedName name="Note7" localSheetId="4">#REF!</definedName>
    <definedName name="Note7" localSheetId="14">#REF!</definedName>
    <definedName name="Note7" localSheetId="27">#REF!</definedName>
    <definedName name="Note7" localSheetId="28">#REF!</definedName>
    <definedName name="Note7" localSheetId="26">#REF!</definedName>
    <definedName name="Note7" localSheetId="50">#REF!</definedName>
    <definedName name="Note7" localSheetId="34">#REF!</definedName>
    <definedName name="Note7" localSheetId="6">#REF!</definedName>
    <definedName name="Note7" localSheetId="7">#REF!</definedName>
    <definedName name="Note7" localSheetId="5">#REF!</definedName>
    <definedName name="Note7" localSheetId="8">#REF!</definedName>
    <definedName name="Note7" localSheetId="31">#REF!</definedName>
    <definedName name="Note7">#REF!</definedName>
    <definedName name="now" localSheetId="36">'[38]Raw Data Sheet'!$A$37</definedName>
    <definedName name="now" localSheetId="30">'[38]Raw Data Sheet'!$A$37</definedName>
    <definedName name="now" localSheetId="29">'[38]Raw Data Sheet'!$A$37</definedName>
    <definedName name="now" localSheetId="49">'[38]Raw Data Sheet'!$A$37</definedName>
    <definedName name="now" localSheetId="32">'[38]Raw Data Sheet'!$A$37</definedName>
    <definedName name="now" localSheetId="52">'[39]Raw Data Sheet'!$A$37</definedName>
    <definedName name="now" localSheetId="27">'[38]Raw Data Sheet'!$A$37</definedName>
    <definedName name="now" localSheetId="28">'[38]Raw Data Sheet'!$A$37</definedName>
    <definedName name="now" localSheetId="26">'[38]Raw Data Sheet'!$A$37</definedName>
    <definedName name="now" localSheetId="50">'[40]Raw Data Sheet'!$A$37</definedName>
    <definedName name="now" localSheetId="6">'[41]Raw Data Sheet'!$A$37</definedName>
    <definedName name="now" localSheetId="7">'[41]Raw Data Sheet'!$A$37</definedName>
    <definedName name="now" localSheetId="5">'[41]Raw Data Sheet'!$A$37</definedName>
    <definedName name="now" localSheetId="31">'[38]Raw Data Sheet'!$A$37</definedName>
    <definedName name="now">'[42]Raw Data Sheet'!$A$37</definedName>
    <definedName name="nybps" localSheetId="36">IF([17]Chart!$AG$16=1,OFFSET([17]Chart!$Z$11,1,0,COUNTA([17]Chart!$Z$11:$Z$33)-1,1),IF([17]Chart!$AG$16=2,OFFSET([17]Chart!$Z$11,1,0,COUNTA([17]Chart!$Z$11:$Z$38)-1,1)))</definedName>
    <definedName name="nybps" localSheetId="30">IF([18]Chart!$AG$16=1,OFFSET([18]Chart!$Z$11,1,0,COUNTA([18]Chart!$Z$11:$Z$33)-1,1),IF([18]Chart!$AG$16=2,OFFSET([18]Chart!$Z$11,1,0,COUNTA([18]Chart!$Z$11:$Z$38)-1,1)))</definedName>
    <definedName name="nybps" localSheetId="29">IF([18]Chart!$AG$16=1,OFFSET([18]Chart!$Z$11,1,0,COUNTA([18]Chart!$Z$11:$Z$33)-1,1),IF([18]Chart!$AG$16=2,OFFSET([18]Chart!$Z$11,1,0,COUNTA([18]Chart!$Z$11:$Z$38)-1,1)))</definedName>
    <definedName name="nybps" localSheetId="49">IF([17]Chart!$AG$16=1,OFFSET([17]Chart!$Z$11,1,0,COUNTA([17]Chart!$Z$11:$Z$33)-1,1),IF([17]Chart!$AG$16=2,OFFSET([17]Chart!$Z$11,1,0,COUNTA([17]Chart!$Z$11:$Z$38)-1,1)))</definedName>
    <definedName name="nybps" localSheetId="32">IF([18]Chart!$AG$16=1,OFFSET([18]Chart!$Z$11,1,0,COUNTA([18]Chart!$Z$11:$Z$33)-1,1),IF([18]Chart!$AG$16=2,OFFSET([18]Chart!$Z$11,1,0,COUNTA([18]Chart!$Z$11:$Z$38)-1,1)))</definedName>
    <definedName name="nybps" localSheetId="52">IF([19]Chart!$AG$16=1,OFFSET([19]Chart!$Z$11,1,0,COUNTA([19]Chart!$Z$11:$Z$33)-1,1),IF([19]Chart!$AG$16=2,OFFSET([19]Chart!$Z$11,1,0,COUNTA([19]Chart!$Z$11:$Z$38)-1,1)))</definedName>
    <definedName name="nybps" localSheetId="27">IF([18]Chart!$AG$16=1,OFFSET([18]Chart!$Z$11,1,0,COUNTA([18]Chart!$Z$11:$Z$33)-1,1),IF([18]Chart!$AG$16=2,OFFSET([18]Chart!$Z$11,1,0,COUNTA([18]Chart!$Z$11:$Z$38)-1,1)))</definedName>
    <definedName name="nybps" localSheetId="28">IF([18]Chart!$AG$16=1,OFFSET([18]Chart!$Z$11,1,0,COUNTA([18]Chart!$Z$11:$Z$33)-1,1),IF([18]Chart!$AG$16=2,OFFSET([18]Chart!$Z$11,1,0,COUNTA([18]Chart!$Z$11:$Z$38)-1,1)))</definedName>
    <definedName name="nybps" localSheetId="26">IF([18]Chart!$AG$16=1,OFFSET([18]Chart!$Z$11,1,0,COUNTA([18]Chart!$Z$11:$Z$33)-1,1),IF([18]Chart!$AG$16=2,OFFSET([18]Chart!$Z$11,1,0,COUNTA([18]Chart!$Z$11:$Z$38)-1,1)))</definedName>
    <definedName name="nybps" localSheetId="50">IF([18]Chart!$AG$16=1,OFFSET([18]Chart!$Z$11,1,0,COUNTA([18]Chart!$Z$11:$Z$33)-1,1),IF([18]Chart!$AG$16=2,OFFSET([18]Chart!$Z$11,1,0,COUNTA([18]Chart!$Z$11:$Z$38)-1,1)))</definedName>
    <definedName name="nybps" localSheetId="6">IF([20]Chart!$AG$16=1,OFFSET([20]Chart!$Z$11,1,0,COUNTA([20]Chart!$Z$11:$Z$33)-1,1),IF([20]Chart!$AG$16=2,OFFSET([20]Chart!$Z$11,1,0,COUNTA([20]Chart!$Z$11:$Z$38)-1,1)))</definedName>
    <definedName name="nybps" localSheetId="7">IF([20]Chart!$AG$16=1,OFFSET([20]Chart!$Z$11,1,0,COUNTA([20]Chart!$Z$11:$Z$33)-1,1),IF([20]Chart!$AG$16=2,OFFSET([20]Chart!$Z$11,1,0,COUNTA([20]Chart!$Z$11:$Z$38)-1,1)))</definedName>
    <definedName name="nybps" localSheetId="5">IF([20]Chart!$AG$16=1,OFFSET([20]Chart!$Z$11,1,0,COUNTA([20]Chart!$Z$11:$Z$33)-1,1),IF([20]Chart!$AG$16=2,OFFSET([20]Chart!$Z$11,1,0,COUNTA([20]Chart!$Z$11:$Z$38)-1,1)))</definedName>
    <definedName name="nybps" localSheetId="31">IF([18]Chart!$AG$16=1,OFFSET([18]Chart!$Z$11,1,0,COUNTA([18]Chart!$Z$11:$Z$33)-1,1),IF([18]Chart!$AG$16=2,OFFSET([18]Chart!$Z$11,1,0,COUNTA([18]Chart!$Z$11:$Z$38)-1,1)))</definedName>
    <definedName name="nybps">IF([21]Chart!$AG$16=1,OFFSET([21]Chart!$Z$11,1,0,COUNTA([21]Chart!$Z$11:$Z$33)-1,1),IF([21]Chart!$AG$16=2,OFFSET([21]Chart!$Z$11,1,0,COUNTA([21]Chart!$Z$11:$Z$38)-1,1)))</definedName>
    <definedName name="OIS" localSheetId="36">#REF!</definedName>
    <definedName name="OIS" localSheetId="16">#REF!</definedName>
    <definedName name="OIS" localSheetId="11">#REF!</definedName>
    <definedName name="OIS" localSheetId="30">#REF!</definedName>
    <definedName name="OIS" localSheetId="29">#REF!</definedName>
    <definedName name="OIS" localSheetId="49">#REF!</definedName>
    <definedName name="OIS" localSheetId="32">#REF!</definedName>
    <definedName name="OIS" localSheetId="52">#REF!</definedName>
    <definedName name="OIS" localSheetId="4">#REF!</definedName>
    <definedName name="OIS" localSheetId="14">#REF!</definedName>
    <definedName name="OIS" localSheetId="27">#REF!</definedName>
    <definedName name="OIS" localSheetId="28">#REF!</definedName>
    <definedName name="OIS" localSheetId="26">#REF!</definedName>
    <definedName name="OIS" localSheetId="50">#REF!</definedName>
    <definedName name="OIS" localSheetId="34">#REF!</definedName>
    <definedName name="OIS" localSheetId="6">#REF!</definedName>
    <definedName name="OIS" localSheetId="7">#REF!</definedName>
    <definedName name="OIS" localSheetId="5">#REF!</definedName>
    <definedName name="OIS" localSheetId="8">#REF!</definedName>
    <definedName name="OIS" localSheetId="31">#REF!</definedName>
    <definedName name="OIS">#REF!</definedName>
    <definedName name="Operational_Income_Statement" localSheetId="36">#REF!</definedName>
    <definedName name="Operational_Income_Statement" localSheetId="16">#REF!</definedName>
    <definedName name="Operational_Income_Statement" localSheetId="11">#REF!</definedName>
    <definedName name="Operational_Income_Statement" localSheetId="30">#REF!</definedName>
    <definedName name="Operational_Income_Statement" localSheetId="29">#REF!</definedName>
    <definedName name="Operational_Income_Statement" localSheetId="49">#REF!</definedName>
    <definedName name="Operational_Income_Statement" localSheetId="32">#REF!</definedName>
    <definedName name="Operational_Income_Statement" localSheetId="52">#REF!</definedName>
    <definedName name="Operational_Income_Statement" localSheetId="4">#REF!</definedName>
    <definedName name="Operational_Income_Statement" localSheetId="14">#REF!</definedName>
    <definedName name="Operational_Income_Statement" localSheetId="27">#REF!</definedName>
    <definedName name="Operational_Income_Statement" localSheetId="28">#REF!</definedName>
    <definedName name="Operational_Income_Statement" localSheetId="26">#REF!</definedName>
    <definedName name="Operational_Income_Statement" localSheetId="50">#REF!</definedName>
    <definedName name="Operational_Income_Statement" localSheetId="34">#REF!</definedName>
    <definedName name="Operational_Income_Statement" localSheetId="6">#REF!</definedName>
    <definedName name="Operational_Income_Statement" localSheetId="7">#REF!</definedName>
    <definedName name="Operational_Income_Statement" localSheetId="5">#REF!</definedName>
    <definedName name="Operational_Income_Statement" localSheetId="8">#REF!</definedName>
    <definedName name="Operational_Income_Statement" localSheetId="31">#REF!</definedName>
    <definedName name="Operational_Income_Statement">#REF!</definedName>
    <definedName name="OptionButtonValg" localSheetId="36">[32]HelpSheet!$G$18</definedName>
    <definedName name="OptionButtonValg" localSheetId="30">[32]HelpSheet!$G$18</definedName>
    <definedName name="OptionButtonValg" localSheetId="29">[32]HelpSheet!$G$18</definedName>
    <definedName name="OptionButtonValg" localSheetId="49">[32]HelpSheet!$G$18</definedName>
    <definedName name="OptionButtonValg" localSheetId="32">[32]HelpSheet!$G$18</definedName>
    <definedName name="OptionButtonValg" localSheetId="52">[33]HelpSheet!$G$18</definedName>
    <definedName name="OptionButtonValg" localSheetId="27">[32]HelpSheet!$G$18</definedName>
    <definedName name="OptionButtonValg" localSheetId="28">[32]HelpSheet!$G$18</definedName>
    <definedName name="OptionButtonValg" localSheetId="26">[32]HelpSheet!$G$18</definedName>
    <definedName name="OptionButtonValg" localSheetId="50">[34]HelpSheet!$G$18</definedName>
    <definedName name="OptionButtonValg" localSheetId="6">[35]HelpSheet!$G$18</definedName>
    <definedName name="OptionButtonValg" localSheetId="7">[35]HelpSheet!$G$18</definedName>
    <definedName name="OptionButtonValg" localSheetId="5">[35]HelpSheet!$G$18</definedName>
    <definedName name="OptionButtonValg" localSheetId="31">[32]HelpSheet!$G$18</definedName>
    <definedName name="OptionButtonValg">[36]HelpSheet!$G$18</definedName>
    <definedName name="other" localSheetId="36">#REF!</definedName>
    <definedName name="other" localSheetId="16">#REF!</definedName>
    <definedName name="other" localSheetId="11">#REF!</definedName>
    <definedName name="other" localSheetId="30">#REF!</definedName>
    <definedName name="other" localSheetId="29">#REF!</definedName>
    <definedName name="other" localSheetId="49">#REF!</definedName>
    <definedName name="other" localSheetId="32">#REF!</definedName>
    <definedName name="other" localSheetId="52">#REF!</definedName>
    <definedName name="other" localSheetId="4">#REF!</definedName>
    <definedName name="other" localSheetId="14">#REF!</definedName>
    <definedName name="other" localSheetId="27">#REF!</definedName>
    <definedName name="other" localSheetId="28">#REF!</definedName>
    <definedName name="other" localSheetId="26">#REF!</definedName>
    <definedName name="other" localSheetId="50">#REF!</definedName>
    <definedName name="other" localSheetId="34">#REF!</definedName>
    <definedName name="other" localSheetId="6">#REF!</definedName>
    <definedName name="other" localSheetId="7">#REF!</definedName>
    <definedName name="other" localSheetId="5">#REF!</definedName>
    <definedName name="other" localSheetId="8">#REF!</definedName>
    <definedName name="other" localSheetId="31">#REF!</definedName>
    <definedName name="other">#REF!</definedName>
    <definedName name="Overskrift" localSheetId="36">[32]Investment_assets!$A$4</definedName>
    <definedName name="Overskrift" localSheetId="30">[32]Investment_assets!$A$4</definedName>
    <definedName name="Overskrift" localSheetId="29">[32]Investment_assets!$A$4</definedName>
    <definedName name="Overskrift" localSheetId="49">[32]Investment_assets!$A$4</definedName>
    <definedName name="Overskrift" localSheetId="32">[32]Investment_assets!$A$4</definedName>
    <definedName name="Overskrift" localSheetId="52">[33]Investment_assets!$A$4</definedName>
    <definedName name="Overskrift" localSheetId="27">[32]Investment_assets!$A$4</definedName>
    <definedName name="Overskrift" localSheetId="28">[32]Investment_assets!$A$4</definedName>
    <definedName name="Overskrift" localSheetId="26">[32]Investment_assets!$A$4</definedName>
    <definedName name="Overskrift" localSheetId="50">[34]Investment_assets!$A$4</definedName>
    <definedName name="Overskrift" localSheetId="6">[35]Investment_assets!$A$4</definedName>
    <definedName name="Overskrift" localSheetId="7">[35]Investment_assets!$A$4</definedName>
    <definedName name="Overskrift" localSheetId="5">[35]Investment_assets!$A$4</definedName>
    <definedName name="Overskrift" localSheetId="31">[32]Investment_assets!$A$4</definedName>
    <definedName name="Overskrift">[36]Investment_assets!$A$4</definedName>
    <definedName name="Page2" localSheetId="36">#REF!</definedName>
    <definedName name="Page2" localSheetId="16">#REF!</definedName>
    <definedName name="Page2" localSheetId="11">#REF!</definedName>
    <definedName name="Page2" localSheetId="30">#REF!</definedName>
    <definedName name="Page2" localSheetId="29">#REF!</definedName>
    <definedName name="Page2" localSheetId="49">#REF!</definedName>
    <definedName name="Page2" localSheetId="32">#REF!</definedName>
    <definedName name="Page2" localSheetId="52">#REF!</definedName>
    <definedName name="Page2" localSheetId="4">#REF!</definedName>
    <definedName name="Page2" localSheetId="14">#REF!</definedName>
    <definedName name="Page2" localSheetId="27">#REF!</definedName>
    <definedName name="Page2" localSheetId="28">#REF!</definedName>
    <definedName name="Page2" localSheetId="26">#REF!</definedName>
    <definedName name="Page2" localSheetId="50">#REF!</definedName>
    <definedName name="Page2" localSheetId="34">#REF!</definedName>
    <definedName name="Page2" localSheetId="6">#REF!</definedName>
    <definedName name="Page2" localSheetId="7">#REF!</definedName>
    <definedName name="Page2" localSheetId="5">#REF!</definedName>
    <definedName name="Page2" localSheetId="8">#REF!</definedName>
    <definedName name="Page2" localSheetId="31">#REF!</definedName>
    <definedName name="Page2">#REF!</definedName>
    <definedName name="Page8" localSheetId="36">#REF!</definedName>
    <definedName name="Page8" localSheetId="16">#REF!</definedName>
    <definedName name="Page8" localSheetId="11">#REF!</definedName>
    <definedName name="Page8" localSheetId="30">#REF!</definedName>
    <definedName name="Page8" localSheetId="29">#REF!</definedName>
    <definedName name="Page8" localSheetId="49">#REF!</definedName>
    <definedName name="Page8" localSheetId="32">#REF!</definedName>
    <definedName name="Page8" localSheetId="52">#REF!</definedName>
    <definedName name="Page8" localSheetId="4">#REF!</definedName>
    <definedName name="Page8" localSheetId="14">#REF!</definedName>
    <definedName name="Page8" localSheetId="27">#REF!</definedName>
    <definedName name="Page8" localSheetId="28">#REF!</definedName>
    <definedName name="Page8" localSheetId="26">#REF!</definedName>
    <definedName name="Page8" localSheetId="50">#REF!</definedName>
    <definedName name="Page8" localSheetId="34">#REF!</definedName>
    <definedName name="Page8" localSheetId="6">#REF!</definedName>
    <definedName name="Page8" localSheetId="7">#REF!</definedName>
    <definedName name="Page8" localSheetId="5">#REF!</definedName>
    <definedName name="Page8" localSheetId="8">#REF!</definedName>
    <definedName name="Page8" localSheetId="31">#REF!</definedName>
    <definedName name="Page8">#REF!</definedName>
    <definedName name="perioder" localSheetId="36">'[93]Dansk 31.03.2003'!#REF!</definedName>
    <definedName name="perioder" localSheetId="30">'[93]Dansk 31.03.2003'!#REF!</definedName>
    <definedName name="perioder" localSheetId="29">'[93]Dansk 31.03.2003'!#REF!</definedName>
    <definedName name="perioder" localSheetId="49">'[93]Dansk 31.03.2003'!#REF!</definedName>
    <definedName name="perioder" localSheetId="32">'[93]Dansk 31.03.2003'!#REF!</definedName>
    <definedName name="perioder" localSheetId="52">'[94]Dansk 31.03.2003'!#REF!</definedName>
    <definedName name="perioder" localSheetId="4">'[93]Dansk 31.03.2003'!#REF!</definedName>
    <definedName name="perioder" localSheetId="27">'[93]Dansk 31.03.2003'!#REF!</definedName>
    <definedName name="perioder" localSheetId="28">'[93]Dansk 31.03.2003'!#REF!</definedName>
    <definedName name="perioder" localSheetId="26">'[93]Dansk 31.03.2003'!#REF!</definedName>
    <definedName name="perioder" localSheetId="50">'[95]Dansk 31.03.2003'!#REF!</definedName>
    <definedName name="perioder" localSheetId="34">'[96]Dansk 31.03.2003'!#REF!</definedName>
    <definedName name="perioder" localSheetId="6">'[97]Dansk 31.03.2003'!#REF!</definedName>
    <definedName name="perioder" localSheetId="7">'[97]Dansk 31.03.2003'!#REF!</definedName>
    <definedName name="perioder" localSheetId="5">'[97]Dansk 31.03.2003'!#REF!</definedName>
    <definedName name="perioder" localSheetId="31">'[93]Dansk 31.03.2003'!#REF!</definedName>
    <definedName name="perioder">'[96]Dansk 31.03.2003'!#REF!</definedName>
    <definedName name="PIII" localSheetId="36">#REF!</definedName>
    <definedName name="PIII" localSheetId="16">#REF!</definedName>
    <definedName name="PIII" localSheetId="11">#REF!</definedName>
    <definedName name="PIII" localSheetId="30">#REF!</definedName>
    <definedName name="PIII" localSheetId="29">#REF!</definedName>
    <definedName name="PIII" localSheetId="49">#REF!</definedName>
    <definedName name="PIII" localSheetId="32">#REF!</definedName>
    <definedName name="PIII" localSheetId="52">#REF!</definedName>
    <definedName name="PIII" localSheetId="4">#REF!</definedName>
    <definedName name="PIII" localSheetId="14">#REF!</definedName>
    <definedName name="PIII" localSheetId="27">#REF!</definedName>
    <definedName name="PIII" localSheetId="28">#REF!</definedName>
    <definedName name="PIII" localSheetId="26">#REF!</definedName>
    <definedName name="PIII" localSheetId="50">#REF!</definedName>
    <definedName name="PIII" localSheetId="34">#REF!</definedName>
    <definedName name="PIII" localSheetId="6">#REF!</definedName>
    <definedName name="PIII" localSheetId="7">#REF!</definedName>
    <definedName name="PIII" localSheetId="5">#REF!</definedName>
    <definedName name="PIII" localSheetId="8">#REF!</definedName>
    <definedName name="PIII" localSheetId="31">#REF!</definedName>
    <definedName name="PIII">#REF!</definedName>
    <definedName name="PLN_1.kv." localSheetId="36">#REF!</definedName>
    <definedName name="PLN_1.kv." localSheetId="16">#REF!</definedName>
    <definedName name="PLN_1.kv." localSheetId="11">#REF!</definedName>
    <definedName name="PLN_1.kv." localSheetId="30">#REF!</definedName>
    <definedName name="PLN_1.kv." localSheetId="29">#REF!</definedName>
    <definedName name="PLN_1.kv." localSheetId="49">#REF!</definedName>
    <definedName name="PLN_1.kv." localSheetId="32">#REF!</definedName>
    <definedName name="PLN_1.kv." localSheetId="52">#REF!</definedName>
    <definedName name="PLN_1.kv." localSheetId="4">#REF!</definedName>
    <definedName name="PLN_1.kv." localSheetId="14">#REF!</definedName>
    <definedName name="PLN_1.kv." localSheetId="27">#REF!</definedName>
    <definedName name="PLN_1.kv." localSheetId="28">#REF!</definedName>
    <definedName name="PLN_1.kv." localSheetId="26">#REF!</definedName>
    <definedName name="PLN_1.kv." localSheetId="50">#REF!</definedName>
    <definedName name="PLN_1.kv." localSheetId="34">#REF!</definedName>
    <definedName name="PLN_1.kv." localSheetId="6">#REF!</definedName>
    <definedName name="PLN_1.kv." localSheetId="7">#REF!</definedName>
    <definedName name="PLN_1.kv." localSheetId="5">#REF!</definedName>
    <definedName name="PLN_1.kv." localSheetId="8">#REF!</definedName>
    <definedName name="PLN_1.kv." localSheetId="31">#REF!</definedName>
    <definedName name="PLN_1.kv.">#REF!</definedName>
    <definedName name="PLN_2.kv." localSheetId="36">#REF!</definedName>
    <definedName name="PLN_2.kv." localSheetId="16">#REF!</definedName>
    <definedName name="PLN_2.kv." localSheetId="11">#REF!</definedName>
    <definedName name="PLN_2.kv." localSheetId="30">#REF!</definedName>
    <definedName name="PLN_2.kv." localSheetId="29">#REF!</definedName>
    <definedName name="PLN_2.kv." localSheetId="49">#REF!</definedName>
    <definedName name="PLN_2.kv." localSheetId="32">#REF!</definedName>
    <definedName name="PLN_2.kv." localSheetId="52">#REF!</definedName>
    <definedName name="PLN_2.kv." localSheetId="4">#REF!</definedName>
    <definedName name="PLN_2.kv." localSheetId="14">#REF!</definedName>
    <definedName name="PLN_2.kv." localSheetId="27">#REF!</definedName>
    <definedName name="PLN_2.kv." localSheetId="28">#REF!</definedName>
    <definedName name="PLN_2.kv." localSheetId="26">#REF!</definedName>
    <definedName name="PLN_2.kv." localSheetId="50">#REF!</definedName>
    <definedName name="PLN_2.kv." localSheetId="34">#REF!</definedName>
    <definedName name="PLN_2.kv." localSheetId="6">#REF!</definedName>
    <definedName name="PLN_2.kv." localSheetId="7">#REF!</definedName>
    <definedName name="PLN_2.kv." localSheetId="5">#REF!</definedName>
    <definedName name="PLN_2.kv." localSheetId="8">#REF!</definedName>
    <definedName name="PLN_2.kv." localSheetId="31">#REF!</definedName>
    <definedName name="PLN_2.kv.">#REF!</definedName>
    <definedName name="PLN_3.kv." localSheetId="36">#REF!</definedName>
    <definedName name="PLN_3.kv." localSheetId="16">#REF!</definedName>
    <definedName name="PLN_3.kv." localSheetId="11">#REF!</definedName>
    <definedName name="PLN_3.kv." localSheetId="30">#REF!</definedName>
    <definedName name="PLN_3.kv." localSheetId="29">#REF!</definedName>
    <definedName name="PLN_3.kv." localSheetId="49">#REF!</definedName>
    <definedName name="PLN_3.kv." localSheetId="32">#REF!</definedName>
    <definedName name="PLN_3.kv." localSheetId="52">#REF!</definedName>
    <definedName name="PLN_3.kv." localSheetId="4">#REF!</definedName>
    <definedName name="PLN_3.kv." localSheetId="14">#REF!</definedName>
    <definedName name="PLN_3.kv." localSheetId="27">#REF!</definedName>
    <definedName name="PLN_3.kv." localSheetId="28">#REF!</definedName>
    <definedName name="PLN_3.kv." localSheetId="26">#REF!</definedName>
    <definedName name="PLN_3.kv." localSheetId="50">#REF!</definedName>
    <definedName name="PLN_3.kv." localSheetId="34">#REF!</definedName>
    <definedName name="PLN_3.kv." localSheetId="6">#REF!</definedName>
    <definedName name="PLN_3.kv." localSheetId="7">#REF!</definedName>
    <definedName name="PLN_3.kv." localSheetId="5">#REF!</definedName>
    <definedName name="PLN_3.kv." localSheetId="8">#REF!</definedName>
    <definedName name="PLN_3.kv." localSheetId="31">#REF!</definedName>
    <definedName name="PLN_3.kv.">#REF!</definedName>
    <definedName name="PLN_30.06." localSheetId="36">#REF!</definedName>
    <definedName name="PLN_30.06." localSheetId="16">#REF!</definedName>
    <definedName name="PLN_30.06." localSheetId="11">#REF!</definedName>
    <definedName name="PLN_30.06." localSheetId="30">#REF!</definedName>
    <definedName name="PLN_30.06." localSheetId="29">#REF!</definedName>
    <definedName name="PLN_30.06." localSheetId="49">#REF!</definedName>
    <definedName name="PLN_30.06." localSheetId="32">#REF!</definedName>
    <definedName name="PLN_30.06." localSheetId="52">#REF!</definedName>
    <definedName name="PLN_30.06." localSheetId="4">#REF!</definedName>
    <definedName name="PLN_30.06." localSheetId="14">#REF!</definedName>
    <definedName name="PLN_30.06." localSheetId="27">#REF!</definedName>
    <definedName name="PLN_30.06." localSheetId="28">#REF!</definedName>
    <definedName name="PLN_30.06." localSheetId="26">#REF!</definedName>
    <definedName name="PLN_30.06." localSheetId="50">#REF!</definedName>
    <definedName name="PLN_30.06." localSheetId="34">#REF!</definedName>
    <definedName name="PLN_30.06." localSheetId="6">#REF!</definedName>
    <definedName name="PLN_30.06." localSheetId="7">#REF!</definedName>
    <definedName name="PLN_30.06." localSheetId="5">#REF!</definedName>
    <definedName name="PLN_30.06." localSheetId="8">#REF!</definedName>
    <definedName name="PLN_30.06." localSheetId="31">#REF!</definedName>
    <definedName name="PLN_30.06.">#REF!</definedName>
    <definedName name="PLN_30.09." localSheetId="36">#REF!</definedName>
    <definedName name="PLN_30.09." localSheetId="16">#REF!</definedName>
    <definedName name="PLN_30.09." localSheetId="11">#REF!</definedName>
    <definedName name="PLN_30.09." localSheetId="30">#REF!</definedName>
    <definedName name="PLN_30.09." localSheetId="29">#REF!</definedName>
    <definedName name="PLN_30.09." localSheetId="49">#REF!</definedName>
    <definedName name="PLN_30.09." localSheetId="32">#REF!</definedName>
    <definedName name="PLN_30.09." localSheetId="52">#REF!</definedName>
    <definedName name="PLN_30.09." localSheetId="4">#REF!</definedName>
    <definedName name="PLN_30.09." localSheetId="14">#REF!</definedName>
    <definedName name="PLN_30.09." localSheetId="27">#REF!</definedName>
    <definedName name="PLN_30.09." localSheetId="28">#REF!</definedName>
    <definedName name="PLN_30.09." localSheetId="26">#REF!</definedName>
    <definedName name="PLN_30.09." localSheetId="50">#REF!</definedName>
    <definedName name="PLN_30.09." localSheetId="34">#REF!</definedName>
    <definedName name="PLN_30.09." localSheetId="6">#REF!</definedName>
    <definedName name="PLN_30.09." localSheetId="7">#REF!</definedName>
    <definedName name="PLN_30.09." localSheetId="5">#REF!</definedName>
    <definedName name="PLN_30.09." localSheetId="8">#REF!</definedName>
    <definedName name="PLN_30.09." localSheetId="31">#REF!</definedName>
    <definedName name="PLN_30.09.">#REF!</definedName>
    <definedName name="PLN_31.03." localSheetId="36">#REF!</definedName>
    <definedName name="PLN_31.03." localSheetId="16">#REF!</definedName>
    <definedName name="PLN_31.03." localSheetId="11">#REF!</definedName>
    <definedName name="PLN_31.03." localSheetId="30">#REF!</definedName>
    <definedName name="PLN_31.03." localSheetId="29">#REF!</definedName>
    <definedName name="PLN_31.03." localSheetId="49">#REF!</definedName>
    <definedName name="PLN_31.03." localSheetId="32">#REF!</definedName>
    <definedName name="PLN_31.03." localSheetId="52">#REF!</definedName>
    <definedName name="PLN_31.03." localSheetId="4">#REF!</definedName>
    <definedName name="PLN_31.03." localSheetId="14">#REF!</definedName>
    <definedName name="PLN_31.03." localSheetId="27">#REF!</definedName>
    <definedName name="PLN_31.03." localSheetId="28">#REF!</definedName>
    <definedName name="PLN_31.03." localSheetId="26">#REF!</definedName>
    <definedName name="PLN_31.03." localSheetId="50">#REF!</definedName>
    <definedName name="PLN_31.03." localSheetId="34">#REF!</definedName>
    <definedName name="PLN_31.03." localSheetId="6">#REF!</definedName>
    <definedName name="PLN_31.03." localSheetId="7">#REF!</definedName>
    <definedName name="PLN_31.03." localSheetId="5">#REF!</definedName>
    <definedName name="PLN_31.03." localSheetId="8">#REF!</definedName>
    <definedName name="PLN_31.03." localSheetId="31">#REF!</definedName>
    <definedName name="PLN_31.03.">#REF!</definedName>
    <definedName name="PLN_4.kv." localSheetId="36">#REF!</definedName>
    <definedName name="PLN_4.kv." localSheetId="16">#REF!</definedName>
    <definedName name="PLN_4.kv." localSheetId="11">#REF!</definedName>
    <definedName name="PLN_4.kv." localSheetId="30">#REF!</definedName>
    <definedName name="PLN_4.kv." localSheetId="29">#REF!</definedName>
    <definedName name="PLN_4.kv." localSheetId="49">#REF!</definedName>
    <definedName name="PLN_4.kv." localSheetId="32">#REF!</definedName>
    <definedName name="PLN_4.kv." localSheetId="52">#REF!</definedName>
    <definedName name="PLN_4.kv." localSheetId="4">#REF!</definedName>
    <definedName name="PLN_4.kv." localSheetId="14">#REF!</definedName>
    <definedName name="PLN_4.kv." localSheetId="27">#REF!</definedName>
    <definedName name="PLN_4.kv." localSheetId="28">#REF!</definedName>
    <definedName name="PLN_4.kv." localSheetId="26">#REF!</definedName>
    <definedName name="PLN_4.kv." localSheetId="50">#REF!</definedName>
    <definedName name="PLN_4.kv." localSheetId="34">#REF!</definedName>
    <definedName name="PLN_4.kv." localSheetId="6">#REF!</definedName>
    <definedName name="PLN_4.kv." localSheetId="7">#REF!</definedName>
    <definedName name="PLN_4.kv." localSheetId="5">#REF!</definedName>
    <definedName name="PLN_4.kv." localSheetId="8">#REF!</definedName>
    <definedName name="PLN_4.kv." localSheetId="31">#REF!</definedName>
    <definedName name="PLN_4.kv.">#REF!</definedName>
    <definedName name="PLN_Primo" localSheetId="36">#REF!</definedName>
    <definedName name="PLN_Primo" localSheetId="16">#REF!</definedName>
    <definedName name="PLN_Primo" localSheetId="11">#REF!</definedName>
    <definedName name="PLN_Primo" localSheetId="30">#REF!</definedName>
    <definedName name="PLN_Primo" localSheetId="29">#REF!</definedName>
    <definedName name="PLN_Primo" localSheetId="49">#REF!</definedName>
    <definedName name="PLN_Primo" localSheetId="32">#REF!</definedName>
    <definedName name="PLN_Primo" localSheetId="52">#REF!</definedName>
    <definedName name="PLN_Primo" localSheetId="4">#REF!</definedName>
    <definedName name="PLN_Primo" localSheetId="14">#REF!</definedName>
    <definedName name="PLN_Primo" localSheetId="27">#REF!</definedName>
    <definedName name="PLN_Primo" localSheetId="28">#REF!</definedName>
    <definedName name="PLN_Primo" localSheetId="26">#REF!</definedName>
    <definedName name="PLN_Primo" localSheetId="50">#REF!</definedName>
    <definedName name="PLN_Primo" localSheetId="34">#REF!</definedName>
    <definedName name="PLN_Primo" localSheetId="6">#REF!</definedName>
    <definedName name="PLN_Primo" localSheetId="7">#REF!</definedName>
    <definedName name="PLN_Primo" localSheetId="5">#REF!</definedName>
    <definedName name="PLN_Primo" localSheetId="8">#REF!</definedName>
    <definedName name="PLN_Primo" localSheetId="31">#REF!</definedName>
    <definedName name="PLN_Primo">#REF!</definedName>
    <definedName name="PLN_Ultimo" localSheetId="36">#REF!</definedName>
    <definedName name="PLN_Ultimo" localSheetId="16">#REF!</definedName>
    <definedName name="PLN_Ultimo" localSheetId="11">#REF!</definedName>
    <definedName name="PLN_Ultimo" localSheetId="30">#REF!</definedName>
    <definedName name="PLN_Ultimo" localSheetId="29">#REF!</definedName>
    <definedName name="PLN_Ultimo" localSheetId="49">#REF!</definedName>
    <definedName name="PLN_Ultimo" localSheetId="32">#REF!</definedName>
    <definedName name="PLN_Ultimo" localSheetId="52">#REF!</definedName>
    <definedName name="PLN_Ultimo" localSheetId="4">#REF!</definedName>
    <definedName name="PLN_Ultimo" localSheetId="14">#REF!</definedName>
    <definedName name="PLN_Ultimo" localSheetId="27">#REF!</definedName>
    <definedName name="PLN_Ultimo" localSheetId="28">#REF!</definedName>
    <definedName name="PLN_Ultimo" localSheetId="26">#REF!</definedName>
    <definedName name="PLN_Ultimo" localSheetId="50">#REF!</definedName>
    <definedName name="PLN_Ultimo" localSheetId="34">#REF!</definedName>
    <definedName name="PLN_Ultimo" localSheetId="6">#REF!</definedName>
    <definedName name="PLN_Ultimo" localSheetId="7">#REF!</definedName>
    <definedName name="PLN_Ultimo" localSheetId="5">#REF!</definedName>
    <definedName name="PLN_Ultimo" localSheetId="8">#REF!</definedName>
    <definedName name="PLN_Ultimo" localSheetId="31">#REF!</definedName>
    <definedName name="PLN_Ultimo">#REF!</definedName>
    <definedName name="PlnLastYear" localSheetId="36">[32]Valutakurser!$E$9</definedName>
    <definedName name="PlnLastYear" localSheetId="30">[32]Valutakurser!$E$9</definedName>
    <definedName name="PlnLastYear" localSheetId="29">[32]Valutakurser!$E$9</definedName>
    <definedName name="PlnLastYear" localSheetId="49">[32]Valutakurser!$E$9</definedName>
    <definedName name="PlnLastYear" localSheetId="32">[32]Valutakurser!$E$9</definedName>
    <definedName name="PlnLastYear" localSheetId="52">[33]Valutakurser!$E$9</definedName>
    <definedName name="PlnLastYear" localSheetId="27">[32]Valutakurser!$E$9</definedName>
    <definedName name="PlnLastYear" localSheetId="28">[32]Valutakurser!$E$9</definedName>
    <definedName name="PlnLastYear" localSheetId="26">[32]Valutakurser!$E$9</definedName>
    <definedName name="PlnLastYear" localSheetId="50">[34]Valutakurser!$E$9</definedName>
    <definedName name="PlnLastYear" localSheetId="6">[35]Valutakurser!$E$9</definedName>
    <definedName name="PlnLastYear" localSheetId="7">[35]Valutakurser!$E$9</definedName>
    <definedName name="PlnLastYear" localSheetId="5">[35]Valutakurser!$E$9</definedName>
    <definedName name="PlnLastYear" localSheetId="31">[32]Valutakurser!$E$9</definedName>
    <definedName name="PlnLastYear">[36]Valutakurser!$E$9</definedName>
    <definedName name="Plot" localSheetId="36">OFFSET([17]Chart!$AB$11,1,0,COUNTA([17]Chart!$AB$11:$AB$38)-1,1)</definedName>
    <definedName name="Plot" localSheetId="30">OFFSET([18]Chart!$AB$11,1,0,COUNTA([18]Chart!$AB$11:$AB$38)-1,1)</definedName>
    <definedName name="Plot" localSheetId="29">OFFSET([18]Chart!$AB$11,1,0,COUNTA([18]Chart!$AB$11:$AB$38)-1,1)</definedName>
    <definedName name="Plot" localSheetId="49">OFFSET([17]Chart!$AB$11,1,0,COUNTA([17]Chart!$AB$11:$AB$38)-1,1)</definedName>
    <definedName name="Plot" localSheetId="32">OFFSET([18]Chart!$AB$11,1,0,COUNTA([18]Chart!$AB$11:$AB$38)-1,1)</definedName>
    <definedName name="Plot" localSheetId="52">OFFSET([19]Chart!$AB$11,1,0,COUNTA([19]Chart!$AB$11:$AB$38)-1,1)</definedName>
    <definedName name="Plot" localSheetId="27">OFFSET([18]Chart!$AB$11,1,0,COUNTA([18]Chart!$AB$11:$AB$38)-1,1)</definedName>
    <definedName name="Plot" localSheetId="28">OFFSET([18]Chart!$AB$11,1,0,COUNTA([18]Chart!$AB$11:$AB$38)-1,1)</definedName>
    <definedName name="Plot" localSheetId="26">OFFSET([18]Chart!$AB$11,1,0,COUNTA([18]Chart!$AB$11:$AB$38)-1,1)</definedName>
    <definedName name="Plot" localSheetId="50">OFFSET([18]Chart!$AB$11,1,0,COUNTA([18]Chart!$AB$11:$AB$38)-1,1)</definedName>
    <definedName name="Plot" localSheetId="6">OFFSET([20]Chart!$AB$11,1,0,COUNTA([20]Chart!$AB$11:$AB$38)-1,1)</definedName>
    <definedName name="Plot" localSheetId="7">OFFSET([20]Chart!$AB$11,1,0,COUNTA([20]Chart!$AB$11:$AB$38)-1,1)</definedName>
    <definedName name="Plot" localSheetId="5">OFFSET([20]Chart!$AB$11,1,0,COUNTA([20]Chart!$AB$11:$AB$38)-1,1)</definedName>
    <definedName name="Plot" localSheetId="31">OFFSET([18]Chart!$AB$11,1,0,COUNTA([18]Chart!$AB$11:$AB$38)-1,1)</definedName>
    <definedName name="Plot">OFFSET([21]Chart!$AB$11,1,0,COUNTA([21]Chart!$AB$11:$AB$38)-1,1)</definedName>
    <definedName name="_xlnm.Print_Area" localSheetId="36">' LTV  '!$A$1:$K$67</definedName>
    <definedName name="_xlnm.Print_Area" localSheetId="16">'A&amp;WM '!$A$1:$N$72</definedName>
    <definedName name="_xlnm.Print_Area" localSheetId="17">'A&amp;WM Total'!$A$1:$M$55</definedName>
    <definedName name="_xlnm.Print_Area" localSheetId="18">AM!$A$1:$K$73</definedName>
    <definedName name="_xlnm.Print_Area" localSheetId="22">AuM!$A$1:$K$77</definedName>
    <definedName name="_xlnm.Print_Area" localSheetId="44">Bank!$A$1:$J$72</definedName>
    <definedName name="_xlnm.Print_Area" localSheetId="45">Bank2!$A$1:$G$77</definedName>
    <definedName name="_xlnm.Print_Area" localSheetId="46">Bank3!$A$1:$J$72</definedName>
    <definedName name="_xlnm.Print_Area" localSheetId="47">Bank4!$A$1:$H$71</definedName>
    <definedName name="_xlnm.Print_Area" localSheetId="48">Bank5!$A$1:$J$71</definedName>
    <definedName name="_xlnm.Print_Area" localSheetId="11">'BB  Start  '!$A$1:$N$105</definedName>
    <definedName name="_xlnm.Print_Area" localSheetId="13">'BB Spec'!$A$1:$M$76</definedName>
    <definedName name="_xlnm.Print_Area" localSheetId="12">'BB Total '!$A$1:$M$77</definedName>
    <definedName name="_xlnm.Print_Area" localSheetId="53">'Contacts and financial calendar'!$A$1:$G$87</definedName>
    <definedName name="_xlnm.Print_Area" localSheetId="1">'Contents '!$A$1:$C$80</definedName>
    <definedName name="_xlnm.Print_Area" localSheetId="30">'Credit portfolio by BA Q3 '!$A$1:$H$69</definedName>
    <definedName name="_xlnm.Print_Area" localSheetId="29">'Credit portfolio by BA Q4'!$A$1:$I$77</definedName>
    <definedName name="_xlnm.Print_Area" localSheetId="0">'Factbook Q4 2021'!$A$1:$W$50</definedName>
    <definedName name="_xlnm.Print_Area" localSheetId="3">'Financials start'!$A$1:$M$67</definedName>
    <definedName name="_xlnm.Print_Area" localSheetId="49">'Funding '!$A$1:$D$67</definedName>
    <definedName name="_xlnm.Print_Area" localSheetId="23">GF!$A$1:$I$52</definedName>
    <definedName name="_xlnm.Print_Area" localSheetId="24">'Group functions '!$A$1:$K$72</definedName>
    <definedName name="_xlnm.Print_Area" localSheetId="32">'Impaired loans '!$A$1:$J$124</definedName>
    <definedName name="_xlnm.Print_Area" localSheetId="52">'Info - Macroeconomic data   '!$A$1:$I$243</definedName>
    <definedName name="_xlnm.Print_Area" localSheetId="42">IRB!$A$1:$G$71</definedName>
    <definedName name="_xlnm.Print_Area" localSheetId="4">'Key financial figures     '!$A$1:$AZ$65</definedName>
    <definedName name="_xlnm.Print_Area" localSheetId="15">'LC&amp;I Total'!$A$1:$K$77</definedName>
    <definedName name="_xlnm.Print_Area" localSheetId="14">LCI!$A$1:$N$72</definedName>
    <definedName name="_xlnm.Print_Area" localSheetId="27">'Lending by country and industry'!$A$1:$H$124</definedName>
    <definedName name="_xlnm.Print_Area" localSheetId="28">'Lending by industry'!$A$1:$K$122</definedName>
    <definedName name="_xlnm.Print_Area" localSheetId="26">'Lending by segment'!$A$1:$H$66</definedName>
    <definedName name="_xlnm.Print_Area" localSheetId="20">'Life &amp; Pension - 1'!$A$1:$K$77</definedName>
    <definedName name="_xlnm.Print_Area" localSheetId="50">'Liquidity   '!$A$1:$BD$60</definedName>
    <definedName name="_xlnm.Print_Area" localSheetId="33">'Loan losses, impaired, past due'!$A$1:$J$80</definedName>
    <definedName name="_xlnm.Print_Area" localSheetId="34">'Loans and impairment '!$A$1:$K$109</definedName>
    <definedName name="_xlnm.Print_Area" localSheetId="51">'Macro start'!$A$1:$K$50</definedName>
    <definedName name="_xlnm.Print_Area" localSheetId="40">'Market risk'!$A$1:$H$72</definedName>
    <definedName name="_xlnm.Print_Area" localSheetId="6">'NCI, Expenses, Loan losses  '!$A$1:$X$88</definedName>
    <definedName name="_xlnm.Print_Area" localSheetId="7">'Net loan losses   '!$A$1:$U$69</definedName>
    <definedName name="_xlnm.Print_Area" localSheetId="5">'NII - bridge  '!$A$1:$J$69</definedName>
    <definedName name="_xlnm.Print_Area" localSheetId="2">'Nordea overview'!$A$1:$J$48</definedName>
    <definedName name="_xlnm.Print_Area" localSheetId="41">'Own funds'!$A$1:$J$69</definedName>
    <definedName name="_xlnm.Print_Area" localSheetId="37">'Own funds &amp; Ratios'!$A$1:$J$74</definedName>
    <definedName name="_xlnm.Print_Area" localSheetId="19">'PB Spec'!$A$1:$M$74</definedName>
    <definedName name="_xlnm.Print_Area" localSheetId="8">PeB!$A$1:$N$71</definedName>
    <definedName name="_xlnm.Print_Area" localSheetId="10">'PeB Spec '!$A$1:$M$82</definedName>
    <definedName name="_xlnm.Print_Area" localSheetId="9">'PeB Total '!$A$1:$M$74</definedName>
    <definedName name="_xlnm.Print_Area" localSheetId="35">'Rating, Market risk'!$A$1:$M$72</definedName>
    <definedName name="_xlnm.Print_Area" localSheetId="43">'REA - legal'!$A$1:$J$71</definedName>
    <definedName name="_xlnm.Print_Area" localSheetId="38">'REA &amp; Risk weights'!$A$1:$K$66</definedName>
    <definedName name="_xlnm.Print_Area" localSheetId="39">Requirement!$A$1:$G$75</definedName>
    <definedName name="_xlnm.Print_Area" localSheetId="25">'Risk, liquidity, capital '!$A$1:$M$65</definedName>
    <definedName name="_xlnm.Print_Area" localSheetId="31">'Shipping offshore oil services'!$A$1:$T$75</definedName>
    <definedName name="Privatebanking" localSheetId="36">#REF!</definedName>
    <definedName name="Privatebanking" localSheetId="16">#REF!</definedName>
    <definedName name="Privatebanking" localSheetId="11">#REF!</definedName>
    <definedName name="Privatebanking" localSheetId="30">#REF!</definedName>
    <definedName name="Privatebanking" localSheetId="29">#REF!</definedName>
    <definedName name="Privatebanking" localSheetId="49">#REF!</definedName>
    <definedName name="Privatebanking" localSheetId="32">#REF!</definedName>
    <definedName name="Privatebanking" localSheetId="52">#REF!</definedName>
    <definedName name="Privatebanking" localSheetId="4">#REF!</definedName>
    <definedName name="Privatebanking" localSheetId="14">#REF!</definedName>
    <definedName name="Privatebanking" localSheetId="27">#REF!</definedName>
    <definedName name="Privatebanking" localSheetId="28">#REF!</definedName>
    <definedName name="Privatebanking" localSheetId="26">#REF!</definedName>
    <definedName name="Privatebanking" localSheetId="50">#REF!</definedName>
    <definedName name="Privatebanking" localSheetId="34">#REF!</definedName>
    <definedName name="Privatebanking" localSheetId="6">#REF!</definedName>
    <definedName name="Privatebanking" localSheetId="7">#REF!</definedName>
    <definedName name="Privatebanking" localSheetId="5">#REF!</definedName>
    <definedName name="Privatebanking" localSheetId="8">#REF!</definedName>
    <definedName name="Privatebanking" localSheetId="31">#REF!</definedName>
    <definedName name="Privatebanking">#REF!</definedName>
    <definedName name="prob.loans" localSheetId="36">#REF!</definedName>
    <definedName name="prob.loans" localSheetId="16">#REF!</definedName>
    <definedName name="prob.loans" localSheetId="11">#REF!</definedName>
    <definedName name="prob.loans" localSheetId="30">#REF!</definedName>
    <definedName name="prob.loans" localSheetId="29">#REF!</definedName>
    <definedName name="prob.loans" localSheetId="49">#REF!</definedName>
    <definedName name="prob.loans" localSheetId="32">#REF!</definedName>
    <definedName name="prob.loans" localSheetId="52">#REF!</definedName>
    <definedName name="prob.loans" localSheetId="4">#REF!</definedName>
    <definedName name="prob.loans" localSheetId="14">#REF!</definedName>
    <definedName name="prob.loans" localSheetId="27">#REF!</definedName>
    <definedName name="prob.loans" localSheetId="28">#REF!</definedName>
    <definedName name="prob.loans" localSheetId="26">#REF!</definedName>
    <definedName name="prob.loans" localSheetId="50">#REF!</definedName>
    <definedName name="prob.loans" localSheetId="34">#REF!</definedName>
    <definedName name="prob.loans" localSheetId="6">#REF!</definedName>
    <definedName name="prob.loans" localSheetId="7">#REF!</definedName>
    <definedName name="prob.loans" localSheetId="5">#REF!</definedName>
    <definedName name="prob.loans" localSheetId="8">#REF!</definedName>
    <definedName name="prob.loans" localSheetId="31">#REF!</definedName>
    <definedName name="prob.loans">#REF!</definedName>
    <definedName name="prod" localSheetId="36">#REF!</definedName>
    <definedName name="prod" localSheetId="16">#REF!</definedName>
    <definedName name="prod" localSheetId="11">#REF!</definedName>
    <definedName name="prod" localSheetId="30">#REF!</definedName>
    <definedName name="prod" localSheetId="29">#REF!</definedName>
    <definedName name="prod" localSheetId="49">#REF!</definedName>
    <definedName name="prod" localSheetId="32">#REF!</definedName>
    <definedName name="prod" localSheetId="52">#REF!</definedName>
    <definedName name="prod" localSheetId="4">#REF!</definedName>
    <definedName name="prod" localSheetId="14">#REF!</definedName>
    <definedName name="prod" localSheetId="27">#REF!</definedName>
    <definedName name="prod" localSheetId="28">#REF!</definedName>
    <definedName name="prod" localSheetId="26">#REF!</definedName>
    <definedName name="prod" localSheetId="50">#REF!</definedName>
    <definedName name="prod" localSheetId="34">#REF!</definedName>
    <definedName name="prod" localSheetId="6">#REF!</definedName>
    <definedName name="prod" localSheetId="7">#REF!</definedName>
    <definedName name="prod" localSheetId="5">#REF!</definedName>
    <definedName name="prod" localSheetId="8">#REF!</definedName>
    <definedName name="prod" localSheetId="31">#REF!</definedName>
    <definedName name="prod">#REF!</definedName>
    <definedName name="prod_group" localSheetId="36">#REF!</definedName>
    <definedName name="prod_group" localSheetId="16">#REF!</definedName>
    <definedName name="prod_group" localSheetId="11">#REF!</definedName>
    <definedName name="prod_group" localSheetId="30">#REF!</definedName>
    <definedName name="prod_group" localSheetId="29">#REF!</definedName>
    <definedName name="prod_group" localSheetId="49">#REF!</definedName>
    <definedName name="prod_group" localSheetId="32">#REF!</definedName>
    <definedName name="prod_group" localSheetId="52">#REF!</definedName>
    <definedName name="prod_group" localSheetId="4">#REF!</definedName>
    <definedName name="prod_group" localSheetId="14">#REF!</definedName>
    <definedName name="prod_group" localSheetId="27">#REF!</definedName>
    <definedName name="prod_group" localSheetId="28">#REF!</definedName>
    <definedName name="prod_group" localSheetId="26">#REF!</definedName>
    <definedName name="prod_group" localSheetId="50">#REF!</definedName>
    <definedName name="prod_group" localSheetId="34">#REF!</definedName>
    <definedName name="prod_group" localSheetId="6">#REF!</definedName>
    <definedName name="prod_group" localSheetId="7">#REF!</definedName>
    <definedName name="prod_group" localSheetId="5">#REF!</definedName>
    <definedName name="prod_group" localSheetId="8">#REF!</definedName>
    <definedName name="prod_group" localSheetId="31">#REF!</definedName>
    <definedName name="prod_group">#REF!</definedName>
    <definedName name="Property" localSheetId="36">#REF!</definedName>
    <definedName name="Property" localSheetId="16">#REF!</definedName>
    <definedName name="Property" localSheetId="11">#REF!</definedName>
    <definedName name="Property" localSheetId="30">#REF!</definedName>
    <definedName name="Property" localSheetId="29">#REF!</definedName>
    <definedName name="Property" localSheetId="49">#REF!</definedName>
    <definedName name="Property" localSheetId="32">#REF!</definedName>
    <definedName name="Property" localSheetId="52">#REF!</definedName>
    <definedName name="Property" localSheetId="4">#REF!</definedName>
    <definedName name="Property" localSheetId="14">#REF!</definedName>
    <definedName name="Property" localSheetId="27">#REF!</definedName>
    <definedName name="Property" localSheetId="28">#REF!</definedName>
    <definedName name="Property" localSheetId="26">#REF!</definedName>
    <definedName name="Property" localSheetId="50">#REF!</definedName>
    <definedName name="Property" localSheetId="34">#REF!</definedName>
    <definedName name="Property" localSheetId="6">#REF!</definedName>
    <definedName name="Property" localSheetId="7">#REF!</definedName>
    <definedName name="Property" localSheetId="5">#REF!</definedName>
    <definedName name="Property" localSheetId="8">#REF!</definedName>
    <definedName name="Property" localSheetId="31">#REF!</definedName>
    <definedName name="Property">#REF!</definedName>
    <definedName name="q" localSheetId="36"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44" hidden="1">{"5 * utfall + budget",#N/A,FALSE,"T-0298";"5 * bolag",#N/A,FALSE,"T-0298";"Unibank, utfall alla",#N/A,FALSE,"T-0298";#N/A,#N/A,FALSE,"Koncernskulder";#N/A,#N/A,FALSE,"Koncernfakturering"}</definedName>
    <definedName name="q" localSheetId="45" hidden="1">{"5 * utfall + budget",#N/A,FALSE,"T-0298";"5 * bolag",#N/A,FALSE,"T-0298";"Unibank, utfall alla",#N/A,FALSE,"T-0298";#N/A,#N/A,FALSE,"Koncernskulder";#N/A,#N/A,FALSE,"Koncernfakturering"}</definedName>
    <definedName name="q" localSheetId="46" hidden="1">{"5 * utfall + budget",#N/A,FALSE,"T-0298";"5 * bolag",#N/A,FALSE,"T-0298";"Unibank, utfall alla",#N/A,FALSE,"T-0298";#N/A,#N/A,FALSE,"Koncernskulder";#N/A,#N/A,FALSE,"Koncernfakturering"}</definedName>
    <definedName name="q" localSheetId="47" hidden="1">{"5 * utfall + budget",#N/A,FALSE,"T-0298";"5 * bolag",#N/A,FALSE,"T-0298";"Unibank, utfall alla",#N/A,FALSE,"T-0298";#N/A,#N/A,FALSE,"Koncernskulder";#N/A,#N/A,FALSE,"Koncernfakturering"}</definedName>
    <definedName name="q" localSheetId="48" hidden="1">{"5 * utfall + budget",#N/A,FALSE,"T-0298";"5 * bolag",#N/A,FALSE,"T-0298";"Unibank, utfall alla",#N/A,FALSE,"T-0298";#N/A,#N/A,FALSE,"Koncernskulder";#N/A,#N/A,FALSE,"Koncernfakturering"}</definedName>
    <definedName name="q" localSheetId="11"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49"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52" hidden="1">{"5 * utfall + budget",#N/A,FALSE,"T-0298";"5 * bolag",#N/A,FALSE,"T-0298";"Unibank, utfall alla",#N/A,FALSE,"T-0298";#N/A,#N/A,FALSE,"Koncernskulder";#N/A,#N/A,FALSE,"Koncernfakturering"}</definedName>
    <definedName name="q" localSheetId="42"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14"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50" hidden="1">{"5 * utfall + budget",#N/A,FALSE,"T-0298";"5 * bolag",#N/A,FALSE,"T-0298";"Unibank, utfall alla",#N/A,FALSE,"T-0298";#N/A,#N/A,FALSE,"Koncernskulder";#N/A,#N/A,FALSE,"Koncernfakturering"}</definedName>
    <definedName name="q" localSheetId="34"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43"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44" hidden="1">{"5 * utfall + budget",#N/A,FALSE,"T-0298";"5 * bolag",#N/A,FALSE,"T-0298";"Unibank, utfall alla",#N/A,FALSE,"T-0298";#N/A,#N/A,FALSE,"Koncernskulder";#N/A,#N/A,FALSE,"Koncernfakturering"}</definedName>
    <definedName name="qe" localSheetId="45" hidden="1">{"5 * utfall + budget",#N/A,FALSE,"T-0298";"5 * bolag",#N/A,FALSE,"T-0298";"Unibank, utfall alla",#N/A,FALSE,"T-0298";#N/A,#N/A,FALSE,"Koncernskulder";#N/A,#N/A,FALSE,"Koncernfakturering"}</definedName>
    <definedName name="qe" localSheetId="46" hidden="1">{"5 * utfall + budget",#N/A,FALSE,"T-0298";"5 * bolag",#N/A,FALSE,"T-0298";"Unibank, utfall alla",#N/A,FALSE,"T-0298";#N/A,#N/A,FALSE,"Koncernskulder";#N/A,#N/A,FALSE,"Koncernfakturering"}</definedName>
    <definedName name="qe" localSheetId="47" hidden="1">{"5 * utfall + budget",#N/A,FALSE,"T-0298";"5 * bolag",#N/A,FALSE,"T-0298";"Unibank, utfall alla",#N/A,FALSE,"T-0298";#N/A,#N/A,FALSE,"Koncernskulder";#N/A,#N/A,FALSE,"Koncernfakturering"}</definedName>
    <definedName name="qe" localSheetId="48" hidden="1">{"5 * utfall + budget",#N/A,FALSE,"T-0298";"5 * bolag",#N/A,FALSE,"T-0298";"Unibank, utfall alla",#N/A,FALSE,"T-0298";#N/A,#N/A,FALSE,"Koncernskulder";#N/A,#N/A,FALSE,"Koncernfakturering"}</definedName>
    <definedName name="qe" localSheetId="11"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49"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52" hidden="1">{"5 * utfall + budget",#N/A,FALSE,"T-0298";"5 * bolag",#N/A,FALSE,"T-0298";"Unibank, utfall alla",#N/A,FALSE,"T-0298";#N/A,#N/A,FALSE,"Koncernskulder";#N/A,#N/A,FALSE,"Koncernfakturering"}</definedName>
    <definedName name="qe" localSheetId="42"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14"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50"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43"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6">#REF!</definedName>
    <definedName name="Quarterly" localSheetId="16">#REF!</definedName>
    <definedName name="Quarterly" localSheetId="11">#REF!</definedName>
    <definedName name="Quarterly" localSheetId="30">#REF!</definedName>
    <definedName name="Quarterly" localSheetId="29">#REF!</definedName>
    <definedName name="Quarterly" localSheetId="49">#REF!</definedName>
    <definedName name="Quarterly" localSheetId="32">#REF!</definedName>
    <definedName name="Quarterly" localSheetId="52">#REF!</definedName>
    <definedName name="Quarterly" localSheetId="4">#REF!</definedName>
    <definedName name="Quarterly" localSheetId="14">#REF!</definedName>
    <definedName name="Quarterly" localSheetId="27">#REF!</definedName>
    <definedName name="Quarterly" localSheetId="28">#REF!</definedName>
    <definedName name="Quarterly" localSheetId="26">#REF!</definedName>
    <definedName name="Quarterly" localSheetId="50">#REF!</definedName>
    <definedName name="Quarterly" localSheetId="34">#REF!</definedName>
    <definedName name="Quarterly" localSheetId="6">#REF!</definedName>
    <definedName name="Quarterly" localSheetId="7">#REF!</definedName>
    <definedName name="Quarterly" localSheetId="5">#REF!</definedName>
    <definedName name="Quarterly" localSheetId="8">#REF!</definedName>
    <definedName name="Quarterly" localSheetId="31">#REF!</definedName>
    <definedName name="Quarterly">#REF!</definedName>
    <definedName name="Rapport" localSheetId="36">#REF!</definedName>
    <definedName name="Rapport" localSheetId="16">#REF!</definedName>
    <definedName name="Rapport" localSheetId="11">#REF!</definedName>
    <definedName name="Rapport" localSheetId="30">#REF!</definedName>
    <definedName name="Rapport" localSheetId="29">#REF!</definedName>
    <definedName name="Rapport" localSheetId="49">#REF!</definedName>
    <definedName name="Rapport" localSheetId="32">#REF!</definedName>
    <definedName name="Rapport" localSheetId="52">#REF!</definedName>
    <definedName name="Rapport" localSheetId="4">#REF!</definedName>
    <definedName name="Rapport" localSheetId="14">#REF!</definedName>
    <definedName name="Rapport" localSheetId="27">#REF!</definedName>
    <definedName name="Rapport" localSheetId="28">#REF!</definedName>
    <definedName name="Rapport" localSheetId="26">#REF!</definedName>
    <definedName name="Rapport" localSheetId="50">#REF!</definedName>
    <definedName name="Rapport" localSheetId="34">#REF!</definedName>
    <definedName name="Rapport" localSheetId="6">#REF!</definedName>
    <definedName name="Rapport" localSheetId="7">#REF!</definedName>
    <definedName name="Rapport" localSheetId="5">#REF!</definedName>
    <definedName name="Rapport" localSheetId="8">#REF!</definedName>
    <definedName name="Rapport" localSheetId="31">#REF!</definedName>
    <definedName name="Rapport">#REF!</definedName>
    <definedName name="Ratios" localSheetId="36">#REF!</definedName>
    <definedName name="Ratios" localSheetId="16">#REF!</definedName>
    <definedName name="Ratios" localSheetId="11">#REF!</definedName>
    <definedName name="Ratios" localSheetId="30">#REF!</definedName>
    <definedName name="Ratios" localSheetId="29">#REF!</definedName>
    <definedName name="Ratios" localSheetId="49">#REF!</definedName>
    <definedName name="Ratios" localSheetId="32">#REF!</definedName>
    <definedName name="Ratios" localSheetId="52">#REF!</definedName>
    <definedName name="Ratios" localSheetId="4">#REF!</definedName>
    <definedName name="Ratios" localSheetId="14">#REF!</definedName>
    <definedName name="Ratios" localSheetId="27">#REF!</definedName>
    <definedName name="Ratios" localSheetId="28">#REF!</definedName>
    <definedName name="Ratios" localSheetId="26">#REF!</definedName>
    <definedName name="Ratios" localSheetId="50">#REF!</definedName>
    <definedName name="Ratios" localSheetId="34">#REF!</definedName>
    <definedName name="Ratios" localSheetId="6">#REF!</definedName>
    <definedName name="Ratios" localSheetId="7">#REF!</definedName>
    <definedName name="Ratios" localSheetId="5">#REF!</definedName>
    <definedName name="Ratios" localSheetId="8">#REF!</definedName>
    <definedName name="Ratios" localSheetId="31">#REF!</definedName>
    <definedName name="Ratios">#REF!</definedName>
    <definedName name="RBother" localSheetId="36">#REF!</definedName>
    <definedName name="RBother" localSheetId="16">#REF!</definedName>
    <definedName name="RBother" localSheetId="11">#REF!</definedName>
    <definedName name="RBother" localSheetId="30">#REF!</definedName>
    <definedName name="RBother" localSheetId="29">#REF!</definedName>
    <definedName name="RBother" localSheetId="49">#REF!</definedName>
    <definedName name="RBother" localSheetId="32">#REF!</definedName>
    <definedName name="RBother" localSheetId="52">#REF!</definedName>
    <definedName name="RBother" localSheetId="4">#REF!</definedName>
    <definedName name="RBother" localSheetId="14">#REF!</definedName>
    <definedName name="RBother" localSheetId="27">#REF!</definedName>
    <definedName name="RBother" localSheetId="28">#REF!</definedName>
    <definedName name="RBother" localSheetId="26">#REF!</definedName>
    <definedName name="RBother" localSheetId="50">#REF!</definedName>
    <definedName name="RBother" localSheetId="34">#REF!</definedName>
    <definedName name="RBother" localSheetId="6">#REF!</definedName>
    <definedName name="RBother" localSheetId="7">#REF!</definedName>
    <definedName name="RBother" localSheetId="5">#REF!</definedName>
    <definedName name="RBother" localSheetId="8">#REF!</definedName>
    <definedName name="RBother" localSheetId="31">#REF!</definedName>
    <definedName name="RBother">#REF!</definedName>
    <definedName name="RBother2" localSheetId="36">#REF!</definedName>
    <definedName name="RBother2" localSheetId="16">#REF!</definedName>
    <definedName name="RBother2" localSheetId="11">#REF!</definedName>
    <definedName name="RBother2" localSheetId="30">#REF!</definedName>
    <definedName name="RBother2" localSheetId="29">#REF!</definedName>
    <definedName name="RBother2" localSheetId="49">#REF!</definedName>
    <definedName name="RBother2" localSheetId="32">#REF!</definedName>
    <definedName name="RBother2" localSheetId="52">#REF!</definedName>
    <definedName name="RBother2" localSheetId="4">#REF!</definedName>
    <definedName name="RBother2" localSheetId="14">#REF!</definedName>
    <definedName name="RBother2" localSheetId="27">#REF!</definedName>
    <definedName name="RBother2" localSheetId="28">#REF!</definedName>
    <definedName name="RBother2" localSheetId="26">#REF!</definedName>
    <definedName name="RBother2" localSheetId="50">#REF!</definedName>
    <definedName name="RBother2" localSheetId="34">#REF!</definedName>
    <definedName name="RBother2" localSheetId="6">#REF!</definedName>
    <definedName name="RBother2" localSheetId="7">#REF!</definedName>
    <definedName name="RBother2" localSheetId="5">#REF!</definedName>
    <definedName name="RBother2" localSheetId="8">#REF!</definedName>
    <definedName name="RBother2" localSheetId="31">#REF!</definedName>
    <definedName name="RBother2">#REF!</definedName>
    <definedName name="reconciliation" localSheetId="36">#REF!</definedName>
    <definedName name="reconciliation" localSheetId="16">#REF!</definedName>
    <definedName name="reconciliation" localSheetId="11">#REF!</definedName>
    <definedName name="reconciliation" localSheetId="30">#REF!</definedName>
    <definedName name="reconciliation" localSheetId="29">#REF!</definedName>
    <definedName name="reconciliation" localSheetId="49">#REF!</definedName>
    <definedName name="reconciliation" localSheetId="32">#REF!</definedName>
    <definedName name="reconciliation" localSheetId="52">#REF!</definedName>
    <definedName name="reconciliation" localSheetId="4">#REF!</definedName>
    <definedName name="reconciliation" localSheetId="14">#REF!</definedName>
    <definedName name="reconciliation" localSheetId="27">#REF!</definedName>
    <definedName name="reconciliation" localSheetId="28">#REF!</definedName>
    <definedName name="reconciliation" localSheetId="26">#REF!</definedName>
    <definedName name="reconciliation" localSheetId="50">#REF!</definedName>
    <definedName name="reconciliation" localSheetId="34">#REF!</definedName>
    <definedName name="reconciliation" localSheetId="6">#REF!</definedName>
    <definedName name="reconciliation" localSheetId="7">#REF!</definedName>
    <definedName name="reconciliation" localSheetId="5">#REF!</definedName>
    <definedName name="reconciliation" localSheetId="8">#REF!</definedName>
    <definedName name="reconciliation" localSheetId="31">#REF!</definedName>
    <definedName name="reconciliation">#REF!</definedName>
    <definedName name="Region" localSheetId="36">OFFSET([17]Chart!$X$11,1,0,COUNTA([17]Chart!$X$11:$X$38)-1,1)</definedName>
    <definedName name="Region" localSheetId="30">OFFSET([18]Chart!$X$11,1,0,COUNTA([18]Chart!$X$11:$X$38)-1,1)</definedName>
    <definedName name="Region" localSheetId="29">OFFSET([18]Chart!$X$11,1,0,COUNTA([18]Chart!$X$11:$X$38)-1,1)</definedName>
    <definedName name="Region" localSheetId="49">OFFSET([17]Chart!$X$11,1,0,COUNTA([17]Chart!$X$11:$X$38)-1,1)</definedName>
    <definedName name="Region" localSheetId="32">OFFSET([18]Chart!$X$11,1,0,COUNTA([18]Chart!$X$11:$X$38)-1,1)</definedName>
    <definedName name="Region" localSheetId="52">OFFSET([19]Chart!$X$11,1,0,COUNTA([19]Chart!$X$11:$X$38)-1,1)</definedName>
    <definedName name="Region" localSheetId="27">OFFSET([18]Chart!$X$11,1,0,COUNTA([18]Chart!$X$11:$X$38)-1,1)</definedName>
    <definedName name="Region" localSheetId="28">OFFSET([18]Chart!$X$11,1,0,COUNTA([18]Chart!$X$11:$X$38)-1,1)</definedName>
    <definedName name="Region" localSheetId="26">OFFSET([18]Chart!$X$11,1,0,COUNTA([18]Chart!$X$11:$X$38)-1,1)</definedName>
    <definedName name="Region" localSheetId="50">OFFSET([18]Chart!$X$11,1,0,COUNTA([18]Chart!$X$11:$X$38)-1,1)</definedName>
    <definedName name="Region" localSheetId="6">OFFSET([20]Chart!$X$11,1,0,COUNTA([20]Chart!$X$11:$X$38)-1,1)</definedName>
    <definedName name="Region" localSheetId="7">OFFSET([20]Chart!$X$11,1,0,COUNTA([20]Chart!$X$11:$X$38)-1,1)</definedName>
    <definedName name="Region" localSheetId="5">OFFSET([20]Chart!$X$11,1,0,COUNTA([20]Chart!$X$11:$X$38)-1,1)</definedName>
    <definedName name="Region" localSheetId="31">OFFSET([18]Chart!$X$11,1,0,COUNTA([18]Chart!$X$11:$X$38)-1,1)</definedName>
    <definedName name="Region">OFFSET([21]Chart!$X$11,1,0,COUNTA([21]Chart!$X$11:$X$38)-1,1)</definedName>
    <definedName name="Regionlosses" localSheetId="36">OFFSET([17]Chart!$Y$11,1,0,COUNTA([17]Chart!$Y$11:$Y$38)-1,1)</definedName>
    <definedName name="Regionlosses" localSheetId="30">OFFSET([18]Chart!$Y$11,1,0,COUNTA([18]Chart!$Y$11:$Y$38)-1,1)</definedName>
    <definedName name="Regionlosses" localSheetId="29">OFFSET([18]Chart!$Y$11,1,0,COUNTA([18]Chart!$Y$11:$Y$38)-1,1)</definedName>
    <definedName name="Regionlosses" localSheetId="49">OFFSET([17]Chart!$Y$11,1,0,COUNTA([17]Chart!$Y$11:$Y$38)-1,1)</definedName>
    <definedName name="Regionlosses" localSheetId="32">OFFSET([18]Chart!$Y$11,1,0,COUNTA([18]Chart!$Y$11:$Y$38)-1,1)</definedName>
    <definedName name="Regionlosses" localSheetId="52">OFFSET([19]Chart!$Y$11,1,0,COUNTA([19]Chart!$Y$11:$Y$38)-1,1)</definedName>
    <definedName name="Regionlosses" localSheetId="27">OFFSET([18]Chart!$Y$11,1,0,COUNTA([18]Chart!$Y$11:$Y$38)-1,1)</definedName>
    <definedName name="Regionlosses" localSheetId="28">OFFSET([18]Chart!$Y$11,1,0,COUNTA([18]Chart!$Y$11:$Y$38)-1,1)</definedName>
    <definedName name="Regionlosses" localSheetId="26">OFFSET([18]Chart!$Y$11,1,0,COUNTA([18]Chart!$Y$11:$Y$38)-1,1)</definedName>
    <definedName name="Regionlosses" localSheetId="50">OFFSET([18]Chart!$Y$11,1,0,COUNTA([18]Chart!$Y$11:$Y$38)-1,1)</definedName>
    <definedName name="Regionlosses" localSheetId="6">OFFSET([20]Chart!$Y$11,1,0,COUNTA([20]Chart!$Y$11:$Y$38)-1,1)</definedName>
    <definedName name="Regionlosses" localSheetId="7">OFFSET([20]Chart!$Y$11,1,0,COUNTA([20]Chart!$Y$11:$Y$38)-1,1)</definedName>
    <definedName name="Regionlosses" localSheetId="5">OFFSET([20]Chart!$Y$11,1,0,COUNTA([20]Chart!$Y$11:$Y$38)-1,1)</definedName>
    <definedName name="Regionlosses" localSheetId="31">OFFSET([18]Chart!$Y$11,1,0,COUNTA([18]Chart!$Y$11:$Y$38)-1,1)</definedName>
    <definedName name="Regionlosses">OFFSET([21]Chart!$Y$11,1,0,COUNTA([21]Chart!$Y$11:$Y$38)-1,1)</definedName>
    <definedName name="retail" localSheetId="36">#REF!</definedName>
    <definedName name="retail" localSheetId="16">#REF!</definedName>
    <definedName name="retail" localSheetId="11">#REF!</definedName>
    <definedName name="retail" localSheetId="30">#REF!</definedName>
    <definedName name="retail" localSheetId="29">#REF!</definedName>
    <definedName name="retail" localSheetId="49">#REF!</definedName>
    <definedName name="retail" localSheetId="32">#REF!</definedName>
    <definedName name="retail" localSheetId="52">#REF!</definedName>
    <definedName name="retail" localSheetId="4">#REF!</definedName>
    <definedName name="retail" localSheetId="14">#REF!</definedName>
    <definedName name="retail" localSheetId="27">#REF!</definedName>
    <definedName name="retail" localSheetId="28">#REF!</definedName>
    <definedName name="retail" localSheetId="26">#REF!</definedName>
    <definedName name="retail" localSheetId="50">#REF!</definedName>
    <definedName name="retail" localSheetId="34">#REF!</definedName>
    <definedName name="retail" localSheetId="6">#REF!</definedName>
    <definedName name="retail" localSheetId="7">#REF!</definedName>
    <definedName name="retail" localSheetId="5">#REF!</definedName>
    <definedName name="retail" localSheetId="8">#REF!</definedName>
    <definedName name="retail" localSheetId="31">#REF!</definedName>
    <definedName name="retail">#REF!</definedName>
    <definedName name="retail1" localSheetId="36">#REF!</definedName>
    <definedName name="retail1" localSheetId="16">#REF!</definedName>
    <definedName name="retail1" localSheetId="11">#REF!</definedName>
    <definedName name="retail1" localSheetId="30">#REF!</definedName>
    <definedName name="retail1" localSheetId="29">#REF!</definedName>
    <definedName name="retail1" localSheetId="49">#REF!</definedName>
    <definedName name="retail1" localSheetId="32">#REF!</definedName>
    <definedName name="retail1" localSheetId="52">#REF!</definedName>
    <definedName name="retail1" localSheetId="4">#REF!</definedName>
    <definedName name="retail1" localSheetId="14">#REF!</definedName>
    <definedName name="retail1" localSheetId="27">#REF!</definedName>
    <definedName name="retail1" localSheetId="28">#REF!</definedName>
    <definedName name="retail1" localSheetId="26">#REF!</definedName>
    <definedName name="retail1" localSheetId="50">#REF!</definedName>
    <definedName name="retail1" localSheetId="34">#REF!</definedName>
    <definedName name="retail1" localSheetId="6">#REF!</definedName>
    <definedName name="retail1" localSheetId="7">#REF!</definedName>
    <definedName name="retail1" localSheetId="5">#REF!</definedName>
    <definedName name="retail1" localSheetId="8">#REF!</definedName>
    <definedName name="retail1" localSheetId="31">#REF!</definedName>
    <definedName name="retail1">#REF!</definedName>
    <definedName name="RetailKeyFig" localSheetId="36">#REF!</definedName>
    <definedName name="RetailKeyFig" localSheetId="16">#REF!</definedName>
    <definedName name="RetailKeyFig" localSheetId="11">#REF!</definedName>
    <definedName name="RetailKeyFig" localSheetId="30">#REF!</definedName>
    <definedName name="RetailKeyFig" localSheetId="29">#REF!</definedName>
    <definedName name="RetailKeyFig" localSheetId="49">#REF!</definedName>
    <definedName name="RetailKeyFig" localSheetId="32">#REF!</definedName>
    <definedName name="RetailKeyFig" localSheetId="52">#REF!</definedName>
    <definedName name="RetailKeyFig" localSheetId="4">#REF!</definedName>
    <definedName name="RetailKeyFig" localSheetId="14">#REF!</definedName>
    <definedName name="RetailKeyFig" localSheetId="27">#REF!</definedName>
    <definedName name="RetailKeyFig" localSheetId="28">#REF!</definedName>
    <definedName name="RetailKeyFig" localSheetId="26">#REF!</definedName>
    <definedName name="RetailKeyFig" localSheetId="50">#REF!</definedName>
    <definedName name="RetailKeyFig" localSheetId="34">#REF!</definedName>
    <definedName name="RetailKeyFig" localSheetId="6">#REF!</definedName>
    <definedName name="RetailKeyFig" localSheetId="7">#REF!</definedName>
    <definedName name="RetailKeyFig" localSheetId="5">#REF!</definedName>
    <definedName name="RetailKeyFig" localSheetId="8">#REF!</definedName>
    <definedName name="RetailKeyFig" localSheetId="31">#REF!</definedName>
    <definedName name="RetailKeyFig">#REF!</definedName>
    <definedName name="RetailOP" localSheetId="36">#REF!</definedName>
    <definedName name="RetailOP" localSheetId="16">#REF!</definedName>
    <definedName name="RetailOP" localSheetId="11">#REF!</definedName>
    <definedName name="RetailOP" localSheetId="30">#REF!</definedName>
    <definedName name="RetailOP" localSheetId="29">#REF!</definedName>
    <definedName name="RetailOP" localSheetId="49">#REF!</definedName>
    <definedName name="RetailOP" localSheetId="32">#REF!</definedName>
    <definedName name="RetailOP" localSheetId="52">#REF!</definedName>
    <definedName name="RetailOP" localSheetId="4">#REF!</definedName>
    <definedName name="RetailOP" localSheetId="14">#REF!</definedName>
    <definedName name="RetailOP" localSheetId="27">#REF!</definedName>
    <definedName name="RetailOP" localSheetId="28">#REF!</definedName>
    <definedName name="RetailOP" localSheetId="26">#REF!</definedName>
    <definedName name="RetailOP" localSheetId="50">#REF!</definedName>
    <definedName name="RetailOP" localSheetId="34">#REF!</definedName>
    <definedName name="RetailOP" localSheetId="6">#REF!</definedName>
    <definedName name="RetailOP" localSheetId="7">#REF!</definedName>
    <definedName name="RetailOP" localSheetId="5">#REF!</definedName>
    <definedName name="RetailOP" localSheetId="8">#REF!</definedName>
    <definedName name="RetailOP" localSheetId="31">#REF!</definedName>
    <definedName name="RetailOP">#REF!</definedName>
    <definedName name="RetailVol" localSheetId="36">#REF!</definedName>
    <definedName name="RetailVol" localSheetId="16">#REF!</definedName>
    <definedName name="RetailVol" localSheetId="11">#REF!</definedName>
    <definedName name="RetailVol" localSheetId="30">#REF!</definedName>
    <definedName name="RetailVol" localSheetId="29">#REF!</definedName>
    <definedName name="RetailVol" localSheetId="49">#REF!</definedName>
    <definedName name="RetailVol" localSheetId="32">#REF!</definedName>
    <definedName name="RetailVol" localSheetId="52">#REF!</definedName>
    <definedName name="RetailVol" localSheetId="4">#REF!</definedName>
    <definedName name="RetailVol" localSheetId="14">#REF!</definedName>
    <definedName name="RetailVol" localSheetId="27">#REF!</definedName>
    <definedName name="RetailVol" localSheetId="28">#REF!</definedName>
    <definedName name="RetailVol" localSheetId="26">#REF!</definedName>
    <definedName name="RetailVol" localSheetId="50">#REF!</definedName>
    <definedName name="RetailVol" localSheetId="34">#REF!</definedName>
    <definedName name="RetailVol" localSheetId="6">#REF!</definedName>
    <definedName name="RetailVol" localSheetId="7">#REF!</definedName>
    <definedName name="RetailVol" localSheetId="5">#REF!</definedName>
    <definedName name="RetailVol" localSheetId="8">#REF!</definedName>
    <definedName name="RetailVol" localSheetId="31">#REF!</definedName>
    <definedName name="RetailVol">#REF!</definedName>
    <definedName name="sam" localSheetId="36">#REF!</definedName>
    <definedName name="sam" localSheetId="16">#REF!</definedName>
    <definedName name="sam" localSheetId="11">#REF!</definedName>
    <definedName name="sam" localSheetId="30">#REF!</definedName>
    <definedName name="sam" localSheetId="29">#REF!</definedName>
    <definedName name="sam" localSheetId="49">#REF!</definedName>
    <definedName name="sam" localSheetId="32">#REF!</definedName>
    <definedName name="sam" localSheetId="52">#REF!</definedName>
    <definedName name="sam" localSheetId="4">#REF!</definedName>
    <definedName name="sam" localSheetId="14">#REF!</definedName>
    <definedName name="sam" localSheetId="27">#REF!</definedName>
    <definedName name="sam" localSheetId="28">#REF!</definedName>
    <definedName name="sam" localSheetId="26">#REF!</definedName>
    <definedName name="sam" localSheetId="50">#REF!</definedName>
    <definedName name="sam" localSheetId="34">#REF!</definedName>
    <definedName name="sam" localSheetId="6">#REF!</definedName>
    <definedName name="sam" localSheetId="7">#REF!</definedName>
    <definedName name="sam" localSheetId="5">#REF!</definedName>
    <definedName name="sam" localSheetId="8">#REF!</definedName>
    <definedName name="sam" localSheetId="31">#REF!</definedName>
    <definedName name="sam">#REF!</definedName>
    <definedName name="samlet" localSheetId="36">#REF!</definedName>
    <definedName name="samlet" localSheetId="16">#REF!</definedName>
    <definedName name="samlet" localSheetId="11">#REF!</definedName>
    <definedName name="samlet" localSheetId="30">#REF!</definedName>
    <definedName name="samlet" localSheetId="29">#REF!</definedName>
    <definedName name="samlet" localSheetId="49">#REF!</definedName>
    <definedName name="samlet" localSheetId="32">#REF!</definedName>
    <definedName name="samlet" localSheetId="52">#REF!</definedName>
    <definedName name="samlet" localSheetId="4">#REF!</definedName>
    <definedName name="samlet" localSheetId="14">#REF!</definedName>
    <definedName name="samlet" localSheetId="27">#REF!</definedName>
    <definedName name="samlet" localSheetId="28">#REF!</definedName>
    <definedName name="samlet" localSheetId="26">#REF!</definedName>
    <definedName name="samlet" localSheetId="50">#REF!</definedName>
    <definedName name="samlet" localSheetId="34">#REF!</definedName>
    <definedName name="samlet" localSheetId="6">#REF!</definedName>
    <definedName name="samlet" localSheetId="7">#REF!</definedName>
    <definedName name="samlet" localSheetId="5">#REF!</definedName>
    <definedName name="samlet" localSheetId="8">#REF!</definedName>
    <definedName name="samlet" localSheetId="31">#REF!</definedName>
    <definedName name="samlet">#REF!</definedName>
    <definedName name="samlet2" localSheetId="36">#REF!</definedName>
    <definedName name="samlet2" localSheetId="16">#REF!</definedName>
    <definedName name="samlet2" localSheetId="11">#REF!</definedName>
    <definedName name="samlet2" localSheetId="30">#REF!</definedName>
    <definedName name="samlet2" localSheetId="29">#REF!</definedName>
    <definedName name="samlet2" localSheetId="49">#REF!</definedName>
    <definedName name="samlet2" localSheetId="32">#REF!</definedName>
    <definedName name="samlet2" localSheetId="52">#REF!</definedName>
    <definedName name="samlet2" localSheetId="4">#REF!</definedName>
    <definedName name="samlet2" localSheetId="14">#REF!</definedName>
    <definedName name="samlet2" localSheetId="27">#REF!</definedName>
    <definedName name="samlet2" localSheetId="28">#REF!</definedName>
    <definedName name="samlet2" localSheetId="26">#REF!</definedName>
    <definedName name="samlet2" localSheetId="50">#REF!</definedName>
    <definedName name="samlet2" localSheetId="34">#REF!</definedName>
    <definedName name="samlet2" localSheetId="6">#REF!</definedName>
    <definedName name="samlet2" localSheetId="7">#REF!</definedName>
    <definedName name="samlet2" localSheetId="5">#REF!</definedName>
    <definedName name="samlet2" localSheetId="8">#REF!</definedName>
    <definedName name="samlet2" localSheetId="31">#REF!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6">#REF!</definedName>
    <definedName name="SAPCrosstab1" localSheetId="16">#REF!</definedName>
    <definedName name="SAPCrosstab1" localSheetId="11">#REF!</definedName>
    <definedName name="SAPCrosstab1" localSheetId="30">'Credit portfolio by BA Q3 '!#REF!</definedName>
    <definedName name="SAPCrosstab1" localSheetId="29">'Credit portfolio by BA Q4'!#REF!</definedName>
    <definedName name="SAPCrosstab1" localSheetId="49">#REF!</definedName>
    <definedName name="SAPCrosstab1" localSheetId="32">#REF!</definedName>
    <definedName name="SAPCrosstab1" localSheetId="52">#REF!</definedName>
    <definedName name="SAPCrosstab1" localSheetId="4">#REF!</definedName>
    <definedName name="SAPCrosstab1" localSheetId="14">#REF!</definedName>
    <definedName name="SAPCrosstab1" localSheetId="27">#REF!</definedName>
    <definedName name="SAPCrosstab1" localSheetId="28">#REF!</definedName>
    <definedName name="SAPCrosstab1" localSheetId="26">#REF!</definedName>
    <definedName name="SAPCrosstab1" localSheetId="50">#REF!</definedName>
    <definedName name="SAPCrosstab1" localSheetId="34">#REF!</definedName>
    <definedName name="SAPCrosstab1" localSheetId="6">#REF!</definedName>
    <definedName name="SAPCrosstab1" localSheetId="7">#REF!</definedName>
    <definedName name="SAPCrosstab1" localSheetId="5">#REF!</definedName>
    <definedName name="SAPCrosstab1" localSheetId="8">#REF!</definedName>
    <definedName name="SAPCrosstab1" localSheetId="31">#REF!</definedName>
    <definedName name="SAPCrosstab1">#REF!</definedName>
    <definedName name="SE_EURO_V" localSheetId="36">[48]Sheet1!$C$15</definedName>
    <definedName name="SE_EURO_V" localSheetId="30">[48]Sheet1!$C$15</definedName>
    <definedName name="SE_EURO_V" localSheetId="29">[48]Sheet1!$C$15</definedName>
    <definedName name="SE_EURO_V" localSheetId="49">[48]Sheet1!$C$15</definedName>
    <definedName name="SE_EURO_V" localSheetId="32">[48]Sheet1!$C$15</definedName>
    <definedName name="SE_EURO_V" localSheetId="52">[49]Sheet1!$C$15</definedName>
    <definedName name="SE_EURO_V" localSheetId="27">[48]Sheet1!$C$15</definedName>
    <definedName name="SE_EURO_V" localSheetId="28">[48]Sheet1!$C$15</definedName>
    <definedName name="SE_EURO_V" localSheetId="26">[48]Sheet1!$C$15</definedName>
    <definedName name="SE_EURO_V" localSheetId="50">[50]Sheet1!$C$15</definedName>
    <definedName name="SE_EURO_V" localSheetId="6">[51]Sheet1!$C$15</definedName>
    <definedName name="SE_EURO_V" localSheetId="7">[51]Sheet1!$C$15</definedName>
    <definedName name="SE_EURO_V" localSheetId="5">[51]Sheet1!$C$15</definedName>
    <definedName name="SE_EURO_V" localSheetId="31">[48]Sheet1!$C$15</definedName>
    <definedName name="SE_EURO_V">[52]Sheet1!$C$15</definedName>
    <definedName name="SE_SEK_V" localSheetId="36">[43]Sheet1!$C$23</definedName>
    <definedName name="SE_SEK_V" localSheetId="30">[43]Sheet1!$C$23</definedName>
    <definedName name="SE_SEK_V" localSheetId="29">[43]Sheet1!$C$23</definedName>
    <definedName name="SE_SEK_V" localSheetId="49">[43]Sheet1!$C$23</definedName>
    <definedName name="SE_SEK_V" localSheetId="32">[43]Sheet1!$C$23</definedName>
    <definedName name="SE_SEK_V" localSheetId="52">[44]Sheet1!$C$23</definedName>
    <definedName name="SE_SEK_V" localSheetId="27">[43]Sheet1!$C$23</definedName>
    <definedName name="SE_SEK_V" localSheetId="28">[43]Sheet1!$C$23</definedName>
    <definedName name="SE_SEK_V" localSheetId="26">[43]Sheet1!$C$23</definedName>
    <definedName name="SE_SEK_V" localSheetId="50">[45]Sheet1!$C$23</definedName>
    <definedName name="SE_SEK_V" localSheetId="6">[46]Sheet1!$C$23</definedName>
    <definedName name="SE_SEK_V" localSheetId="7">[46]Sheet1!$C$23</definedName>
    <definedName name="SE_SEK_V" localSheetId="5">[46]Sheet1!$C$23</definedName>
    <definedName name="SE_SEK_V" localSheetId="31">[43]Sheet1!$C$23</definedName>
    <definedName name="SE_SEK_V">[47]Sheet1!$C$23</definedName>
    <definedName name="segments" localSheetId="36">#REF!</definedName>
    <definedName name="segments" localSheetId="16">#REF!</definedName>
    <definedName name="segments" localSheetId="11">#REF!</definedName>
    <definedName name="segments" localSheetId="30">#REF!</definedName>
    <definedName name="segments" localSheetId="29">#REF!</definedName>
    <definedName name="segments" localSheetId="49">#REF!</definedName>
    <definedName name="segments" localSheetId="32">#REF!</definedName>
    <definedName name="segments" localSheetId="52">#REF!</definedName>
    <definedName name="segments" localSheetId="4">#REF!</definedName>
    <definedName name="segments" localSheetId="14">#REF!</definedName>
    <definedName name="segments" localSheetId="27">#REF!</definedName>
    <definedName name="segments" localSheetId="28">#REF!</definedName>
    <definedName name="segments" localSheetId="26">#REF!</definedName>
    <definedName name="segments" localSheetId="50">#REF!</definedName>
    <definedName name="segments" localSheetId="34">#REF!</definedName>
    <definedName name="segments" localSheetId="6">#REF!</definedName>
    <definedName name="segments" localSheetId="7">#REF!</definedName>
    <definedName name="segments" localSheetId="5">#REF!</definedName>
    <definedName name="segments" localSheetId="8">#REF!</definedName>
    <definedName name="segments" localSheetId="31">#REF!</definedName>
    <definedName name="segments">#REF!</definedName>
    <definedName name="SEK_1.kv." localSheetId="36">#REF!</definedName>
    <definedName name="SEK_1.kv." localSheetId="16">#REF!</definedName>
    <definedName name="SEK_1.kv." localSheetId="11">#REF!</definedName>
    <definedName name="SEK_1.kv." localSheetId="30">#REF!</definedName>
    <definedName name="SEK_1.kv." localSheetId="29">#REF!</definedName>
    <definedName name="SEK_1.kv." localSheetId="49">#REF!</definedName>
    <definedName name="SEK_1.kv." localSheetId="32">#REF!</definedName>
    <definedName name="SEK_1.kv." localSheetId="52">#REF!</definedName>
    <definedName name="SEK_1.kv." localSheetId="4">#REF!</definedName>
    <definedName name="SEK_1.kv." localSheetId="14">#REF!</definedName>
    <definedName name="SEK_1.kv." localSheetId="27">#REF!</definedName>
    <definedName name="SEK_1.kv." localSheetId="28">#REF!</definedName>
    <definedName name="SEK_1.kv." localSheetId="26">#REF!</definedName>
    <definedName name="SEK_1.kv." localSheetId="50">#REF!</definedName>
    <definedName name="SEK_1.kv." localSheetId="34">#REF!</definedName>
    <definedName name="SEK_1.kv." localSheetId="6">#REF!</definedName>
    <definedName name="SEK_1.kv." localSheetId="7">#REF!</definedName>
    <definedName name="SEK_1.kv." localSheetId="5">#REF!</definedName>
    <definedName name="SEK_1.kv." localSheetId="8">#REF!</definedName>
    <definedName name="SEK_1.kv." localSheetId="31">#REF!</definedName>
    <definedName name="SEK_1.kv.">#REF!</definedName>
    <definedName name="SEK_2.kv." localSheetId="36">#REF!</definedName>
    <definedName name="SEK_2.kv." localSheetId="16">#REF!</definedName>
    <definedName name="SEK_2.kv." localSheetId="11">#REF!</definedName>
    <definedName name="SEK_2.kv." localSheetId="30">#REF!</definedName>
    <definedName name="SEK_2.kv." localSheetId="29">#REF!</definedName>
    <definedName name="SEK_2.kv." localSheetId="49">#REF!</definedName>
    <definedName name="SEK_2.kv." localSheetId="32">#REF!</definedName>
    <definedName name="SEK_2.kv." localSheetId="52">#REF!</definedName>
    <definedName name="SEK_2.kv." localSheetId="4">#REF!</definedName>
    <definedName name="SEK_2.kv." localSheetId="14">#REF!</definedName>
    <definedName name="SEK_2.kv." localSheetId="27">#REF!</definedName>
    <definedName name="SEK_2.kv." localSheetId="28">#REF!</definedName>
    <definedName name="SEK_2.kv." localSheetId="26">#REF!</definedName>
    <definedName name="SEK_2.kv." localSheetId="50">#REF!</definedName>
    <definedName name="SEK_2.kv." localSheetId="34">#REF!</definedName>
    <definedName name="SEK_2.kv." localSheetId="6">#REF!</definedName>
    <definedName name="SEK_2.kv." localSheetId="7">#REF!</definedName>
    <definedName name="SEK_2.kv." localSheetId="5">#REF!</definedName>
    <definedName name="SEK_2.kv." localSheetId="8">#REF!</definedName>
    <definedName name="SEK_2.kv." localSheetId="31">#REF!</definedName>
    <definedName name="SEK_2.kv.">#REF!</definedName>
    <definedName name="SEK_3.kv." localSheetId="36">#REF!</definedName>
    <definedName name="SEK_3.kv." localSheetId="16">#REF!</definedName>
    <definedName name="SEK_3.kv." localSheetId="11">#REF!</definedName>
    <definedName name="SEK_3.kv." localSheetId="30">#REF!</definedName>
    <definedName name="SEK_3.kv." localSheetId="29">#REF!</definedName>
    <definedName name="SEK_3.kv." localSheetId="49">#REF!</definedName>
    <definedName name="SEK_3.kv." localSheetId="32">#REF!</definedName>
    <definedName name="SEK_3.kv." localSheetId="52">#REF!</definedName>
    <definedName name="SEK_3.kv." localSheetId="4">#REF!</definedName>
    <definedName name="SEK_3.kv." localSheetId="14">#REF!</definedName>
    <definedName name="SEK_3.kv." localSheetId="27">#REF!</definedName>
    <definedName name="SEK_3.kv." localSheetId="28">#REF!</definedName>
    <definedName name="SEK_3.kv." localSheetId="26">#REF!</definedName>
    <definedName name="SEK_3.kv." localSheetId="50">#REF!</definedName>
    <definedName name="SEK_3.kv." localSheetId="34">#REF!</definedName>
    <definedName name="SEK_3.kv." localSheetId="6">#REF!</definedName>
    <definedName name="SEK_3.kv." localSheetId="7">#REF!</definedName>
    <definedName name="SEK_3.kv." localSheetId="5">#REF!</definedName>
    <definedName name="SEK_3.kv." localSheetId="8">#REF!</definedName>
    <definedName name="SEK_3.kv." localSheetId="31">#REF!</definedName>
    <definedName name="SEK_3.kv.">#REF!</definedName>
    <definedName name="SEK_30.06." localSheetId="36">#REF!</definedName>
    <definedName name="SEK_30.06." localSheetId="16">#REF!</definedName>
    <definedName name="SEK_30.06." localSheetId="11">#REF!</definedName>
    <definedName name="SEK_30.06." localSheetId="30">#REF!</definedName>
    <definedName name="SEK_30.06." localSheetId="29">#REF!</definedName>
    <definedName name="SEK_30.06." localSheetId="49">#REF!</definedName>
    <definedName name="SEK_30.06." localSheetId="32">#REF!</definedName>
    <definedName name="SEK_30.06." localSheetId="52">#REF!</definedName>
    <definedName name="SEK_30.06." localSheetId="4">#REF!</definedName>
    <definedName name="SEK_30.06." localSheetId="14">#REF!</definedName>
    <definedName name="SEK_30.06." localSheetId="27">#REF!</definedName>
    <definedName name="SEK_30.06." localSheetId="28">#REF!</definedName>
    <definedName name="SEK_30.06." localSheetId="26">#REF!</definedName>
    <definedName name="SEK_30.06." localSheetId="50">#REF!</definedName>
    <definedName name="SEK_30.06." localSheetId="34">#REF!</definedName>
    <definedName name="SEK_30.06." localSheetId="6">#REF!</definedName>
    <definedName name="SEK_30.06." localSheetId="7">#REF!</definedName>
    <definedName name="SEK_30.06." localSheetId="5">#REF!</definedName>
    <definedName name="SEK_30.06." localSheetId="8">#REF!</definedName>
    <definedName name="SEK_30.06." localSheetId="31">#REF!</definedName>
    <definedName name="SEK_30.06.">#REF!</definedName>
    <definedName name="SEK_30.09." localSheetId="36">#REF!</definedName>
    <definedName name="SEK_30.09." localSheetId="16">#REF!</definedName>
    <definedName name="SEK_30.09." localSheetId="11">#REF!</definedName>
    <definedName name="SEK_30.09." localSheetId="30">#REF!</definedName>
    <definedName name="SEK_30.09." localSheetId="29">#REF!</definedName>
    <definedName name="SEK_30.09." localSheetId="49">#REF!</definedName>
    <definedName name="SEK_30.09." localSheetId="32">#REF!</definedName>
    <definedName name="SEK_30.09." localSheetId="52">#REF!</definedName>
    <definedName name="SEK_30.09." localSheetId="4">#REF!</definedName>
    <definedName name="SEK_30.09." localSheetId="14">#REF!</definedName>
    <definedName name="SEK_30.09." localSheetId="27">#REF!</definedName>
    <definedName name="SEK_30.09." localSheetId="28">#REF!</definedName>
    <definedName name="SEK_30.09." localSheetId="26">#REF!</definedName>
    <definedName name="SEK_30.09." localSheetId="50">#REF!</definedName>
    <definedName name="SEK_30.09." localSheetId="34">#REF!</definedName>
    <definedName name="SEK_30.09." localSheetId="6">#REF!</definedName>
    <definedName name="SEK_30.09." localSheetId="7">#REF!</definedName>
    <definedName name="SEK_30.09." localSheetId="5">#REF!</definedName>
    <definedName name="SEK_30.09." localSheetId="8">#REF!</definedName>
    <definedName name="SEK_30.09." localSheetId="31">#REF!</definedName>
    <definedName name="SEK_30.09.">#REF!</definedName>
    <definedName name="SEK_31.03." localSheetId="36">#REF!</definedName>
    <definedName name="SEK_31.03." localSheetId="16">#REF!</definedName>
    <definedName name="SEK_31.03." localSheetId="11">#REF!</definedName>
    <definedName name="SEK_31.03." localSheetId="30">#REF!</definedName>
    <definedName name="SEK_31.03." localSheetId="29">#REF!</definedName>
    <definedName name="SEK_31.03." localSheetId="49">#REF!</definedName>
    <definedName name="SEK_31.03." localSheetId="32">#REF!</definedName>
    <definedName name="SEK_31.03." localSheetId="52">#REF!</definedName>
    <definedName name="SEK_31.03." localSheetId="4">#REF!</definedName>
    <definedName name="SEK_31.03." localSheetId="14">#REF!</definedName>
    <definedName name="SEK_31.03." localSheetId="27">#REF!</definedName>
    <definedName name="SEK_31.03." localSheetId="28">#REF!</definedName>
    <definedName name="SEK_31.03." localSheetId="26">#REF!</definedName>
    <definedName name="SEK_31.03." localSheetId="50">#REF!</definedName>
    <definedName name="SEK_31.03." localSheetId="34">#REF!</definedName>
    <definedName name="SEK_31.03." localSheetId="6">#REF!</definedName>
    <definedName name="SEK_31.03." localSheetId="7">#REF!</definedName>
    <definedName name="SEK_31.03." localSheetId="5">#REF!</definedName>
    <definedName name="SEK_31.03." localSheetId="8">#REF!</definedName>
    <definedName name="SEK_31.03." localSheetId="31">#REF!</definedName>
    <definedName name="SEK_31.03.">#REF!</definedName>
    <definedName name="SEK_4.kv." localSheetId="36">#REF!</definedName>
    <definedName name="SEK_4.kv." localSheetId="16">#REF!</definedName>
    <definedName name="SEK_4.kv." localSheetId="11">#REF!</definedName>
    <definedName name="SEK_4.kv." localSheetId="30">#REF!</definedName>
    <definedName name="SEK_4.kv." localSheetId="29">#REF!</definedName>
    <definedName name="SEK_4.kv." localSheetId="49">#REF!</definedName>
    <definedName name="SEK_4.kv." localSheetId="32">#REF!</definedName>
    <definedName name="SEK_4.kv." localSheetId="52">#REF!</definedName>
    <definedName name="SEK_4.kv." localSheetId="4">#REF!</definedName>
    <definedName name="SEK_4.kv." localSheetId="14">#REF!</definedName>
    <definedName name="SEK_4.kv." localSheetId="27">#REF!</definedName>
    <definedName name="SEK_4.kv." localSheetId="28">#REF!</definedName>
    <definedName name="SEK_4.kv." localSheetId="26">#REF!</definedName>
    <definedName name="SEK_4.kv." localSheetId="50">#REF!</definedName>
    <definedName name="SEK_4.kv." localSheetId="34">#REF!</definedName>
    <definedName name="SEK_4.kv." localSheetId="6">#REF!</definedName>
    <definedName name="SEK_4.kv." localSheetId="7">#REF!</definedName>
    <definedName name="SEK_4.kv." localSheetId="5">#REF!</definedName>
    <definedName name="SEK_4.kv." localSheetId="8">#REF!</definedName>
    <definedName name="SEK_4.kv." localSheetId="31">#REF!</definedName>
    <definedName name="SEK_4.kv.">#REF!</definedName>
    <definedName name="SEK_Primo" localSheetId="36">#REF!</definedName>
    <definedName name="SEK_Primo" localSheetId="16">#REF!</definedName>
    <definedName name="SEK_Primo" localSheetId="11">#REF!</definedName>
    <definedName name="SEK_Primo" localSheetId="30">#REF!</definedName>
    <definedName name="SEK_Primo" localSheetId="29">#REF!</definedName>
    <definedName name="SEK_Primo" localSheetId="49">#REF!</definedName>
    <definedName name="SEK_Primo" localSheetId="32">#REF!</definedName>
    <definedName name="SEK_Primo" localSheetId="52">#REF!</definedName>
    <definedName name="SEK_Primo" localSheetId="4">#REF!</definedName>
    <definedName name="SEK_Primo" localSheetId="14">#REF!</definedName>
    <definedName name="SEK_Primo" localSheetId="27">#REF!</definedName>
    <definedName name="SEK_Primo" localSheetId="28">#REF!</definedName>
    <definedName name="SEK_Primo" localSheetId="26">#REF!</definedName>
    <definedName name="SEK_Primo" localSheetId="50">#REF!</definedName>
    <definedName name="SEK_Primo" localSheetId="34">#REF!</definedName>
    <definedName name="SEK_Primo" localSheetId="6">#REF!</definedName>
    <definedName name="SEK_Primo" localSheetId="7">#REF!</definedName>
    <definedName name="SEK_Primo" localSheetId="5">#REF!</definedName>
    <definedName name="SEK_Primo" localSheetId="8">#REF!</definedName>
    <definedName name="SEK_Primo" localSheetId="31">#REF!</definedName>
    <definedName name="SEK_Primo">#REF!</definedName>
    <definedName name="SEK_Ultimo" localSheetId="36">#REF!</definedName>
    <definedName name="SEK_Ultimo" localSheetId="16">#REF!</definedName>
    <definedName name="SEK_Ultimo" localSheetId="11">#REF!</definedName>
    <definedName name="SEK_Ultimo" localSheetId="30">#REF!</definedName>
    <definedName name="SEK_Ultimo" localSheetId="29">#REF!</definedName>
    <definedName name="SEK_Ultimo" localSheetId="49">#REF!</definedName>
    <definedName name="SEK_Ultimo" localSheetId="32">#REF!</definedName>
    <definedName name="SEK_Ultimo" localSheetId="52">#REF!</definedName>
    <definedName name="SEK_Ultimo" localSheetId="4">#REF!</definedName>
    <definedName name="SEK_Ultimo" localSheetId="14">#REF!</definedName>
    <definedName name="SEK_Ultimo" localSheetId="27">#REF!</definedName>
    <definedName name="SEK_Ultimo" localSheetId="28">#REF!</definedName>
    <definedName name="SEK_Ultimo" localSheetId="26">#REF!</definedName>
    <definedName name="SEK_Ultimo" localSheetId="50">#REF!</definedName>
    <definedName name="SEK_Ultimo" localSheetId="34">#REF!</definedName>
    <definedName name="SEK_Ultimo" localSheetId="6">#REF!</definedName>
    <definedName name="SEK_Ultimo" localSheetId="7">#REF!</definedName>
    <definedName name="SEK_Ultimo" localSheetId="5">#REF!</definedName>
    <definedName name="SEK_Ultimo" localSheetId="8">#REF!</definedName>
    <definedName name="SEK_Ultimo" localSheetId="31">#REF!</definedName>
    <definedName name="SEK_Ultimo">#REF!</definedName>
    <definedName name="SekLastYear" localSheetId="36">[32]Valutakurser!$E$10</definedName>
    <definedName name="SekLastYear" localSheetId="30">[32]Valutakurser!$E$10</definedName>
    <definedName name="SekLastYear" localSheetId="29">[32]Valutakurser!$E$10</definedName>
    <definedName name="SekLastYear" localSheetId="49">[32]Valutakurser!$E$10</definedName>
    <definedName name="SekLastYear" localSheetId="32">[32]Valutakurser!$E$10</definedName>
    <definedName name="SekLastYear" localSheetId="52">[33]Valutakurser!$E$10</definedName>
    <definedName name="SekLastYear" localSheetId="27">[32]Valutakurser!$E$10</definedName>
    <definedName name="SekLastYear" localSheetId="28">[32]Valutakurser!$E$10</definedName>
    <definedName name="SekLastYear" localSheetId="26">[32]Valutakurser!$E$10</definedName>
    <definedName name="SekLastYear" localSheetId="50">[34]Valutakurser!$E$10</definedName>
    <definedName name="SekLastYear" localSheetId="6">[35]Valutakurser!$E$10</definedName>
    <definedName name="SekLastYear" localSheetId="7">[35]Valutakurser!$E$10</definedName>
    <definedName name="SekLastYear" localSheetId="5">[35]Valutakurser!$E$10</definedName>
    <definedName name="SekLastYear" localSheetId="31">[32]Valutakurser!$E$10</definedName>
    <definedName name="SekLastYear">[36]Valutakurser!$E$10</definedName>
    <definedName name="SEKm" localSheetId="36">#REF!</definedName>
    <definedName name="SEKm" localSheetId="16">#REF!</definedName>
    <definedName name="SEKm" localSheetId="11">#REF!</definedName>
    <definedName name="SEKm" localSheetId="30">#REF!</definedName>
    <definedName name="SEKm" localSheetId="29">#REF!</definedName>
    <definedName name="SEKm" localSheetId="49">#REF!</definedName>
    <definedName name="SEKm" localSheetId="32">#REF!</definedName>
    <definedName name="SEKm" localSheetId="52">#REF!</definedName>
    <definedName name="SEKm" localSheetId="4">#REF!</definedName>
    <definedName name="SEKm" localSheetId="14">#REF!</definedName>
    <definedName name="SEKm" localSheetId="27">#REF!</definedName>
    <definedName name="SEKm" localSheetId="28">#REF!</definedName>
    <definedName name="SEKm" localSheetId="26">#REF!</definedName>
    <definedName name="SEKm" localSheetId="50">#REF!</definedName>
    <definedName name="SEKm" localSheetId="34">#REF!</definedName>
    <definedName name="SEKm" localSheetId="6">#REF!</definedName>
    <definedName name="SEKm" localSheetId="7">#REF!</definedName>
    <definedName name="SEKm" localSheetId="5">#REF!</definedName>
    <definedName name="SEKm" localSheetId="8">#REF!</definedName>
    <definedName name="SEKm" localSheetId="31">#REF!</definedName>
    <definedName name="SEKm">#REF!</definedName>
    <definedName name="sg" localSheetId="36"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44" hidden="1">{"5 * utfall + budget",#N/A,FALSE,"T-0298";"5 * bolag",#N/A,FALSE,"T-0298";"Unibank, utfall alla",#N/A,FALSE,"T-0298";#N/A,#N/A,FALSE,"Koncernskulder";#N/A,#N/A,FALSE,"Koncernfakturering"}</definedName>
    <definedName name="sg" localSheetId="45" hidden="1">{"5 * utfall + budget",#N/A,FALSE,"T-0298";"5 * bolag",#N/A,FALSE,"T-0298";"Unibank, utfall alla",#N/A,FALSE,"T-0298";#N/A,#N/A,FALSE,"Koncernskulder";#N/A,#N/A,FALSE,"Koncernfakturering"}</definedName>
    <definedName name="sg" localSheetId="46" hidden="1">{"5 * utfall + budget",#N/A,FALSE,"T-0298";"5 * bolag",#N/A,FALSE,"T-0298";"Unibank, utfall alla",#N/A,FALSE,"T-0298";#N/A,#N/A,FALSE,"Koncernskulder";#N/A,#N/A,FALSE,"Koncernfakturering"}</definedName>
    <definedName name="sg" localSheetId="47" hidden="1">{"5 * utfall + budget",#N/A,FALSE,"T-0298";"5 * bolag",#N/A,FALSE,"T-0298";"Unibank, utfall alla",#N/A,FALSE,"T-0298";#N/A,#N/A,FALSE,"Koncernskulder";#N/A,#N/A,FALSE,"Koncernfakturering"}</definedName>
    <definedName name="sg" localSheetId="48" hidden="1">{"5 * utfall + budget",#N/A,FALSE,"T-0298";"5 * bolag",#N/A,FALSE,"T-0298";"Unibank, utfall alla",#N/A,FALSE,"T-0298";#N/A,#N/A,FALSE,"Koncernskulder";#N/A,#N/A,FALSE,"Koncernfakturering"}</definedName>
    <definedName name="sg" localSheetId="11"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49"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52" hidden="1">{"5 * utfall + budget",#N/A,FALSE,"T-0298";"5 * bolag",#N/A,FALSE,"T-0298";"Unibank, utfall alla",#N/A,FALSE,"T-0298";#N/A,#N/A,FALSE,"Koncernskulder";#N/A,#N/A,FALSE,"Koncernfakturering"}</definedName>
    <definedName name="sg" localSheetId="42"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14"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50"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43"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6">#REF!</definedName>
    <definedName name="shareholder" localSheetId="16">#REF!</definedName>
    <definedName name="shareholder" localSheetId="11">#REF!</definedName>
    <definedName name="shareholder" localSheetId="30">#REF!</definedName>
    <definedName name="shareholder" localSheetId="29">#REF!</definedName>
    <definedName name="shareholder" localSheetId="49">#REF!</definedName>
    <definedName name="shareholder" localSheetId="32">#REF!</definedName>
    <definedName name="shareholder" localSheetId="52">#REF!</definedName>
    <definedName name="shareholder" localSheetId="4">#REF!</definedName>
    <definedName name="shareholder" localSheetId="14">#REF!</definedName>
    <definedName name="shareholder" localSheetId="27">#REF!</definedName>
    <definedName name="shareholder" localSheetId="28">#REF!</definedName>
    <definedName name="shareholder" localSheetId="26">#REF!</definedName>
    <definedName name="shareholder" localSheetId="50">#REF!</definedName>
    <definedName name="shareholder" localSheetId="34">#REF!</definedName>
    <definedName name="shareholder" localSheetId="6">#REF!</definedName>
    <definedName name="shareholder" localSheetId="7">#REF!</definedName>
    <definedName name="shareholder" localSheetId="5">#REF!</definedName>
    <definedName name="shareholder" localSheetId="8">#REF!</definedName>
    <definedName name="shareholder" localSheetId="31">#REF!</definedName>
    <definedName name="shareholder">#REF!</definedName>
    <definedName name="Shipping" localSheetId="36">#REF!</definedName>
    <definedName name="Shipping" localSheetId="16">#REF!</definedName>
    <definedName name="Shipping" localSheetId="11">#REF!</definedName>
    <definedName name="Shipping" localSheetId="30">#REF!</definedName>
    <definedName name="Shipping" localSheetId="29">#REF!</definedName>
    <definedName name="Shipping" localSheetId="49">#REF!</definedName>
    <definedName name="Shipping" localSheetId="32">#REF!</definedName>
    <definedName name="Shipping" localSheetId="52">#REF!</definedName>
    <definedName name="Shipping" localSheetId="4">#REF!</definedName>
    <definedName name="Shipping" localSheetId="14">#REF!</definedName>
    <definedName name="Shipping" localSheetId="27">#REF!</definedName>
    <definedName name="Shipping" localSheetId="28">#REF!</definedName>
    <definedName name="Shipping" localSheetId="26">#REF!</definedName>
    <definedName name="Shipping" localSheetId="50">#REF!</definedName>
    <definedName name="Shipping" localSheetId="34">#REF!</definedName>
    <definedName name="Shipping" localSheetId="6">#REF!</definedName>
    <definedName name="Shipping" localSheetId="7">#REF!</definedName>
    <definedName name="Shipping" localSheetId="5">#REF!</definedName>
    <definedName name="Shipping" localSheetId="8">#REF!</definedName>
    <definedName name="Shipping" localSheetId="31">#REF!</definedName>
    <definedName name="Shipping">#REF!</definedName>
    <definedName name="SOSI" localSheetId="36">#REF!</definedName>
    <definedName name="SOSI" localSheetId="16">#REF!</definedName>
    <definedName name="SOSI" localSheetId="11">#REF!</definedName>
    <definedName name="SOSI" localSheetId="30">#REF!</definedName>
    <definedName name="SOSI" localSheetId="29">#REF!</definedName>
    <definedName name="SOSI" localSheetId="49">#REF!</definedName>
    <definedName name="SOSI" localSheetId="32">#REF!</definedName>
    <definedName name="SOSI" localSheetId="52">#REF!</definedName>
    <definedName name="SOSI" localSheetId="4">#REF!</definedName>
    <definedName name="SOSI" localSheetId="14">#REF!</definedName>
    <definedName name="SOSI" localSheetId="27">#REF!</definedName>
    <definedName name="SOSI" localSheetId="28">#REF!</definedName>
    <definedName name="SOSI" localSheetId="26">#REF!</definedName>
    <definedName name="SOSI" localSheetId="50">#REF!</definedName>
    <definedName name="SOSI" localSheetId="34">#REF!</definedName>
    <definedName name="SOSI" localSheetId="6">#REF!</definedName>
    <definedName name="SOSI" localSheetId="7">#REF!</definedName>
    <definedName name="SOSI" localSheetId="5">#REF!</definedName>
    <definedName name="SOSI" localSheetId="8">#REF!</definedName>
    <definedName name="SOSI" localSheetId="31">#REF!</definedName>
    <definedName name="SOSI">#REF!</definedName>
    <definedName name="Source_file" localSheetId="36">[48]Sheet1!$B$4</definedName>
    <definedName name="Source_file" localSheetId="30">[48]Sheet1!$B$4</definedName>
    <definedName name="Source_file" localSheetId="29">[48]Sheet1!$B$4</definedName>
    <definedName name="Source_file" localSheetId="49">[48]Sheet1!$B$4</definedName>
    <definedName name="Source_file" localSheetId="32">[48]Sheet1!$B$4</definedName>
    <definedName name="Source_file" localSheetId="52">[49]Sheet1!$B$4</definedName>
    <definedName name="Source_file" localSheetId="27">[48]Sheet1!$B$4</definedName>
    <definedName name="Source_file" localSheetId="28">[48]Sheet1!$B$4</definedName>
    <definedName name="Source_file" localSheetId="26">[48]Sheet1!$B$4</definedName>
    <definedName name="Source_file" localSheetId="50">[50]Sheet1!$B$4</definedName>
    <definedName name="Source_file" localSheetId="6">[51]Sheet1!$B$4</definedName>
    <definedName name="Source_file" localSheetId="7">[51]Sheet1!$B$4</definedName>
    <definedName name="Source_file" localSheetId="5">[51]Sheet1!$B$4</definedName>
    <definedName name="Source_file" localSheetId="31">[48]Sheet1!$B$4</definedName>
    <definedName name="Source_file">[52]Sheet1!$B$4</definedName>
    <definedName name="start" localSheetId="36">#REF!</definedName>
    <definedName name="start" localSheetId="16">#REF!</definedName>
    <definedName name="start" localSheetId="11">#REF!</definedName>
    <definedName name="start" localSheetId="30">#REF!</definedName>
    <definedName name="start" localSheetId="29">#REF!</definedName>
    <definedName name="start" localSheetId="49">#REF!</definedName>
    <definedName name="start" localSheetId="32">#REF!</definedName>
    <definedName name="start" localSheetId="52">#REF!</definedName>
    <definedName name="start" localSheetId="4">#REF!</definedName>
    <definedName name="start" localSheetId="14">#REF!</definedName>
    <definedName name="start" localSheetId="27">#REF!</definedName>
    <definedName name="start" localSheetId="28">#REF!</definedName>
    <definedName name="start" localSheetId="26">#REF!</definedName>
    <definedName name="start" localSheetId="50">#REF!</definedName>
    <definedName name="start" localSheetId="34">#REF!</definedName>
    <definedName name="start" localSheetId="6">#REF!</definedName>
    <definedName name="start" localSheetId="7">#REF!</definedName>
    <definedName name="start" localSheetId="5">#REF!</definedName>
    <definedName name="start" localSheetId="8">#REF!</definedName>
    <definedName name="start" localSheetId="31">#REF!</definedName>
    <definedName name="start">#REF!</definedName>
    <definedName name="statutory" localSheetId="36">#REF!</definedName>
    <definedName name="statutory" localSheetId="16">#REF!</definedName>
    <definedName name="statutory" localSheetId="11">#REF!</definedName>
    <definedName name="statutory" localSheetId="30">#REF!</definedName>
    <definedName name="statutory" localSheetId="29">#REF!</definedName>
    <definedName name="statutory" localSheetId="49">#REF!</definedName>
    <definedName name="statutory" localSheetId="32">#REF!</definedName>
    <definedName name="statutory" localSheetId="52">#REF!</definedName>
    <definedName name="statutory" localSheetId="4">#REF!</definedName>
    <definedName name="statutory" localSheetId="14">#REF!</definedName>
    <definedName name="statutory" localSheetId="27">#REF!</definedName>
    <definedName name="statutory" localSheetId="28">#REF!</definedName>
    <definedName name="statutory" localSheetId="26">#REF!</definedName>
    <definedName name="statutory" localSheetId="50">#REF!</definedName>
    <definedName name="statutory" localSheetId="34">#REF!</definedName>
    <definedName name="statutory" localSheetId="6">#REF!</definedName>
    <definedName name="statutory" localSheetId="7">#REF!</definedName>
    <definedName name="statutory" localSheetId="5">#REF!</definedName>
    <definedName name="statutory" localSheetId="8">#REF!</definedName>
    <definedName name="statutory" localSheetId="31">#REF!</definedName>
    <definedName name="statutory">#REF!</definedName>
    <definedName name="Statutory_Income_Statement" localSheetId="36">#REF!</definedName>
    <definedName name="Statutory_Income_Statement" localSheetId="16">#REF!</definedName>
    <definedName name="Statutory_Income_Statement" localSheetId="11">#REF!</definedName>
    <definedName name="Statutory_Income_Statement" localSheetId="30">#REF!</definedName>
    <definedName name="Statutory_Income_Statement" localSheetId="29">#REF!</definedName>
    <definedName name="Statutory_Income_Statement" localSheetId="49">#REF!</definedName>
    <definedName name="Statutory_Income_Statement" localSheetId="32">#REF!</definedName>
    <definedName name="Statutory_Income_Statement" localSheetId="52">#REF!</definedName>
    <definedName name="Statutory_Income_Statement" localSheetId="4">#REF!</definedName>
    <definedName name="Statutory_Income_Statement" localSheetId="14">#REF!</definedName>
    <definedName name="Statutory_Income_Statement" localSheetId="27">#REF!</definedName>
    <definedName name="Statutory_Income_Statement" localSheetId="28">#REF!</definedName>
    <definedName name="Statutory_Income_Statement" localSheetId="26">#REF!</definedName>
    <definedName name="Statutory_Income_Statement" localSheetId="50">#REF!</definedName>
    <definedName name="Statutory_Income_Statement" localSheetId="34">#REF!</definedName>
    <definedName name="Statutory_Income_Statement" localSheetId="6">#REF!</definedName>
    <definedName name="Statutory_Income_Statement" localSheetId="7">#REF!</definedName>
    <definedName name="Statutory_Income_Statement" localSheetId="5">#REF!</definedName>
    <definedName name="Statutory_Income_Statement" localSheetId="8">#REF!</definedName>
    <definedName name="Statutory_Income_Statement" localSheetId="31">#REF!</definedName>
    <definedName name="Statutory_Income_Statement">#REF!</definedName>
    <definedName name="stop" localSheetId="36">#REF!</definedName>
    <definedName name="stop" localSheetId="16">#REF!</definedName>
    <definedName name="stop" localSheetId="11">#REF!</definedName>
    <definedName name="stop" localSheetId="30">#REF!</definedName>
    <definedName name="stop" localSheetId="29">#REF!</definedName>
    <definedName name="stop" localSheetId="49">#REF!</definedName>
    <definedName name="stop" localSheetId="32">#REF!</definedName>
    <definedName name="stop" localSheetId="52">#REF!</definedName>
    <definedName name="stop" localSheetId="4">#REF!</definedName>
    <definedName name="stop" localSheetId="14">#REF!</definedName>
    <definedName name="stop" localSheetId="27">#REF!</definedName>
    <definedName name="stop" localSheetId="28">#REF!</definedName>
    <definedName name="stop" localSheetId="26">#REF!</definedName>
    <definedName name="stop" localSheetId="50">#REF!</definedName>
    <definedName name="stop" localSheetId="34">#REF!</definedName>
    <definedName name="stop" localSheetId="6">#REF!</definedName>
    <definedName name="stop" localSheetId="7">#REF!</definedName>
    <definedName name="stop" localSheetId="5">#REF!</definedName>
    <definedName name="stop" localSheetId="8">#REF!</definedName>
    <definedName name="stop" localSheetId="31">#REF!</definedName>
    <definedName name="stop">#REF!</definedName>
    <definedName name="Sweden" localSheetId="36">[43]Sheet1!$C$20</definedName>
    <definedName name="Sweden" localSheetId="30">[43]Sheet1!$C$20</definedName>
    <definedName name="Sweden" localSheetId="29">[43]Sheet1!$C$20</definedName>
    <definedName name="Sweden" localSheetId="49">[43]Sheet1!$C$20</definedName>
    <definedName name="Sweden" localSheetId="32">[43]Sheet1!$C$20</definedName>
    <definedName name="Sweden" localSheetId="52">[44]Sheet1!$C$20</definedName>
    <definedName name="Sweden" localSheetId="27">[43]Sheet1!$C$20</definedName>
    <definedName name="Sweden" localSheetId="28">[43]Sheet1!$C$20</definedName>
    <definedName name="Sweden" localSheetId="26">[43]Sheet1!$C$20</definedName>
    <definedName name="Sweden" localSheetId="50">[45]Sheet1!$C$20</definedName>
    <definedName name="Sweden" localSheetId="6">[46]Sheet1!$C$20</definedName>
    <definedName name="Sweden" localSheetId="7">[46]Sheet1!$C$20</definedName>
    <definedName name="Sweden" localSheetId="5">[46]Sheet1!$C$20</definedName>
    <definedName name="Sweden" localSheetId="31">[43]Sheet1!$C$20</definedName>
    <definedName name="Sweden">[47]Sheet1!$C$20</definedName>
    <definedName name="TASESUOM" localSheetId="36">#REF!</definedName>
    <definedName name="TASESUOM" localSheetId="16">#REF!</definedName>
    <definedName name="TASESUOM" localSheetId="11">#REF!</definedName>
    <definedName name="TASESUOM" localSheetId="30">#REF!</definedName>
    <definedName name="TASESUOM" localSheetId="29">#REF!</definedName>
    <definedName name="TASESUOM" localSheetId="49">#REF!</definedName>
    <definedName name="TASESUOM" localSheetId="32">#REF!</definedName>
    <definedName name="TASESUOM" localSheetId="52">#REF!</definedName>
    <definedName name="TASESUOM" localSheetId="4">#REF!</definedName>
    <definedName name="TASESUOM" localSheetId="14">#REF!</definedName>
    <definedName name="TASESUOM" localSheetId="27">#REF!</definedName>
    <definedName name="TASESUOM" localSheetId="28">#REF!</definedName>
    <definedName name="TASESUOM" localSheetId="26">#REF!</definedName>
    <definedName name="TASESUOM" localSheetId="50">#REF!</definedName>
    <definedName name="TASESUOM" localSheetId="34">#REF!</definedName>
    <definedName name="TASESUOM" localSheetId="6">#REF!</definedName>
    <definedName name="TASESUOM" localSheetId="7">#REF!</definedName>
    <definedName name="TASESUOM" localSheetId="5">#REF!</definedName>
    <definedName name="TASESUOM" localSheetId="8">#REF!</definedName>
    <definedName name="TASESUOM" localSheetId="31">#REF!</definedName>
    <definedName name="TASESUOM">#REF!</definedName>
    <definedName name="tfp" localSheetId="36"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44" hidden="1">{"5 * utfall + budget",#N/A,FALSE,"T-0298";"5 * bolag",#N/A,FALSE,"T-0298";"Unibank, utfall alla",#N/A,FALSE,"T-0298";#N/A,#N/A,FALSE,"Koncernskulder";#N/A,#N/A,FALSE,"Koncernfakturering"}</definedName>
    <definedName name="tfp" localSheetId="45" hidden="1">{"5 * utfall + budget",#N/A,FALSE,"T-0298";"5 * bolag",#N/A,FALSE,"T-0298";"Unibank, utfall alla",#N/A,FALSE,"T-0298";#N/A,#N/A,FALSE,"Koncernskulder";#N/A,#N/A,FALSE,"Koncernfakturering"}</definedName>
    <definedName name="tfp" localSheetId="46" hidden="1">{"5 * utfall + budget",#N/A,FALSE,"T-0298";"5 * bolag",#N/A,FALSE,"T-0298";"Unibank, utfall alla",#N/A,FALSE,"T-0298";#N/A,#N/A,FALSE,"Koncernskulder";#N/A,#N/A,FALSE,"Koncernfakturering"}</definedName>
    <definedName name="tfp" localSheetId="47" hidden="1">{"5 * utfall + budget",#N/A,FALSE,"T-0298";"5 * bolag",#N/A,FALSE,"T-0298";"Unibank, utfall alla",#N/A,FALSE,"T-0298";#N/A,#N/A,FALSE,"Koncernskulder";#N/A,#N/A,FALSE,"Koncernfakturering"}</definedName>
    <definedName name="tfp" localSheetId="48" hidden="1">{"5 * utfall + budget",#N/A,FALSE,"T-0298";"5 * bolag",#N/A,FALSE,"T-0298";"Unibank, utfall alla",#N/A,FALSE,"T-0298";#N/A,#N/A,FALSE,"Koncernskulder";#N/A,#N/A,FALSE,"Koncernfakturering"}</definedName>
    <definedName name="tfp" localSheetId="11"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49"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52" hidden="1">{"5 * utfall + budget",#N/A,FALSE,"T-0298";"5 * bolag",#N/A,FALSE,"T-0298";"Unibank, utfall alla",#N/A,FALSE,"T-0298";#N/A,#N/A,FALSE,"Koncernskulder";#N/A,#N/A,FALSE,"Koncernfakturering"}</definedName>
    <definedName name="tfp" localSheetId="42"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14"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50"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43"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6">[32]Investment_assets!$AX$1:$AY$65536</definedName>
    <definedName name="TotalKol" localSheetId="30">[32]Investment_assets!$AX$1:$AY$65536</definedName>
    <definedName name="TotalKol" localSheetId="29">[32]Investment_assets!$AX$1:$AY$65536</definedName>
    <definedName name="TotalKol" localSheetId="49">[32]Investment_assets!$AX$1:$AY$65536</definedName>
    <definedName name="TotalKol" localSheetId="32">[32]Investment_assets!$AX$1:$AY$65536</definedName>
    <definedName name="TotalKol" localSheetId="52">[33]Investment_assets!$AX$1:$AY$65536</definedName>
    <definedName name="TotalKol" localSheetId="27">[32]Investment_assets!$AX$1:$AY$65536</definedName>
    <definedName name="TotalKol" localSheetId="28">[32]Investment_assets!$AX$1:$AY$65536</definedName>
    <definedName name="TotalKol" localSheetId="26">[32]Investment_assets!$AX$1:$AY$65536</definedName>
    <definedName name="TotalKol" localSheetId="50">[34]Investment_assets!$AX$1:$AY$65536</definedName>
    <definedName name="TotalKol" localSheetId="6">[35]Investment_assets!$AX$1:$AY$65536</definedName>
    <definedName name="TotalKol" localSheetId="7">[35]Investment_assets!$AX$1:$AY$65536</definedName>
    <definedName name="TotalKol" localSheetId="5">[35]Investment_assets!$AX$1:$AY$65536</definedName>
    <definedName name="TotalKol" localSheetId="31">[32]Investment_assets!$AX$1:$AY$65536</definedName>
    <definedName name="TotalKol">[36]Investment_assets!$AX$1:$AY$65536</definedName>
    <definedName name="treasury" localSheetId="36">#REF!</definedName>
    <definedName name="treasury" localSheetId="16">#REF!</definedName>
    <definedName name="treasury" localSheetId="11">#REF!</definedName>
    <definedName name="treasury" localSheetId="30">#REF!</definedName>
    <definedName name="treasury" localSheetId="29">#REF!</definedName>
    <definedName name="treasury" localSheetId="49">#REF!</definedName>
    <definedName name="treasury" localSheetId="32">#REF!</definedName>
    <definedName name="treasury" localSheetId="52">#REF!</definedName>
    <definedName name="treasury" localSheetId="4">#REF!</definedName>
    <definedName name="treasury" localSheetId="14">#REF!</definedName>
    <definedName name="treasury" localSheetId="27">#REF!</definedName>
    <definedName name="treasury" localSheetId="28">#REF!</definedName>
    <definedName name="treasury" localSheetId="26">#REF!</definedName>
    <definedName name="treasury" localSheetId="50">#REF!</definedName>
    <definedName name="treasury" localSheetId="34">#REF!</definedName>
    <definedName name="treasury" localSheetId="6">#REF!</definedName>
    <definedName name="treasury" localSheetId="7">#REF!</definedName>
    <definedName name="treasury" localSheetId="5">#REF!</definedName>
    <definedName name="treasury" localSheetId="8">#REF!</definedName>
    <definedName name="treasury" localSheetId="31">#REF!</definedName>
    <definedName name="treasury">#REF!</definedName>
    <definedName name="TreasuryKeyFig" localSheetId="36">#REF!</definedName>
    <definedName name="TreasuryKeyFig" localSheetId="16">#REF!</definedName>
    <definedName name="TreasuryKeyFig" localSheetId="11">#REF!</definedName>
    <definedName name="TreasuryKeyFig" localSheetId="30">#REF!</definedName>
    <definedName name="TreasuryKeyFig" localSheetId="29">#REF!</definedName>
    <definedName name="TreasuryKeyFig" localSheetId="49">#REF!</definedName>
    <definedName name="TreasuryKeyFig" localSheetId="32">#REF!</definedName>
    <definedName name="TreasuryKeyFig" localSheetId="52">#REF!</definedName>
    <definedName name="TreasuryKeyFig" localSheetId="4">#REF!</definedName>
    <definedName name="TreasuryKeyFig" localSheetId="14">#REF!</definedName>
    <definedName name="TreasuryKeyFig" localSheetId="27">#REF!</definedName>
    <definedName name="TreasuryKeyFig" localSheetId="28">#REF!</definedName>
    <definedName name="TreasuryKeyFig" localSheetId="26">#REF!</definedName>
    <definedName name="TreasuryKeyFig" localSheetId="50">#REF!</definedName>
    <definedName name="TreasuryKeyFig" localSheetId="34">#REF!</definedName>
    <definedName name="TreasuryKeyFig" localSheetId="6">#REF!</definedName>
    <definedName name="TreasuryKeyFig" localSheetId="7">#REF!</definedName>
    <definedName name="TreasuryKeyFig" localSheetId="5">#REF!</definedName>
    <definedName name="TreasuryKeyFig" localSheetId="8">#REF!</definedName>
    <definedName name="TreasuryKeyFig" localSheetId="31">#REF!</definedName>
    <definedName name="TreasuryKeyFig">#REF!</definedName>
    <definedName name="TreasuryOP" localSheetId="36">#REF!</definedName>
    <definedName name="TreasuryOP" localSheetId="16">#REF!</definedName>
    <definedName name="TreasuryOP" localSheetId="11">#REF!</definedName>
    <definedName name="TreasuryOP" localSheetId="30">#REF!</definedName>
    <definedName name="TreasuryOP" localSheetId="29">#REF!</definedName>
    <definedName name="TreasuryOP" localSheetId="49">#REF!</definedName>
    <definedName name="TreasuryOP" localSheetId="32">#REF!</definedName>
    <definedName name="TreasuryOP" localSheetId="52">#REF!</definedName>
    <definedName name="TreasuryOP" localSheetId="4">#REF!</definedName>
    <definedName name="TreasuryOP" localSheetId="14">#REF!</definedName>
    <definedName name="TreasuryOP" localSheetId="27">#REF!</definedName>
    <definedName name="TreasuryOP" localSheetId="28">#REF!</definedName>
    <definedName name="TreasuryOP" localSheetId="26">#REF!</definedName>
    <definedName name="TreasuryOP" localSheetId="50">#REF!</definedName>
    <definedName name="TreasuryOP" localSheetId="34">#REF!</definedName>
    <definedName name="TreasuryOP" localSheetId="6">#REF!</definedName>
    <definedName name="TreasuryOP" localSheetId="7">#REF!</definedName>
    <definedName name="TreasuryOP" localSheetId="5">#REF!</definedName>
    <definedName name="TreasuryOP" localSheetId="8">#REF!</definedName>
    <definedName name="TreasuryOP" localSheetId="31">#REF!</definedName>
    <definedName name="TreasuryOP">#REF!</definedName>
    <definedName name="TULOS" localSheetId="36">#REF!</definedName>
    <definedName name="TULOS" localSheetId="16">#REF!</definedName>
    <definedName name="TULOS" localSheetId="11">#REF!</definedName>
    <definedName name="TULOS" localSheetId="30">#REF!</definedName>
    <definedName name="TULOS" localSheetId="29">#REF!</definedName>
    <definedName name="TULOS" localSheetId="49">#REF!</definedName>
    <definedName name="TULOS" localSheetId="32">#REF!</definedName>
    <definedName name="TULOS" localSheetId="52">#REF!</definedName>
    <definedName name="TULOS" localSheetId="4">#REF!</definedName>
    <definedName name="TULOS" localSheetId="14">#REF!</definedName>
    <definedName name="TULOS" localSheetId="27">#REF!</definedName>
    <definedName name="TULOS" localSheetId="28">#REF!</definedName>
    <definedName name="TULOS" localSheetId="26">#REF!</definedName>
    <definedName name="TULOS" localSheetId="50">#REF!</definedName>
    <definedName name="TULOS" localSheetId="34">#REF!</definedName>
    <definedName name="TULOS" localSheetId="6">#REF!</definedName>
    <definedName name="TULOS" localSheetId="7">#REF!</definedName>
    <definedName name="TULOS" localSheetId="5">#REF!</definedName>
    <definedName name="TULOS" localSheetId="8">#REF!</definedName>
    <definedName name="TULOS" localSheetId="31">#REF!</definedName>
    <definedName name="TULOS">#REF!</definedName>
    <definedName name="type" localSheetId="36">'[88]Schedule 8010'!$R$96:$S$98</definedName>
    <definedName name="type" localSheetId="30">'[88]Schedule 8010'!$R$96:$S$98</definedName>
    <definedName name="type" localSheetId="29">'[88]Schedule 8010'!$R$96:$S$98</definedName>
    <definedName name="type" localSheetId="49">'[88]Schedule 8010'!$R$96:$S$98</definedName>
    <definedName name="type" localSheetId="32">'[88]Schedule 8010'!$R$96:$S$98</definedName>
    <definedName name="type" localSheetId="52">'[89]Schedule 8010'!$R$96:$S$98</definedName>
    <definedName name="type" localSheetId="27">'[88]Schedule 8010'!$R$96:$S$98</definedName>
    <definedName name="type" localSheetId="28">'[88]Schedule 8010'!$R$96:$S$98</definedName>
    <definedName name="type" localSheetId="26">'[88]Schedule 8010'!$R$96:$S$98</definedName>
    <definedName name="type" localSheetId="50">'[90]Schedule 8010'!$R$96:$S$98</definedName>
    <definedName name="type" localSheetId="6">'[91]Schedule 8010'!$R$96:$S$98</definedName>
    <definedName name="type" localSheetId="7">'[91]Schedule 8010'!$R$96:$S$98</definedName>
    <definedName name="type" localSheetId="5">'[91]Schedule 8010'!$R$96:$S$98</definedName>
    <definedName name="type" localSheetId="31">'[88]Schedule 8010'!$R$96:$S$98</definedName>
    <definedName name="type">'[92]Schedule 8010'!$R$96:$S$98</definedName>
    <definedName name="UltimoLastYear" localSheetId="36">[32]HelpSheet!$C$3</definedName>
    <definedName name="UltimoLastYear" localSheetId="30">[32]HelpSheet!$C$3</definedName>
    <definedName name="UltimoLastYear" localSheetId="29">[32]HelpSheet!$C$3</definedName>
    <definedName name="UltimoLastYear" localSheetId="49">[32]HelpSheet!$C$3</definedName>
    <definedName name="UltimoLastYear" localSheetId="32">[32]HelpSheet!$C$3</definedName>
    <definedName name="UltimoLastYear" localSheetId="52">[33]HelpSheet!$C$3</definedName>
    <definedName name="UltimoLastYear" localSheetId="27">[32]HelpSheet!$C$3</definedName>
    <definedName name="UltimoLastYear" localSheetId="28">[32]HelpSheet!$C$3</definedName>
    <definedName name="UltimoLastYear" localSheetId="26">[32]HelpSheet!$C$3</definedName>
    <definedName name="UltimoLastYear" localSheetId="50">[34]HelpSheet!$C$3</definedName>
    <definedName name="UltimoLastYear" localSheetId="6">[35]HelpSheet!$C$3</definedName>
    <definedName name="UltimoLastYear" localSheetId="7">[35]HelpSheet!$C$3</definedName>
    <definedName name="UltimoLastYear" localSheetId="5">[35]HelpSheet!$C$3</definedName>
    <definedName name="UltimoLastYear" localSheetId="31">[32]HelpSheet!$C$3</definedName>
    <definedName name="UltimoLastYear">[36]HelpSheet!$C$3</definedName>
    <definedName name="Unit" localSheetId="36">[6]XXX!$C$34</definedName>
    <definedName name="Unit" localSheetId="30">[6]XXX!$C$34</definedName>
    <definedName name="Unit" localSheetId="29">[6]XXX!$C$34</definedName>
    <definedName name="Unit" localSheetId="49">[6]XXX!$C$34</definedName>
    <definedName name="Unit" localSheetId="32">[6]XXX!$C$34</definedName>
    <definedName name="Unit" localSheetId="52">[7]XXX!$C$34</definedName>
    <definedName name="Unit" localSheetId="27">[6]XXX!$C$34</definedName>
    <definedName name="Unit" localSheetId="28">[6]XXX!$C$34</definedName>
    <definedName name="Unit" localSheetId="26">[6]XXX!$C$34</definedName>
    <definedName name="Unit" localSheetId="50">[8]XXX!$C$34</definedName>
    <definedName name="Unit" localSheetId="6">[9]XXX!$C$34</definedName>
    <definedName name="Unit" localSheetId="7">[9]XXX!$C$34</definedName>
    <definedName name="Unit" localSheetId="5">[9]XXX!$C$34</definedName>
    <definedName name="Unit" localSheetId="31">[6]XXX!$C$34</definedName>
    <definedName name="Unit">[10]XXX!$C$34</definedName>
    <definedName name="ValgtDato1" localSheetId="36">[32]HelpSheet!$C$21</definedName>
    <definedName name="ValgtDato1" localSheetId="30">[32]HelpSheet!$C$21</definedName>
    <definedName name="ValgtDato1" localSheetId="29">[32]HelpSheet!$C$21</definedName>
    <definedName name="ValgtDato1" localSheetId="49">[32]HelpSheet!$C$21</definedName>
    <definedName name="ValgtDato1" localSheetId="32">[32]HelpSheet!$C$21</definedName>
    <definedName name="ValgtDato1" localSheetId="52">[33]HelpSheet!$C$21</definedName>
    <definedName name="ValgtDato1" localSheetId="27">[32]HelpSheet!$C$21</definedName>
    <definedName name="ValgtDato1" localSheetId="28">[32]HelpSheet!$C$21</definedName>
    <definedName name="ValgtDato1" localSheetId="26">[32]HelpSheet!$C$21</definedName>
    <definedName name="ValgtDato1" localSheetId="50">[34]HelpSheet!$C$21</definedName>
    <definedName name="ValgtDato1" localSheetId="6">[35]HelpSheet!$C$21</definedName>
    <definedName name="ValgtDato1" localSheetId="7">[35]HelpSheet!$C$21</definedName>
    <definedName name="ValgtDato1" localSheetId="5">[35]HelpSheet!$C$21</definedName>
    <definedName name="ValgtDato1" localSheetId="31">[32]HelpSheet!$C$21</definedName>
    <definedName name="ValgtDato1">[36]HelpSheet!$C$21</definedName>
    <definedName name="ValgtDato2" localSheetId="36">[32]HelpSheet!$C$23</definedName>
    <definedName name="ValgtDato2" localSheetId="30">[32]HelpSheet!$C$23</definedName>
    <definedName name="ValgtDato2" localSheetId="29">[32]HelpSheet!$C$23</definedName>
    <definedName name="ValgtDato2" localSheetId="49">[32]HelpSheet!$C$23</definedName>
    <definedName name="ValgtDato2" localSheetId="32">[32]HelpSheet!$C$23</definedName>
    <definedName name="ValgtDato2" localSheetId="52">[33]HelpSheet!$C$23</definedName>
    <definedName name="ValgtDato2" localSheetId="27">[32]HelpSheet!$C$23</definedName>
    <definedName name="ValgtDato2" localSheetId="28">[32]HelpSheet!$C$23</definedName>
    <definedName name="ValgtDato2" localSheetId="26">[32]HelpSheet!$C$23</definedName>
    <definedName name="ValgtDato2" localSheetId="50">[34]HelpSheet!$C$23</definedName>
    <definedName name="ValgtDato2" localSheetId="6">[35]HelpSheet!$C$23</definedName>
    <definedName name="ValgtDato2" localSheetId="7">[35]HelpSheet!$C$23</definedName>
    <definedName name="ValgtDato2" localSheetId="5">[35]HelpSheet!$C$23</definedName>
    <definedName name="ValgtDato2" localSheetId="31">[32]HelpSheet!$C$23</definedName>
    <definedName name="ValgtDato2">[36]HelpSheet!$C$23</definedName>
    <definedName name="ValgtDato3" localSheetId="36">[32]HelpSheet!$C$25</definedName>
    <definedName name="ValgtDato3" localSheetId="30">[32]HelpSheet!$C$25</definedName>
    <definedName name="ValgtDato3" localSheetId="29">[32]HelpSheet!$C$25</definedName>
    <definedName name="ValgtDato3" localSheetId="49">[32]HelpSheet!$C$25</definedName>
    <definedName name="ValgtDato3" localSheetId="32">[32]HelpSheet!$C$25</definedName>
    <definedName name="ValgtDato3" localSheetId="52">[33]HelpSheet!$C$25</definedName>
    <definedName name="ValgtDato3" localSheetId="27">[32]HelpSheet!$C$25</definedName>
    <definedName name="ValgtDato3" localSheetId="28">[32]HelpSheet!$C$25</definedName>
    <definedName name="ValgtDato3" localSheetId="26">[32]HelpSheet!$C$25</definedName>
    <definedName name="ValgtDato3" localSheetId="50">[34]HelpSheet!$C$25</definedName>
    <definedName name="ValgtDato3" localSheetId="6">[35]HelpSheet!$C$25</definedName>
    <definedName name="ValgtDato3" localSheetId="7">[35]HelpSheet!$C$25</definedName>
    <definedName name="ValgtDato3" localSheetId="5">[35]HelpSheet!$C$25</definedName>
    <definedName name="ValgtDato3" localSheetId="31">[32]HelpSheet!$C$25</definedName>
    <definedName name="ValgtDato3">[36]HelpSheet!$C$25</definedName>
    <definedName name="ValgtDatoIndex" localSheetId="36">[32]HelpSheet!$C$19</definedName>
    <definedName name="ValgtDatoIndex" localSheetId="30">[32]HelpSheet!$C$19</definedName>
    <definedName name="ValgtDatoIndex" localSheetId="29">[32]HelpSheet!$C$19</definedName>
    <definedName name="ValgtDatoIndex" localSheetId="49">[32]HelpSheet!$C$19</definedName>
    <definedName name="ValgtDatoIndex" localSheetId="32">[32]HelpSheet!$C$19</definedName>
    <definedName name="ValgtDatoIndex" localSheetId="52">[33]HelpSheet!$C$19</definedName>
    <definedName name="ValgtDatoIndex" localSheetId="27">[32]HelpSheet!$C$19</definedName>
    <definedName name="ValgtDatoIndex" localSheetId="28">[32]HelpSheet!$C$19</definedName>
    <definedName name="ValgtDatoIndex" localSheetId="26">[32]HelpSheet!$C$19</definedName>
    <definedName name="ValgtDatoIndex" localSheetId="50">[34]HelpSheet!$C$19</definedName>
    <definedName name="ValgtDatoIndex" localSheetId="6">[35]HelpSheet!$C$19</definedName>
    <definedName name="ValgtDatoIndex" localSheetId="7">[35]HelpSheet!$C$19</definedName>
    <definedName name="ValgtDatoIndex" localSheetId="5">[35]HelpSheet!$C$19</definedName>
    <definedName name="ValgtDatoIndex" localSheetId="31">[32]HelpSheet!$C$19</definedName>
    <definedName name="ValgtDatoIndex">[36]HelpSheet!$C$19</definedName>
    <definedName name="Valuta" localSheetId="36">[32]Investment_assets!$A$7:$IV$7</definedName>
    <definedName name="Valuta" localSheetId="30">[32]Investment_assets!$A$7:$IV$7</definedName>
    <definedName name="Valuta" localSheetId="29">[32]Investment_assets!$A$7:$IV$7</definedName>
    <definedName name="Valuta" localSheetId="49">[32]Investment_assets!$A$7:$IV$7</definedName>
    <definedName name="Valuta" localSheetId="32">[32]Investment_assets!$A$7:$IV$7</definedName>
    <definedName name="Valuta" localSheetId="52">[33]Investment_assets!$A$7:$IV$7</definedName>
    <definedName name="Valuta" localSheetId="27">[32]Investment_assets!$A$7:$IV$7</definedName>
    <definedName name="Valuta" localSheetId="28">[32]Investment_assets!$A$7:$IV$7</definedName>
    <definedName name="Valuta" localSheetId="26">[32]Investment_assets!$A$7:$IV$7</definedName>
    <definedName name="Valuta" localSheetId="50">[34]Investment_assets!$A$7:$IV$7</definedName>
    <definedName name="Valuta" localSheetId="6">[35]Investment_assets!$A$7:$IV$7</definedName>
    <definedName name="Valuta" localSheetId="7">[35]Investment_assets!$A$7:$IV$7</definedName>
    <definedName name="Valuta" localSheetId="5">[35]Investment_assets!$A$7:$IV$7</definedName>
    <definedName name="Valuta" localSheetId="31">[32]Investment_assets!$A$7:$IV$7</definedName>
    <definedName name="Valuta">[36]Investment_assets!$A$7:$IV$7</definedName>
    <definedName name="valuta_kurs_ultimo" localSheetId="36">[32]Valutakurser!$A$7:$Q$10</definedName>
    <definedName name="valuta_kurs_ultimo" localSheetId="30">[32]Valutakurser!$A$7:$Q$10</definedName>
    <definedName name="valuta_kurs_ultimo" localSheetId="29">[32]Valutakurser!$A$7:$Q$10</definedName>
    <definedName name="valuta_kurs_ultimo" localSheetId="49">[32]Valutakurser!$A$7:$Q$10</definedName>
    <definedName name="valuta_kurs_ultimo" localSheetId="32">[32]Valutakurser!$A$7:$Q$10</definedName>
    <definedName name="valuta_kurs_ultimo" localSheetId="52">[33]Valutakurser!$A$7:$Q$10</definedName>
    <definedName name="valuta_kurs_ultimo" localSheetId="27">[32]Valutakurser!$A$7:$Q$10</definedName>
    <definedName name="valuta_kurs_ultimo" localSheetId="28">[32]Valutakurser!$A$7:$Q$10</definedName>
    <definedName name="valuta_kurs_ultimo" localSheetId="26">[32]Valutakurser!$A$7:$Q$10</definedName>
    <definedName name="valuta_kurs_ultimo" localSheetId="50">[34]Valutakurser!$A$7:$Q$10</definedName>
    <definedName name="valuta_kurs_ultimo" localSheetId="6">[35]Valutakurser!$A$7:$Q$10</definedName>
    <definedName name="valuta_kurs_ultimo" localSheetId="7">[35]Valutakurser!$A$7:$Q$10</definedName>
    <definedName name="valuta_kurs_ultimo" localSheetId="5">[35]Valutakurser!$A$7:$Q$10</definedName>
    <definedName name="valuta_kurs_ultimo" localSheetId="31">[32]Valutakurser!$A$7:$Q$10</definedName>
    <definedName name="valuta_kurs_ultimo">[36]Valutakurser!$A$7:$Q$10</definedName>
    <definedName name="ValutaFlag" localSheetId="36">[32]HelpSheet!$G$6</definedName>
    <definedName name="ValutaFlag" localSheetId="30">[32]HelpSheet!$G$6</definedName>
    <definedName name="ValutaFlag" localSheetId="29">[32]HelpSheet!$G$6</definedName>
    <definedName name="ValutaFlag" localSheetId="49">[32]HelpSheet!$G$6</definedName>
    <definedName name="ValutaFlag" localSheetId="32">[32]HelpSheet!$G$6</definedName>
    <definedName name="ValutaFlag" localSheetId="52">[33]HelpSheet!$G$6</definedName>
    <definedName name="ValutaFlag" localSheetId="27">[32]HelpSheet!$G$6</definedName>
    <definedName name="ValutaFlag" localSheetId="28">[32]HelpSheet!$G$6</definedName>
    <definedName name="ValutaFlag" localSheetId="26">[32]HelpSheet!$G$6</definedName>
    <definedName name="ValutaFlag" localSheetId="50">[34]HelpSheet!$G$6</definedName>
    <definedName name="ValutaFlag" localSheetId="6">[35]HelpSheet!$G$6</definedName>
    <definedName name="ValutaFlag" localSheetId="7">[35]HelpSheet!$G$6</definedName>
    <definedName name="ValutaFlag" localSheetId="5">[35]HelpSheet!$G$6</definedName>
    <definedName name="ValutaFlag" localSheetId="31">[32]HelpSheet!$G$6</definedName>
    <definedName name="ValutaFlag">[36]HelpSheet!$G$6</definedName>
    <definedName name="ValutaValg" localSheetId="36">[32]HelpSheet!$G$3:$G$4</definedName>
    <definedName name="ValutaValg" localSheetId="30">[32]HelpSheet!$G$3:$G$4</definedName>
    <definedName name="ValutaValg" localSheetId="29">[32]HelpSheet!$G$3:$G$4</definedName>
    <definedName name="ValutaValg" localSheetId="49">[32]HelpSheet!$G$3:$G$4</definedName>
    <definedName name="ValutaValg" localSheetId="32">[32]HelpSheet!$G$3:$G$4</definedName>
    <definedName name="ValutaValg" localSheetId="52">[33]HelpSheet!$G$3:$G$4</definedName>
    <definedName name="ValutaValg" localSheetId="27">[32]HelpSheet!$G$3:$G$4</definedName>
    <definedName name="ValutaValg" localSheetId="28">[32]HelpSheet!$G$3:$G$4</definedName>
    <definedName name="ValutaValg" localSheetId="26">[32]HelpSheet!$G$3:$G$4</definedName>
    <definedName name="ValutaValg" localSheetId="50">[34]HelpSheet!$G$3:$G$4</definedName>
    <definedName name="ValutaValg" localSheetId="6">[35]HelpSheet!$G$3:$G$4</definedName>
    <definedName name="ValutaValg" localSheetId="7">[35]HelpSheet!$G$3:$G$4</definedName>
    <definedName name="ValutaValg" localSheetId="5">[35]HelpSheet!$G$3:$G$4</definedName>
    <definedName name="ValutaValg" localSheetId="31">[32]HelpSheet!$G$3:$G$4</definedName>
    <definedName name="ValutaValg">[36]HelpSheet!$G$3:$G$4</definedName>
    <definedName name="Wealth" localSheetId="36">#REF!</definedName>
    <definedName name="Wealth" localSheetId="16">#REF!</definedName>
    <definedName name="Wealth" localSheetId="11">#REF!</definedName>
    <definedName name="Wealth" localSheetId="30">#REF!</definedName>
    <definedName name="Wealth" localSheetId="29">#REF!</definedName>
    <definedName name="Wealth" localSheetId="49">#REF!</definedName>
    <definedName name="Wealth" localSheetId="32">#REF!</definedName>
    <definedName name="Wealth" localSheetId="52">#REF!</definedName>
    <definedName name="Wealth" localSheetId="4">#REF!</definedName>
    <definedName name="Wealth" localSheetId="14">#REF!</definedName>
    <definedName name="Wealth" localSheetId="27">#REF!</definedName>
    <definedName name="Wealth" localSheetId="28">#REF!</definedName>
    <definedName name="Wealth" localSheetId="26">#REF!</definedName>
    <definedName name="Wealth" localSheetId="50">#REF!</definedName>
    <definedName name="Wealth" localSheetId="34">#REF!</definedName>
    <definedName name="Wealth" localSheetId="6">#REF!</definedName>
    <definedName name="Wealth" localSheetId="7">#REF!</definedName>
    <definedName name="Wealth" localSheetId="5">#REF!</definedName>
    <definedName name="Wealth" localSheetId="8">#REF!</definedName>
    <definedName name="Wealth" localSheetId="31">#REF!</definedName>
    <definedName name="Wealth">#REF!</definedName>
    <definedName name="Wealthother" localSheetId="36">#REF!</definedName>
    <definedName name="Wealthother" localSheetId="16">#REF!</definedName>
    <definedName name="Wealthother" localSheetId="11">#REF!</definedName>
    <definedName name="Wealthother" localSheetId="30">#REF!</definedName>
    <definedName name="Wealthother" localSheetId="29">#REF!</definedName>
    <definedName name="Wealthother" localSheetId="49">#REF!</definedName>
    <definedName name="Wealthother" localSheetId="32">#REF!</definedName>
    <definedName name="Wealthother" localSheetId="52">#REF!</definedName>
    <definedName name="Wealthother" localSheetId="4">#REF!</definedName>
    <definedName name="Wealthother" localSheetId="14">#REF!</definedName>
    <definedName name="Wealthother" localSheetId="27">#REF!</definedName>
    <definedName name="Wealthother" localSheetId="28">#REF!</definedName>
    <definedName name="Wealthother" localSheetId="26">#REF!</definedName>
    <definedName name="Wealthother" localSheetId="50">#REF!</definedName>
    <definedName name="Wealthother" localSheetId="34">#REF!</definedName>
    <definedName name="Wealthother" localSheetId="6">#REF!</definedName>
    <definedName name="Wealthother" localSheetId="7">#REF!</definedName>
    <definedName name="Wealthother" localSheetId="5">#REF!</definedName>
    <definedName name="Wealthother" localSheetId="8">#REF!</definedName>
    <definedName name="Wealthother" localSheetId="31">#REF!</definedName>
    <definedName name="Wealthother">#REF!</definedName>
    <definedName name="Vesta_life" localSheetId="36">#REF!</definedName>
    <definedName name="Vesta_life" localSheetId="16">#REF!</definedName>
    <definedName name="Vesta_life" localSheetId="11">#REF!</definedName>
    <definedName name="Vesta_life" localSheetId="30">#REF!</definedName>
    <definedName name="Vesta_life" localSheetId="29">#REF!</definedName>
    <definedName name="Vesta_life" localSheetId="49">#REF!</definedName>
    <definedName name="Vesta_life" localSheetId="32">#REF!</definedName>
    <definedName name="Vesta_life" localSheetId="52">#REF!</definedName>
    <definedName name="Vesta_life" localSheetId="4">#REF!</definedName>
    <definedName name="Vesta_life" localSheetId="14">#REF!</definedName>
    <definedName name="Vesta_life" localSheetId="27">#REF!</definedName>
    <definedName name="Vesta_life" localSheetId="28">#REF!</definedName>
    <definedName name="Vesta_life" localSheetId="26">#REF!</definedName>
    <definedName name="Vesta_life" localSheetId="50">#REF!</definedName>
    <definedName name="Vesta_life" localSheetId="34">#REF!</definedName>
    <definedName name="Vesta_life" localSheetId="6">#REF!</definedName>
    <definedName name="Vesta_life" localSheetId="7">#REF!</definedName>
    <definedName name="Vesta_life" localSheetId="5">#REF!</definedName>
    <definedName name="Vesta_life" localSheetId="8">#REF!</definedName>
    <definedName name="Vesta_life" localSheetId="31">#REF!</definedName>
    <definedName name="Vesta_life">#REF!</definedName>
    <definedName name="Wholsalebanking" localSheetId="36">#REF!</definedName>
    <definedName name="Wholsalebanking" localSheetId="16">#REF!</definedName>
    <definedName name="Wholsalebanking" localSheetId="11">#REF!</definedName>
    <definedName name="Wholsalebanking" localSheetId="30">#REF!</definedName>
    <definedName name="Wholsalebanking" localSheetId="29">#REF!</definedName>
    <definedName name="Wholsalebanking" localSheetId="49">#REF!</definedName>
    <definedName name="Wholsalebanking" localSheetId="32">#REF!</definedName>
    <definedName name="Wholsalebanking" localSheetId="52">#REF!</definedName>
    <definedName name="Wholsalebanking" localSheetId="4">#REF!</definedName>
    <definedName name="Wholsalebanking" localSheetId="14">#REF!</definedName>
    <definedName name="Wholsalebanking" localSheetId="27">#REF!</definedName>
    <definedName name="Wholsalebanking" localSheetId="28">#REF!</definedName>
    <definedName name="Wholsalebanking" localSheetId="26">#REF!</definedName>
    <definedName name="Wholsalebanking" localSheetId="50">#REF!</definedName>
    <definedName name="Wholsalebanking" localSheetId="34">#REF!</definedName>
    <definedName name="Wholsalebanking" localSheetId="6">#REF!</definedName>
    <definedName name="Wholsalebanking" localSheetId="7">#REF!</definedName>
    <definedName name="Wholsalebanking" localSheetId="5">#REF!</definedName>
    <definedName name="Wholsalebanking" localSheetId="8">#REF!</definedName>
    <definedName name="Wholsalebanking" localSheetId="31">#REF!</definedName>
    <definedName name="Wholsalebanking">#REF!</definedName>
    <definedName name="wrn.Bransch." localSheetId="36"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44" hidden="1">{"Sammanst",#N/A,TRUE,"951231";"Sid4",#N/A,TRUE,"4.Slutlig";"Sid2",#N/A,TRUE,"2.Värden";"Sid3",#N/A,TRUE,"3.Justering";"Sid1",#N/A,TRUE,"1.Utgångsläge"}</definedName>
    <definedName name="wrn.Bransch." localSheetId="45" hidden="1">{"Sammanst",#N/A,TRUE,"951231";"Sid4",#N/A,TRUE,"4.Slutlig";"Sid2",#N/A,TRUE,"2.Värden";"Sid3",#N/A,TRUE,"3.Justering";"Sid1",#N/A,TRUE,"1.Utgångsläge"}</definedName>
    <definedName name="wrn.Bransch." localSheetId="46" hidden="1">{"Sammanst",#N/A,TRUE,"951231";"Sid4",#N/A,TRUE,"4.Slutlig";"Sid2",#N/A,TRUE,"2.Värden";"Sid3",#N/A,TRUE,"3.Justering";"Sid1",#N/A,TRUE,"1.Utgångsläge"}</definedName>
    <definedName name="wrn.Bransch." localSheetId="47" hidden="1">{"Sammanst",#N/A,TRUE,"951231";"Sid4",#N/A,TRUE,"4.Slutlig";"Sid2",#N/A,TRUE,"2.Värden";"Sid3",#N/A,TRUE,"3.Justering";"Sid1",#N/A,TRUE,"1.Utgångsläge"}</definedName>
    <definedName name="wrn.Bransch." localSheetId="48" hidden="1">{"Sammanst",#N/A,TRUE,"951231";"Sid4",#N/A,TRUE,"4.Slutlig";"Sid2",#N/A,TRUE,"2.Värden";"Sid3",#N/A,TRUE,"3.Justering";"Sid1",#N/A,TRUE,"1.Utgångsläge"}</definedName>
    <definedName name="wrn.Bransch." localSheetId="11"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49"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52" hidden="1">{"Sammanst",#N/A,TRUE,"951231";"Sid4",#N/A,TRUE,"4.Slutlig";"Sid2",#N/A,TRUE,"2.Värden";"Sid3",#N/A,TRUE,"3.Justering";"Sid1",#N/A,TRUE,"1.Utgångsläge"}</definedName>
    <definedName name="wrn.Bransch." localSheetId="42"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14"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50" hidden="1">{"Sammanst",#N/A,TRUE,"951231";"Sid4",#N/A,TRUE,"4.Slutlig";"Sid2",#N/A,TRUE,"2.Värden";"Sid3",#N/A,TRUE,"3.Justering";"Sid1",#N/A,TRUE,"1.Utgångsläge"}</definedName>
    <definedName name="wrn.Bransch." localSheetId="34"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43"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6"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44" hidden="1">{"5 * utfall + budget",#N/A,FALSE,"T-0298";"5 * bolag",#N/A,FALSE,"T-0298";"Unibank, utfall alla",#N/A,FALSE,"T-0298";#N/A,#N/A,FALSE,"Koncernskulder";#N/A,#N/A,FALSE,"Koncernfakturering"}</definedName>
    <definedName name="wrn.Månadsrapport._.T." localSheetId="45" hidden="1">{"5 * utfall + budget",#N/A,FALSE,"T-0298";"5 * bolag",#N/A,FALSE,"T-0298";"Unibank, utfall alla",#N/A,FALSE,"T-0298";#N/A,#N/A,FALSE,"Koncernskulder";#N/A,#N/A,FALSE,"Koncernfakturering"}</definedName>
    <definedName name="wrn.Månadsrapport._.T." localSheetId="46" hidden="1">{"5 * utfall + budget",#N/A,FALSE,"T-0298";"5 * bolag",#N/A,FALSE,"T-0298";"Unibank, utfall alla",#N/A,FALSE,"T-0298";#N/A,#N/A,FALSE,"Koncernskulder";#N/A,#N/A,FALSE,"Koncernfakturering"}</definedName>
    <definedName name="wrn.Månadsrapport._.T." localSheetId="47" hidden="1">{"5 * utfall + budget",#N/A,FALSE,"T-0298";"5 * bolag",#N/A,FALSE,"T-0298";"Unibank, utfall alla",#N/A,FALSE,"T-0298";#N/A,#N/A,FALSE,"Koncernskulder";#N/A,#N/A,FALSE,"Koncernfakturering"}</definedName>
    <definedName name="wrn.Månadsrapport._.T." localSheetId="48" hidden="1">{"5 * utfall + budget",#N/A,FALSE,"T-0298";"5 * bolag",#N/A,FALSE,"T-0298";"Unibank, utfall alla",#N/A,FALSE,"T-0298";#N/A,#N/A,FALSE,"Koncernskulder";#N/A,#N/A,FALSE,"Koncernfakturering"}</definedName>
    <definedName name="wrn.Månadsrapport._.T." localSheetId="11"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49"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52" hidden="1">{"5 * utfall + budget",#N/A,FALSE,"T-0298";"5 * bolag",#N/A,FALSE,"T-0298";"Unibank, utfall alla",#N/A,FALSE,"T-0298";#N/A,#N/A,FALSE,"Koncernskulder";#N/A,#N/A,FALSE,"Koncernfakturering"}</definedName>
    <definedName name="wrn.Månadsrapport._.T." localSheetId="42"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14"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50" hidden="1">{"5 * utfall + budget",#N/A,FALSE,"T-0298";"5 * bolag",#N/A,FALSE,"T-0298";"Unibank, utfall alla",#N/A,FALSE,"T-0298";#N/A,#N/A,FALSE,"Koncernskulder";#N/A,#N/A,FALSE,"Koncernfakturering"}</definedName>
    <definedName name="wrn.Månadsrapport._.T." localSheetId="34"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43"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6"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44" hidden="1">{#N/A,#N/A,TRUE,"Forside";#N/A,#N/A,TRUE,"Contents";#N/A,#N/A,TRUE,"Opera. income stat.";#N/A,#N/A,TRUE,"Business area ";#N/A,#N/A,TRUE,"Statutory income statem."}</definedName>
    <definedName name="wrn.udskriv." localSheetId="45" hidden="1">{#N/A,#N/A,TRUE,"Forside";#N/A,#N/A,TRUE,"Contents";#N/A,#N/A,TRUE,"Opera. income stat.";#N/A,#N/A,TRUE,"Business area ";#N/A,#N/A,TRUE,"Statutory income statem."}</definedName>
    <definedName name="wrn.udskriv." localSheetId="46" hidden="1">{#N/A,#N/A,TRUE,"Forside";#N/A,#N/A,TRUE,"Contents";#N/A,#N/A,TRUE,"Opera. income stat.";#N/A,#N/A,TRUE,"Business area ";#N/A,#N/A,TRUE,"Statutory income statem."}</definedName>
    <definedName name="wrn.udskriv." localSheetId="47" hidden="1">{#N/A,#N/A,TRUE,"Forside";#N/A,#N/A,TRUE,"Contents";#N/A,#N/A,TRUE,"Opera. income stat.";#N/A,#N/A,TRUE,"Business area ";#N/A,#N/A,TRUE,"Statutory income statem."}</definedName>
    <definedName name="wrn.udskriv." localSheetId="48" hidden="1">{#N/A,#N/A,TRUE,"Forside";#N/A,#N/A,TRUE,"Contents";#N/A,#N/A,TRUE,"Opera. income stat.";#N/A,#N/A,TRUE,"Business area ";#N/A,#N/A,TRUE,"Statutory income statem."}</definedName>
    <definedName name="wrn.udskriv." localSheetId="11"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49"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52" hidden="1">{#N/A,#N/A,TRUE,"Forside";#N/A,#N/A,TRUE,"Contents";#N/A,#N/A,TRUE,"Opera. income stat.";#N/A,#N/A,TRUE,"Business area ";#N/A,#N/A,TRUE,"Statutory income statem."}</definedName>
    <definedName name="wrn.udskriv." localSheetId="42"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14"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50" hidden="1">{#N/A,#N/A,TRUE,"Forside";#N/A,#N/A,TRUE,"Contents";#N/A,#N/A,TRUE,"Opera. income stat.";#N/A,#N/A,TRUE,"Business area ";#N/A,#N/A,TRUE,"Statutory income statem."}</definedName>
    <definedName name="wrn.udskriv." localSheetId="34"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43"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6">[98]Content!$I$5</definedName>
    <definedName name="wsCompanyCode" localSheetId="30">[99]Content!$I$5</definedName>
    <definedName name="wsCompanyCode" localSheetId="29">[99]Content!$I$5</definedName>
    <definedName name="wsCompanyCode" localSheetId="49">[98]Content!$I$5</definedName>
    <definedName name="wsCompanyCode" localSheetId="32">[99]Content!$I$5</definedName>
    <definedName name="wsCompanyCode" localSheetId="52">[100]Content!$I$5</definedName>
    <definedName name="wsCompanyCode" localSheetId="27">[99]Content!$I$5</definedName>
    <definedName name="wsCompanyCode" localSheetId="28">[99]Content!$I$5</definedName>
    <definedName name="wsCompanyCode" localSheetId="26">[99]Content!$I$5</definedName>
    <definedName name="wsCompanyCode" localSheetId="50">[99]Content!$I$5</definedName>
    <definedName name="wsCompanyCode" localSheetId="6">[101]Content!$I$5</definedName>
    <definedName name="wsCompanyCode" localSheetId="7">[101]Content!$I$5</definedName>
    <definedName name="wsCompanyCode" localSheetId="5">[101]Content!$I$5</definedName>
    <definedName name="wsCompanyCode" localSheetId="31">[99]Content!$I$5</definedName>
    <definedName name="wsCompanyCode">[102]Content!$I$5</definedName>
    <definedName name="wsCompilDate" localSheetId="36">[98]Content!$K$6</definedName>
    <definedName name="wsCompilDate" localSheetId="30">[99]Content!$K$6</definedName>
    <definedName name="wsCompilDate" localSheetId="29">[99]Content!$K$6</definedName>
    <definedName name="wsCompilDate" localSheetId="49">[98]Content!$K$6</definedName>
    <definedName name="wsCompilDate" localSheetId="32">[99]Content!$K$6</definedName>
    <definedName name="wsCompilDate" localSheetId="52">[100]Content!$K$6</definedName>
    <definedName name="wsCompilDate" localSheetId="27">[99]Content!$K$6</definedName>
    <definedName name="wsCompilDate" localSheetId="28">[99]Content!$K$6</definedName>
    <definedName name="wsCompilDate" localSheetId="26">[99]Content!$K$6</definedName>
    <definedName name="wsCompilDate" localSheetId="50">[99]Content!$K$6</definedName>
    <definedName name="wsCompilDate" localSheetId="6">[101]Content!$K$6</definedName>
    <definedName name="wsCompilDate" localSheetId="7">[101]Content!$K$6</definedName>
    <definedName name="wsCompilDate" localSheetId="5">[101]Content!$K$6</definedName>
    <definedName name="wsCompilDate" localSheetId="31">[99]Content!$K$6</definedName>
    <definedName name="wsCompilDate">[102]Content!$K$6</definedName>
    <definedName name="wsCompiler" localSheetId="36">[98]Content!$I$6</definedName>
    <definedName name="wsCompiler" localSheetId="30">[99]Content!$I$6</definedName>
    <definedName name="wsCompiler" localSheetId="29">[99]Content!$I$6</definedName>
    <definedName name="wsCompiler" localSheetId="49">[98]Content!$I$6</definedName>
    <definedName name="wsCompiler" localSheetId="32">[99]Content!$I$6</definedName>
    <definedName name="wsCompiler" localSheetId="52">[100]Content!$I$6</definedName>
    <definedName name="wsCompiler" localSheetId="27">[99]Content!$I$6</definedName>
    <definedName name="wsCompiler" localSheetId="28">[99]Content!$I$6</definedName>
    <definedName name="wsCompiler" localSheetId="26">[99]Content!$I$6</definedName>
    <definedName name="wsCompiler" localSheetId="50">[99]Content!$I$6</definedName>
    <definedName name="wsCompiler" localSheetId="6">[101]Content!$I$6</definedName>
    <definedName name="wsCompiler" localSheetId="7">[101]Content!$I$6</definedName>
    <definedName name="wsCompiler" localSheetId="5">[101]Content!$I$6</definedName>
    <definedName name="wsCompiler" localSheetId="31">[99]Content!$I$6</definedName>
    <definedName name="wsCompiler">[102]Content!$I$6</definedName>
    <definedName name="wsCurrency" localSheetId="36">[98]Content!$D$6</definedName>
    <definedName name="wsCurrency" localSheetId="30">[99]Content!$D$6</definedName>
    <definedName name="wsCurrency" localSheetId="29">[99]Content!$D$6</definedName>
    <definedName name="wsCurrency" localSheetId="49">[98]Content!$D$6</definedName>
    <definedName name="wsCurrency" localSheetId="32">[99]Content!$D$6</definedName>
    <definedName name="wsCurrency" localSheetId="52">[100]Content!$D$6</definedName>
    <definedName name="wsCurrency" localSheetId="27">[99]Content!$D$6</definedName>
    <definedName name="wsCurrency" localSheetId="28">[99]Content!$D$6</definedName>
    <definedName name="wsCurrency" localSheetId="26">[99]Content!$D$6</definedName>
    <definedName name="wsCurrency" localSheetId="50">[99]Content!$D$6</definedName>
    <definedName name="wsCurrency" localSheetId="6">[101]Content!$D$6</definedName>
    <definedName name="wsCurrency" localSheetId="7">[101]Content!$D$6</definedName>
    <definedName name="wsCurrency" localSheetId="5">[101]Content!$D$6</definedName>
    <definedName name="wsCurrency" localSheetId="31">[99]Content!$D$6</definedName>
    <definedName name="wsCurrency">[102]Content!$D$6</definedName>
    <definedName name="wsFilename" localSheetId="36">[98]_Settings!#REF!</definedName>
    <definedName name="wsFilename" localSheetId="30">[99]_Settings!#REF!</definedName>
    <definedName name="wsFilename" localSheetId="29">[99]_Settings!#REF!</definedName>
    <definedName name="wsFilename" localSheetId="49">[98]_Settings!#REF!</definedName>
    <definedName name="wsFilename" localSheetId="32">[99]_Settings!#REF!</definedName>
    <definedName name="wsFilename" localSheetId="52">[100]_Settings!#REF!</definedName>
    <definedName name="wsFilename" localSheetId="4">[98]_Settings!#REF!</definedName>
    <definedName name="wsFilename" localSheetId="27">[99]_Settings!#REF!</definedName>
    <definedName name="wsFilename" localSheetId="28">[99]_Settings!#REF!</definedName>
    <definedName name="wsFilename" localSheetId="26">[99]_Settings!#REF!</definedName>
    <definedName name="wsFilename" localSheetId="50">[99]_Settings!#REF!</definedName>
    <definedName name="wsFilename" localSheetId="34">[102]_Settings!#REF!</definedName>
    <definedName name="wsFilename" localSheetId="6">[101]_Settings!#REF!</definedName>
    <definedName name="wsFilename" localSheetId="7">[101]_Settings!#REF!</definedName>
    <definedName name="wsFilename" localSheetId="5">[101]_Settings!#REF!</definedName>
    <definedName name="wsFilename" localSheetId="31">[99]_Settings!#REF!</definedName>
    <definedName name="wsFilename">[102]_Settings!#REF!</definedName>
    <definedName name="wsRepEntity" localSheetId="36">[98]Content!$D$5</definedName>
    <definedName name="wsRepEntity" localSheetId="30">[99]Content!$D$5</definedName>
    <definedName name="wsRepEntity" localSheetId="29">[99]Content!$D$5</definedName>
    <definedName name="wsRepEntity" localSheetId="49">[98]Content!$D$5</definedName>
    <definedName name="wsRepEntity" localSheetId="32">[99]Content!$D$5</definedName>
    <definedName name="wsRepEntity" localSheetId="52">[100]Content!$D$5</definedName>
    <definedName name="wsRepEntity" localSheetId="27">[99]Content!$D$5</definedName>
    <definedName name="wsRepEntity" localSheetId="28">[99]Content!$D$5</definedName>
    <definedName name="wsRepEntity" localSheetId="26">[99]Content!$D$5</definedName>
    <definedName name="wsRepEntity" localSheetId="50">[99]Content!$D$5</definedName>
    <definedName name="wsRepEntity" localSheetId="6">[101]Content!$D$5</definedName>
    <definedName name="wsRepEntity" localSheetId="7">[101]Content!$D$5</definedName>
    <definedName name="wsRepEntity" localSheetId="5">[101]Content!$D$5</definedName>
    <definedName name="wsRepEntity" localSheetId="31">[99]Content!$D$5</definedName>
    <definedName name="wsRepEntity">[102]Content!$D$5</definedName>
    <definedName name="wsTxtRepPeriod" localSheetId="36">[98]_Settings!$B$4</definedName>
    <definedName name="wsTxtRepPeriod" localSheetId="30">[99]_Settings!$B$4</definedName>
    <definedName name="wsTxtRepPeriod" localSheetId="29">[99]_Settings!$B$4</definedName>
    <definedName name="wsTxtRepPeriod" localSheetId="49">[98]_Settings!$B$4</definedName>
    <definedName name="wsTxtRepPeriod" localSheetId="32">[99]_Settings!$B$4</definedName>
    <definedName name="wsTxtRepPeriod" localSheetId="52">[100]_Settings!$B$4</definedName>
    <definedName name="wsTxtRepPeriod" localSheetId="27">[99]_Settings!$B$4</definedName>
    <definedName name="wsTxtRepPeriod" localSheetId="28">[99]_Settings!$B$4</definedName>
    <definedName name="wsTxtRepPeriod" localSheetId="26">[99]_Settings!$B$4</definedName>
    <definedName name="wsTxtRepPeriod" localSheetId="50">[99]_Settings!$B$4</definedName>
    <definedName name="wsTxtRepPeriod" localSheetId="6">[101]_Settings!$B$4</definedName>
    <definedName name="wsTxtRepPeriod" localSheetId="7">[101]_Settings!$B$4</definedName>
    <definedName name="wsTxtRepPeriod" localSheetId="5">[101]_Settings!$B$4</definedName>
    <definedName name="wsTxtRepPeriod" localSheetId="31">[99]_Settings!$B$4</definedName>
    <definedName name="wsTxtRepPeriod">[102]_Settings!$B$4</definedName>
    <definedName name="vuosi" localSheetId="36">[78]Syöttöpohja!$U$2</definedName>
    <definedName name="vuosi" localSheetId="30">[78]Syöttöpohja!$U$2</definedName>
    <definedName name="vuosi" localSheetId="29">[78]Syöttöpohja!$U$2</definedName>
    <definedName name="vuosi" localSheetId="49">[78]Syöttöpohja!$U$2</definedName>
    <definedName name="vuosi" localSheetId="32">[78]Syöttöpohja!$U$2</definedName>
    <definedName name="vuosi" localSheetId="52">[79]Syöttöpohja!$U$2</definedName>
    <definedName name="vuosi" localSheetId="27">[78]Syöttöpohja!$U$2</definedName>
    <definedName name="vuosi" localSheetId="28">[78]Syöttöpohja!$U$2</definedName>
    <definedName name="vuosi" localSheetId="26">[78]Syöttöpohja!$U$2</definedName>
    <definedName name="vuosi" localSheetId="50">[80]Syöttöpohja!$U$2</definedName>
    <definedName name="vuosi" localSheetId="6">[81]Syöttöpohja!$U$2</definedName>
    <definedName name="vuosi" localSheetId="7">[81]Syöttöpohja!$U$2</definedName>
    <definedName name="vuosi" localSheetId="5">[81]Syöttöpohja!$U$2</definedName>
    <definedName name="vuosi" localSheetId="31">[78]Syöttöpohja!$U$2</definedName>
    <definedName name="vuosi">[82]Syöttöpohja!$U$2</definedName>
    <definedName name="xx" localSheetId="36"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44" hidden="1">{#N/A,#N/A,TRUE,"Forside";#N/A,#N/A,TRUE,"Contents";#N/A,#N/A,TRUE,"Opera. income stat.";#N/A,#N/A,TRUE,"Business area ";#N/A,#N/A,TRUE,"Statutory income statem."}</definedName>
    <definedName name="xx" localSheetId="45" hidden="1">{#N/A,#N/A,TRUE,"Forside";#N/A,#N/A,TRUE,"Contents";#N/A,#N/A,TRUE,"Opera. income stat.";#N/A,#N/A,TRUE,"Business area ";#N/A,#N/A,TRUE,"Statutory income statem."}</definedName>
    <definedName name="xx" localSheetId="46" hidden="1">{#N/A,#N/A,TRUE,"Forside";#N/A,#N/A,TRUE,"Contents";#N/A,#N/A,TRUE,"Opera. income stat.";#N/A,#N/A,TRUE,"Business area ";#N/A,#N/A,TRUE,"Statutory income statem."}</definedName>
    <definedName name="xx" localSheetId="47" hidden="1">{#N/A,#N/A,TRUE,"Forside";#N/A,#N/A,TRUE,"Contents";#N/A,#N/A,TRUE,"Opera. income stat.";#N/A,#N/A,TRUE,"Business area ";#N/A,#N/A,TRUE,"Statutory income statem."}</definedName>
    <definedName name="xx" localSheetId="48" hidden="1">{#N/A,#N/A,TRUE,"Forside";#N/A,#N/A,TRUE,"Contents";#N/A,#N/A,TRUE,"Opera. income stat.";#N/A,#N/A,TRUE,"Business area ";#N/A,#N/A,TRUE,"Statutory income statem."}</definedName>
    <definedName name="xx" localSheetId="11"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49"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52" hidden="1">{#N/A,#N/A,TRUE,"Forside";#N/A,#N/A,TRUE,"Contents";#N/A,#N/A,TRUE,"Opera. income stat.";#N/A,#N/A,TRUE,"Business area ";#N/A,#N/A,TRUE,"Statutory income statem."}</definedName>
    <definedName name="xx" localSheetId="42"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14"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50"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43"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6"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44" hidden="1">{"5 * utfall + budget",#N/A,FALSE,"T-0298";"5 * bolag",#N/A,FALSE,"T-0298";"Unibank, utfall alla",#N/A,FALSE,"T-0298";#N/A,#N/A,FALSE,"Koncernskulder";#N/A,#N/A,FALSE,"Koncernfakturering"}</definedName>
    <definedName name="xxx" localSheetId="45" hidden="1">{"5 * utfall + budget",#N/A,FALSE,"T-0298";"5 * bolag",#N/A,FALSE,"T-0298";"Unibank, utfall alla",#N/A,FALSE,"T-0298";#N/A,#N/A,FALSE,"Koncernskulder";#N/A,#N/A,FALSE,"Koncernfakturering"}</definedName>
    <definedName name="xxx" localSheetId="46" hidden="1">{"5 * utfall + budget",#N/A,FALSE,"T-0298";"5 * bolag",#N/A,FALSE,"T-0298";"Unibank, utfall alla",#N/A,FALSE,"T-0298";#N/A,#N/A,FALSE,"Koncernskulder";#N/A,#N/A,FALSE,"Koncernfakturering"}</definedName>
    <definedName name="xxx" localSheetId="47" hidden="1">{"5 * utfall + budget",#N/A,FALSE,"T-0298";"5 * bolag",#N/A,FALSE,"T-0298";"Unibank, utfall alla",#N/A,FALSE,"T-0298";#N/A,#N/A,FALSE,"Koncernskulder";#N/A,#N/A,FALSE,"Koncernfakturering"}</definedName>
    <definedName name="xxx" localSheetId="48" hidden="1">{"5 * utfall + budget",#N/A,FALSE,"T-0298";"5 * bolag",#N/A,FALSE,"T-0298";"Unibank, utfall alla",#N/A,FALSE,"T-0298";#N/A,#N/A,FALSE,"Koncernskulder";#N/A,#N/A,FALSE,"Koncernfakturering"}</definedName>
    <definedName name="xxx" localSheetId="11"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49"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52" hidden="1">{"5 * utfall + budget",#N/A,FALSE,"T-0298";"5 * bolag",#N/A,FALSE,"T-0298";"Unibank, utfall alla",#N/A,FALSE,"T-0298";#N/A,#N/A,FALSE,"Koncernskulder";#N/A,#N/A,FALSE,"Koncernfakturering"}</definedName>
    <definedName name="xxx" localSheetId="42"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14"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50" hidden="1">{"5 * utfall + budget",#N/A,FALSE,"T-0298";"5 * bolag",#N/A,FALSE,"T-0298";"Unibank, utfall alla",#N/A,FALSE,"T-0298";#N/A,#N/A,FALSE,"Koncernskulder";#N/A,#N/A,FALSE,"Koncernfakturering"}</definedName>
    <definedName name="xxx" localSheetId="34"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43"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6"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44" hidden="1">{#N/A,#N/A,TRUE,"Forside";#N/A,#N/A,TRUE,"Contents";#N/A,#N/A,TRUE,"Opera. income stat.";#N/A,#N/A,TRUE,"Business area ";#N/A,#N/A,TRUE,"Statutory income statem."}</definedName>
    <definedName name="xxxx" localSheetId="45" hidden="1">{#N/A,#N/A,TRUE,"Forside";#N/A,#N/A,TRUE,"Contents";#N/A,#N/A,TRUE,"Opera. income stat.";#N/A,#N/A,TRUE,"Business area ";#N/A,#N/A,TRUE,"Statutory income statem."}</definedName>
    <definedName name="xxxx" localSheetId="46" hidden="1">{#N/A,#N/A,TRUE,"Forside";#N/A,#N/A,TRUE,"Contents";#N/A,#N/A,TRUE,"Opera. income stat.";#N/A,#N/A,TRUE,"Business area ";#N/A,#N/A,TRUE,"Statutory income statem."}</definedName>
    <definedName name="xxxx" localSheetId="47" hidden="1">{#N/A,#N/A,TRUE,"Forside";#N/A,#N/A,TRUE,"Contents";#N/A,#N/A,TRUE,"Opera. income stat.";#N/A,#N/A,TRUE,"Business area ";#N/A,#N/A,TRUE,"Statutory income statem."}</definedName>
    <definedName name="xxxx" localSheetId="48" hidden="1">{#N/A,#N/A,TRUE,"Forside";#N/A,#N/A,TRUE,"Contents";#N/A,#N/A,TRUE,"Opera. income stat.";#N/A,#N/A,TRUE,"Business area ";#N/A,#N/A,TRUE,"Statutory income statem."}</definedName>
    <definedName name="xxxx" localSheetId="11"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49"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52" hidden="1">{#N/A,#N/A,TRUE,"Forside";#N/A,#N/A,TRUE,"Contents";#N/A,#N/A,TRUE,"Opera. income stat.";#N/A,#N/A,TRUE,"Business area ";#N/A,#N/A,TRUE,"Statutory income statem."}</definedName>
    <definedName name="xxxx" localSheetId="42"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14"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50" hidden="1">{#N/A,#N/A,TRUE,"Forside";#N/A,#N/A,TRUE,"Contents";#N/A,#N/A,TRUE,"Opera. income stat.";#N/A,#N/A,TRUE,"Business area ";#N/A,#N/A,TRUE,"Statutory income statem."}</definedName>
    <definedName name="xxxx" localSheetId="34"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43"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6">[6]XXX!$C$26</definedName>
    <definedName name="Year1" localSheetId="30">[6]XXX!$C$26</definedName>
    <definedName name="Year1" localSheetId="29">[6]XXX!$C$26</definedName>
    <definedName name="Year1" localSheetId="49">[6]XXX!$C$26</definedName>
    <definedName name="Year1" localSheetId="32">[6]XXX!$C$26</definedName>
    <definedName name="Year1" localSheetId="52">[7]XXX!$C$26</definedName>
    <definedName name="Year1" localSheetId="27">[6]XXX!$C$26</definedName>
    <definedName name="Year1" localSheetId="28">[6]XXX!$C$26</definedName>
    <definedName name="Year1" localSheetId="26">[6]XXX!$C$26</definedName>
    <definedName name="Year1" localSheetId="50">[8]XXX!$C$26</definedName>
    <definedName name="Year1" localSheetId="6">[9]XXX!$C$26</definedName>
    <definedName name="Year1" localSheetId="7">[9]XXX!$C$26</definedName>
    <definedName name="Year1" localSheetId="5">[9]XXX!$C$26</definedName>
    <definedName name="Year1" localSheetId="31">[6]XXX!$C$26</definedName>
    <definedName name="Year1">[10]XXX!$C$26</definedName>
    <definedName name="Ytd" localSheetId="36">'[38]Raw Data Sheet'!$A$39</definedName>
    <definedName name="Ytd" localSheetId="30">'[38]Raw Data Sheet'!$A$39</definedName>
    <definedName name="Ytd" localSheetId="29">'[38]Raw Data Sheet'!$A$39</definedName>
    <definedName name="Ytd" localSheetId="49">'[38]Raw Data Sheet'!$A$39</definedName>
    <definedName name="Ytd" localSheetId="32">'[38]Raw Data Sheet'!$A$39</definedName>
    <definedName name="Ytd" localSheetId="52">'[39]Raw Data Sheet'!$A$39</definedName>
    <definedName name="Ytd" localSheetId="27">'[38]Raw Data Sheet'!$A$39</definedName>
    <definedName name="Ytd" localSheetId="28">'[38]Raw Data Sheet'!$A$39</definedName>
    <definedName name="Ytd" localSheetId="26">'[38]Raw Data Sheet'!$A$39</definedName>
    <definedName name="Ytd" localSheetId="50">'[40]Raw Data Sheet'!$A$39</definedName>
    <definedName name="Ytd" localSheetId="6">'[41]Raw Data Sheet'!$A$39</definedName>
    <definedName name="Ytd" localSheetId="7">'[41]Raw Data Sheet'!$A$39</definedName>
    <definedName name="Ytd" localSheetId="5">'[41]Raw Data Sheet'!$A$39</definedName>
    <definedName name="Ytd" localSheetId="31">'[38]Raw Data Sheet'!$A$39</definedName>
    <definedName name="Ytd">'[42]Raw Data Sheet'!$A$39</definedName>
    <definedName name="YTDLY" localSheetId="36">[48]Sheet1!$G$4</definedName>
    <definedName name="YTDLY" localSheetId="30">[48]Sheet1!$G$4</definedName>
    <definedName name="YTDLY" localSheetId="29">[48]Sheet1!$G$4</definedName>
    <definedName name="YTDLY" localSheetId="49">[48]Sheet1!$G$4</definedName>
    <definedName name="YTDLY" localSheetId="32">[48]Sheet1!$G$4</definedName>
    <definedName name="YTDLY" localSheetId="52">[49]Sheet1!$G$4</definedName>
    <definedName name="YTDLY" localSheetId="27">[48]Sheet1!$G$4</definedName>
    <definedName name="YTDLY" localSheetId="28">[48]Sheet1!$G$4</definedName>
    <definedName name="YTDLY" localSheetId="26">[48]Sheet1!$G$4</definedName>
    <definedName name="YTDLY" localSheetId="50">[50]Sheet1!$G$4</definedName>
    <definedName name="YTDLY" localSheetId="6">[51]Sheet1!$G$4</definedName>
    <definedName name="YTDLY" localSheetId="7">[51]Sheet1!$G$4</definedName>
    <definedName name="YTDLY" localSheetId="5">[51]Sheet1!$G$4</definedName>
    <definedName name="YTDLY" localSheetId="31">[48]Sheet1!$G$4</definedName>
    <definedName name="YTDLY">[52]Sheet1!$G$4</definedName>
    <definedName name="YTDTY" localSheetId="36">[48]Sheet1!$F$4</definedName>
    <definedName name="YTDTY" localSheetId="30">[48]Sheet1!$F$4</definedName>
    <definedName name="YTDTY" localSheetId="29">[48]Sheet1!$F$4</definedName>
    <definedName name="YTDTY" localSheetId="49">[48]Sheet1!$F$4</definedName>
    <definedName name="YTDTY" localSheetId="32">[48]Sheet1!$F$4</definedName>
    <definedName name="YTDTY" localSheetId="52">[49]Sheet1!$F$4</definedName>
    <definedName name="YTDTY" localSheetId="27">[48]Sheet1!$F$4</definedName>
    <definedName name="YTDTY" localSheetId="28">[48]Sheet1!$F$4</definedName>
    <definedName name="YTDTY" localSheetId="26">[48]Sheet1!$F$4</definedName>
    <definedName name="YTDTY" localSheetId="50">[50]Sheet1!$F$4</definedName>
    <definedName name="YTDTY" localSheetId="6">[51]Sheet1!$F$4</definedName>
    <definedName name="YTDTY" localSheetId="7">[51]Sheet1!$F$4</definedName>
    <definedName name="YTDTY" localSheetId="5">[51]Sheet1!$F$4</definedName>
    <definedName name="YTDTY" localSheetId="31">[48]Sheet1!$F$4</definedName>
    <definedName name="YTDTY">[52]Sheet1!$F$4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3" i="1216" l="1"/>
  <c r="F51" i="1216"/>
  <c r="F6" i="1215"/>
  <c r="F7" i="1215"/>
  <c r="B8" i="1215"/>
  <c r="B20" i="1215" s="1"/>
  <c r="C8" i="1215"/>
  <c r="D8" i="1215"/>
  <c r="D20" i="1215" s="1"/>
  <c r="E8" i="1215"/>
  <c r="E20" i="1215" s="1"/>
  <c r="G8" i="1215"/>
  <c r="K8" i="1215"/>
  <c r="F11" i="1215"/>
  <c r="F12" i="1215"/>
  <c r="F18" i="1215" s="1"/>
  <c r="I12" i="1215"/>
  <c r="F13" i="1215"/>
  <c r="I13" i="1215"/>
  <c r="F14" i="1215"/>
  <c r="F15" i="1215"/>
  <c r="F16" i="1215"/>
  <c r="F17" i="1215"/>
  <c r="B18" i="1215"/>
  <c r="C18" i="1215"/>
  <c r="D18" i="1215"/>
  <c r="E18" i="1215"/>
  <c r="G18" i="1215"/>
  <c r="K18" i="1215"/>
  <c r="C20" i="1215"/>
  <c r="G20" i="1215"/>
  <c r="K20" i="1215"/>
  <c r="B24" i="1215"/>
  <c r="F24" i="1215"/>
  <c r="B25" i="1215"/>
  <c r="F25" i="1215"/>
  <c r="B26" i="1215"/>
  <c r="C26" i="1215"/>
  <c r="E26" i="1215"/>
  <c r="F26" i="1215"/>
  <c r="F8" i="1215" l="1"/>
  <c r="F20" i="1215" s="1"/>
  <c r="U14" i="1214"/>
  <c r="V14" i="1214"/>
  <c r="E14" i="1214" s="1"/>
  <c r="W14" i="1214"/>
  <c r="U28" i="1214"/>
  <c r="V28" i="1214"/>
  <c r="W28" i="1214"/>
  <c r="E28" i="1214" s="1"/>
  <c r="E4" i="1214"/>
  <c r="E5" i="1214"/>
  <c r="E6" i="1214"/>
  <c r="E7" i="1214"/>
  <c r="E8" i="1214"/>
  <c r="E9" i="1214"/>
  <c r="E10" i="1214"/>
  <c r="E11" i="1214"/>
  <c r="E12" i="1214"/>
  <c r="E13" i="1214"/>
  <c r="C14" i="1214"/>
  <c r="I14" i="1214"/>
  <c r="J14" i="1214"/>
  <c r="K14" i="1214"/>
  <c r="L14" i="1214"/>
  <c r="M14" i="1214"/>
  <c r="B18" i="1214"/>
  <c r="I18" i="1214"/>
  <c r="B19" i="1214"/>
  <c r="I19" i="1214"/>
  <c r="E20" i="1214"/>
  <c r="E21" i="1214"/>
  <c r="E22" i="1214"/>
  <c r="E23" i="1214"/>
  <c r="D25" i="1214"/>
  <c r="D28" i="1214" s="1"/>
  <c r="E25" i="1214"/>
  <c r="D26" i="1214"/>
  <c r="E26" i="1214"/>
  <c r="D27" i="1214"/>
  <c r="E27" i="1214"/>
  <c r="F27" i="1214"/>
  <c r="G27" i="1214"/>
  <c r="H27" i="1214"/>
  <c r="B28" i="1214"/>
  <c r="C28" i="1214"/>
  <c r="F28" i="1214"/>
  <c r="G28" i="1214"/>
  <c r="H28" i="1214"/>
  <c r="I28" i="1214"/>
  <c r="J28" i="1214"/>
  <c r="K28" i="1214"/>
  <c r="L28" i="1214"/>
  <c r="M28" i="1214"/>
  <c r="AS9" i="1193" l="1"/>
  <c r="B11" i="1193"/>
  <c r="C11" i="1193"/>
  <c r="D11" i="1193"/>
  <c r="D16" i="1193" s="1"/>
  <c r="D18" i="1193" s="1"/>
  <c r="D20" i="1193" s="1"/>
  <c r="D24" i="1193" s="1"/>
  <c r="E11" i="1193"/>
  <c r="E16" i="1193" s="1"/>
  <c r="E18" i="1193" s="1"/>
  <c r="E20" i="1193" s="1"/>
  <c r="E24" i="1193" s="1"/>
  <c r="F11" i="1193"/>
  <c r="G11" i="1193"/>
  <c r="H11" i="1193"/>
  <c r="I11" i="1193"/>
  <c r="J11" i="1193"/>
  <c r="K11" i="1193"/>
  <c r="X11" i="1193"/>
  <c r="X12" i="1193" s="1"/>
  <c r="Y11" i="1193"/>
  <c r="Y12" i="1193" s="1"/>
  <c r="Z11" i="1193"/>
  <c r="Z12" i="1193" s="1"/>
  <c r="AA11" i="1193"/>
  <c r="AB11" i="1193"/>
  <c r="AB18" i="1193" s="1"/>
  <c r="AB20" i="1193" s="1"/>
  <c r="AB23" i="1193" s="1"/>
  <c r="AC11" i="1193"/>
  <c r="AC18" i="1193" s="1"/>
  <c r="AC20" i="1193" s="1"/>
  <c r="AC23" i="1193" s="1"/>
  <c r="AD11" i="1193"/>
  <c r="AE11" i="1193"/>
  <c r="AF11" i="1193"/>
  <c r="AG11" i="1193"/>
  <c r="AH11" i="1193"/>
  <c r="AI11" i="1193"/>
  <c r="AJ11" i="1193"/>
  <c r="AJ18" i="1193" s="1"/>
  <c r="AJ20" i="1193" s="1"/>
  <c r="AJ23" i="1193" s="1"/>
  <c r="AK11" i="1193"/>
  <c r="AK18" i="1193" s="1"/>
  <c r="AK20" i="1193" s="1"/>
  <c r="AK23" i="1193" s="1"/>
  <c r="AR11" i="1193"/>
  <c r="AS11" i="1193"/>
  <c r="AU11" i="1193"/>
  <c r="AW11" i="1193"/>
  <c r="AX11" i="1193"/>
  <c r="AR12" i="1193"/>
  <c r="AS12" i="1193"/>
  <c r="AT12" i="1193"/>
  <c r="AU12" i="1193"/>
  <c r="AV12" i="1193"/>
  <c r="AW12" i="1193"/>
  <c r="AX12" i="1193"/>
  <c r="B15" i="1193"/>
  <c r="C15" i="1193"/>
  <c r="D15" i="1193"/>
  <c r="E15" i="1193"/>
  <c r="F15" i="1193"/>
  <c r="G15" i="1193"/>
  <c r="H15" i="1193"/>
  <c r="I15" i="1193"/>
  <c r="X16" i="1193"/>
  <c r="X17" i="1193" s="1"/>
  <c r="Y16" i="1193"/>
  <c r="Z16" i="1193"/>
  <c r="Z17" i="1193" s="1"/>
  <c r="AA16" i="1193"/>
  <c r="AB16" i="1193"/>
  <c r="AC16" i="1193"/>
  <c r="AD16" i="1193"/>
  <c r="AD18" i="1193" s="1"/>
  <c r="AD20" i="1193" s="1"/>
  <c r="AD23" i="1193" s="1"/>
  <c r="AE16" i="1193"/>
  <c r="AF16" i="1193"/>
  <c r="AG16" i="1193"/>
  <c r="AH16" i="1193"/>
  <c r="AI16" i="1193"/>
  <c r="AJ16" i="1193"/>
  <c r="AK16" i="1193"/>
  <c r="Y17" i="1193"/>
  <c r="F18" i="1193"/>
  <c r="F20" i="1193" s="1"/>
  <c r="G18" i="1193"/>
  <c r="G20" i="1193" s="1"/>
  <c r="H18" i="1193"/>
  <c r="H20" i="1193" s="1"/>
  <c r="H24" i="1193" s="1"/>
  <c r="AI18" i="1193"/>
  <c r="AI20" i="1193" s="1"/>
  <c r="AI23" i="1193" s="1"/>
  <c r="X19" i="1193"/>
  <c r="AA19" i="1193"/>
  <c r="I20" i="1193"/>
  <c r="I24" i="1193" s="1"/>
  <c r="AB21" i="1193"/>
  <c r="AC21" i="1193"/>
  <c r="AD21" i="1193"/>
  <c r="AE21" i="1193"/>
  <c r="AF21" i="1193"/>
  <c r="AG21" i="1193"/>
  <c r="AH21" i="1193"/>
  <c r="AI21" i="1193"/>
  <c r="AJ21" i="1193"/>
  <c r="AK21" i="1193"/>
  <c r="X26" i="1193"/>
  <c r="AF26" i="1193"/>
  <c r="AG26" i="1193"/>
  <c r="AH26" i="1193"/>
  <c r="AI26" i="1193"/>
  <c r="AJ26" i="1193"/>
  <c r="AK26" i="1193"/>
  <c r="AS27" i="1193"/>
  <c r="AR28" i="1193"/>
  <c r="AR30" i="1193" s="1"/>
  <c r="AS28" i="1193"/>
  <c r="AT28" i="1193"/>
  <c r="AT30" i="1193" s="1"/>
  <c r="AU28" i="1193"/>
  <c r="AU30" i="1193" s="1"/>
  <c r="AV28" i="1193"/>
  <c r="AV30" i="1193" s="1"/>
  <c r="AW28" i="1193"/>
  <c r="AX28" i="1193"/>
  <c r="M30" i="1193"/>
  <c r="N30" i="1193"/>
  <c r="O30" i="1193"/>
  <c r="P30" i="1193"/>
  <c r="Q30" i="1193"/>
  <c r="R30" i="1193"/>
  <c r="S30" i="1193"/>
  <c r="T30" i="1193"/>
  <c r="AM30" i="1193"/>
  <c r="AN30" i="1193"/>
  <c r="AO30" i="1193"/>
  <c r="AP30" i="1193"/>
  <c r="AQ30" i="1193"/>
  <c r="AY30" i="1193"/>
  <c r="AZ30" i="1193"/>
  <c r="M50" i="1193"/>
  <c r="N50" i="1193"/>
  <c r="O50" i="1193"/>
  <c r="P50" i="1193"/>
  <c r="Q50" i="1193"/>
  <c r="R50" i="1193"/>
  <c r="S50" i="1193"/>
  <c r="T50" i="1193"/>
  <c r="T60" i="1193" s="1"/>
  <c r="AM50" i="1193"/>
  <c r="AN50" i="1193"/>
  <c r="AO50" i="1193"/>
  <c r="AP50" i="1193"/>
  <c r="AQ50" i="1193"/>
  <c r="AR50" i="1193"/>
  <c r="AS50" i="1193"/>
  <c r="AT50" i="1193"/>
  <c r="AU50" i="1193"/>
  <c r="AV50" i="1193"/>
  <c r="AW50" i="1193"/>
  <c r="AX50" i="1193"/>
  <c r="AY50" i="1193"/>
  <c r="AZ50" i="1193"/>
  <c r="M59" i="1193"/>
  <c r="N59" i="1193"/>
  <c r="O59" i="1193"/>
  <c r="P59" i="1193"/>
  <c r="P60" i="1193" s="1"/>
  <c r="Q59" i="1193"/>
  <c r="R59" i="1193"/>
  <c r="S59" i="1193"/>
  <c r="S60" i="1193" s="1"/>
  <c r="AM59" i="1193"/>
  <c r="AN59" i="1193"/>
  <c r="AO59" i="1193"/>
  <c r="AP59" i="1193"/>
  <c r="AQ59" i="1193"/>
  <c r="AR59" i="1193"/>
  <c r="AR60" i="1193" s="1"/>
  <c r="AS59" i="1193"/>
  <c r="AS60" i="1193" s="1"/>
  <c r="AT59" i="1193"/>
  <c r="AU59" i="1193"/>
  <c r="AV59" i="1193"/>
  <c r="AW59" i="1193"/>
  <c r="AX59" i="1193"/>
  <c r="AY59" i="1193"/>
  <c r="AZ59" i="1193"/>
  <c r="AZ60" i="1193" s="1"/>
  <c r="AG18" i="1193" l="1"/>
  <c r="AG20" i="1193" s="1"/>
  <c r="AG23" i="1193" s="1"/>
  <c r="O60" i="1193"/>
  <c r="C16" i="1193"/>
  <c r="C18" i="1193" s="1"/>
  <c r="C20" i="1193" s="1"/>
  <c r="C24" i="1193" s="1"/>
  <c r="AH18" i="1193"/>
  <c r="AH20" i="1193" s="1"/>
  <c r="AH23" i="1193" s="1"/>
  <c r="B16" i="1193"/>
  <c r="B18" i="1193" s="1"/>
  <c r="B20" i="1193" s="1"/>
  <c r="B24" i="1193" s="1"/>
  <c r="AX30" i="1193"/>
  <c r="AT60" i="1193"/>
  <c r="Q60" i="1193"/>
  <c r="R60" i="1193"/>
  <c r="AA18" i="1193"/>
  <c r="AA20" i="1193" s="1"/>
  <c r="AA23" i="1193" s="1"/>
  <c r="AX60" i="1193"/>
  <c r="AP60" i="1193"/>
  <c r="M60" i="1193"/>
  <c r="AF18" i="1193"/>
  <c r="AF20" i="1193" s="1"/>
  <c r="AF23" i="1193" s="1"/>
  <c r="AE18" i="1193"/>
  <c r="AE20" i="1193" s="1"/>
  <c r="AE23" i="1193" s="1"/>
  <c r="N60" i="1193"/>
  <c r="AW30" i="1193"/>
  <c r="AY60" i="1193"/>
  <c r="AQ60" i="1193"/>
  <c r="Z18" i="1193"/>
  <c r="Z20" i="1193" s="1"/>
  <c r="AW60" i="1193"/>
  <c r="AO60" i="1193"/>
  <c r="AS30" i="1193"/>
  <c r="Y18" i="1193"/>
  <c r="Y20" i="1193" s="1"/>
  <c r="AV60" i="1193"/>
  <c r="AN60" i="1193"/>
  <c r="X18" i="1193"/>
  <c r="X20" i="1193" s="1"/>
  <c r="X23" i="1193" s="1"/>
  <c r="AU60" i="1193"/>
  <c r="AM60" i="1193"/>
  <c r="H28" i="1191"/>
  <c r="H29" i="1191"/>
  <c r="H30" i="1191"/>
  <c r="H31" i="1191"/>
  <c r="H32" i="1191"/>
  <c r="H33" i="1191"/>
  <c r="H34" i="1191"/>
  <c r="H35" i="1191"/>
  <c r="D33" i="1030"/>
  <c r="B33" i="1030"/>
  <c r="D22" i="1030"/>
  <c r="B22" i="1030"/>
  <c r="J11" i="1030"/>
  <c r="K7" i="1030" s="1"/>
  <c r="H11" i="1030"/>
  <c r="I7" i="1030" s="1"/>
  <c r="F11" i="1030"/>
  <c r="G9" i="1030" s="1"/>
  <c r="D11" i="1030"/>
  <c r="B11" i="1030"/>
  <c r="K8" i="1030"/>
  <c r="I8" i="1030"/>
  <c r="G8" i="1030"/>
  <c r="G7" i="1030"/>
  <c r="I6" i="1030"/>
  <c r="G6" i="1030"/>
  <c r="X21" i="1193" l="1"/>
  <c r="Y21" i="1193"/>
  <c r="Y23" i="1193"/>
  <c r="Z21" i="1193"/>
  <c r="Z23" i="1193"/>
  <c r="I9" i="1030"/>
  <c r="K9" i="1030"/>
  <c r="K6" i="1030"/>
</calcChain>
</file>

<file path=xl/sharedStrings.xml><?xml version="1.0" encoding="utf-8"?>
<sst xmlns="http://schemas.openxmlformats.org/spreadsheetml/2006/main" count="5756" uniqueCount="1376">
  <si>
    <t xml:space="preserve"> </t>
  </si>
  <si>
    <t>Contents</t>
  </si>
  <si>
    <t>Nordea overview</t>
  </si>
  <si>
    <t xml:space="preserve"> - Ratings</t>
  </si>
  <si>
    <t xml:space="preserve"> - Nordea’s largest shareholders</t>
  </si>
  <si>
    <t>Key financial figures</t>
  </si>
  <si>
    <t xml:space="preserve"> - 10 years overview Income statement</t>
  </si>
  <si>
    <t xml:space="preserve"> - 10 years overview Ratios and key figures</t>
  </si>
  <si>
    <t xml:space="preserve"> - 10 years overview Balance sheet</t>
  </si>
  <si>
    <t xml:space="preserve"> - Quarterly development Income statement</t>
  </si>
  <si>
    <t xml:space="preserve"> - Quarterly development Ratios and key figures</t>
  </si>
  <si>
    <t xml:space="preserve"> - Quarterly development Balance sheet</t>
  </si>
  <si>
    <t xml:space="preserve"> - Net interest income development</t>
  </si>
  <si>
    <t xml:space="preserve"> - Net fee and commission income</t>
  </si>
  <si>
    <t xml:space="preserve"> - Other expenses</t>
  </si>
  <si>
    <t xml:space="preserve"> - Net loan losses</t>
  </si>
  <si>
    <t>Business areas</t>
  </si>
  <si>
    <t>Personal Banking</t>
  </si>
  <si>
    <t xml:space="preserve"> - Personal Banking Financial highlights</t>
  </si>
  <si>
    <t>Business Banking</t>
  </si>
  <si>
    <t xml:space="preserve"> - Business Banking Financial highlights</t>
  </si>
  <si>
    <t xml:space="preserve">Large Corporates &amp; Institutions </t>
  </si>
  <si>
    <t xml:space="preserve"> - Large Corporates &amp; Institutions Financial highlights</t>
  </si>
  <si>
    <t>Asset &amp; Wealth Management</t>
  </si>
  <si>
    <t xml:space="preserve"> - Asset &amp; Wealth Management Financial highlights</t>
  </si>
  <si>
    <t xml:space="preserve"> - Asset Management</t>
  </si>
  <si>
    <t xml:space="preserve"> - Private Banking</t>
  </si>
  <si>
    <t xml:space="preserve"> - Life &amp; Pension</t>
  </si>
  <si>
    <t xml:space="preserve"> - Solvency</t>
  </si>
  <si>
    <t xml:space="preserve"> - Assets under management</t>
  </si>
  <si>
    <t>Group functions</t>
  </si>
  <si>
    <t xml:space="preserve"> - Group functions</t>
  </si>
  <si>
    <t>Risk, liquidity and capital management</t>
  </si>
  <si>
    <t xml:space="preserve"> - Lending, loan losses and impaired loans</t>
  </si>
  <si>
    <t xml:space="preserve"> - Loans and impairment</t>
  </si>
  <si>
    <t xml:space="preserve"> - Rating distribution and Market risk VaR</t>
  </si>
  <si>
    <t xml:space="preserve"> - LTV distribution</t>
  </si>
  <si>
    <t xml:space="preserve"> - Capital position</t>
  </si>
  <si>
    <t xml:space="preserve"> - Short-term funding</t>
  </si>
  <si>
    <t xml:space="preserve"> - Liquidity buffer</t>
  </si>
  <si>
    <t xml:space="preserve"> - Asset and liabilities and Maturity analysis</t>
  </si>
  <si>
    <t xml:space="preserve"> - LCR</t>
  </si>
  <si>
    <t>Macroeconomic Outlook</t>
  </si>
  <si>
    <t xml:space="preserve"> - Macroeconomic data </t>
  </si>
  <si>
    <t xml:space="preserve"> - Contacts and Financial calendar</t>
  </si>
  <si>
    <t>Ratings</t>
  </si>
  <si>
    <t>As of 31 Dec 2021</t>
  </si>
  <si>
    <t>Moody's</t>
  </si>
  <si>
    <t>S&amp;P</t>
  </si>
  <si>
    <t>Fitch</t>
  </si>
  <si>
    <t>Short</t>
  </si>
  <si>
    <t>Long</t>
  </si>
  <si>
    <t xml:space="preserve">Nordea Bank Abp </t>
  </si>
  <si>
    <t>P-1</t>
  </si>
  <si>
    <t>Aa3</t>
  </si>
  <si>
    <t>A-1+</t>
  </si>
  <si>
    <t>AA-</t>
  </si>
  <si>
    <t>F1+</t>
  </si>
  <si>
    <t>Senior Preferred (SP) issuances</t>
  </si>
  <si>
    <t>AA</t>
  </si>
  <si>
    <t>Senior Non-Preferred (SNP) issuances</t>
  </si>
  <si>
    <t>A3</t>
  </si>
  <si>
    <t>A</t>
  </si>
  <si>
    <t>Tier 2 (T2) issuances</t>
  </si>
  <si>
    <t>Baa1</t>
  </si>
  <si>
    <t>A-</t>
  </si>
  <si>
    <t>Additional tier 1 (AT1) issuances</t>
  </si>
  <si>
    <t>BBB</t>
  </si>
  <si>
    <t>BBB+</t>
  </si>
  <si>
    <t>Nordea Hypotek AB (publ)</t>
  </si>
  <si>
    <t>Aaa*</t>
  </si>
  <si>
    <t>Nordea Kredit Realkreditaktieselskab</t>
  </si>
  <si>
    <t>AAA*</t>
  </si>
  <si>
    <t>Nordea Eiendomskreditt AS</t>
  </si>
  <si>
    <t>Nordea Mortgage Bank Plc</t>
  </si>
  <si>
    <t>Nordea Direct Bank ASA</t>
  </si>
  <si>
    <t>Nordea Direct Boligkreditt AS</t>
  </si>
  <si>
    <t>*Covered bond rating</t>
  </si>
  <si>
    <t>Largest shareholders</t>
  </si>
  <si>
    <t>End of Q4 2021</t>
  </si>
  <si>
    <t>No.of shares, mill</t>
  </si>
  <si>
    <t>Percent end Q4</t>
  </si>
  <si>
    <t>Sampo</t>
  </si>
  <si>
    <t>BlackRock  </t>
  </si>
  <si>
    <t>Cevian Capital </t>
  </si>
  <si>
    <t>Nordea-fonden   </t>
  </si>
  <si>
    <t>Vanguard Funds</t>
  </si>
  <si>
    <t>Swedbank Robur</t>
  </si>
  <si>
    <t>Alecta Pension Insurance         </t>
  </si>
  <si>
    <t>Varma Mutual Pension Insurance</t>
  </si>
  <si>
    <t>Nordea Funds</t>
  </si>
  <si>
    <t>First Swedish National Pension Fund</t>
  </si>
  <si>
    <t>Fidelity Investments     </t>
  </si>
  <si>
    <t>Handelsbanken funds</t>
  </si>
  <si>
    <t>JP Morgan Asset Management</t>
  </si>
  <si>
    <t>Ilmarinen Mutual Pension Insurance</t>
  </si>
  <si>
    <t>Nordea Bank Abp</t>
  </si>
  <si>
    <t>TIAA - Teachers Advisors</t>
  </si>
  <si>
    <t>Norwegian Petroleum Fund</t>
  </si>
  <si>
    <t>SEB Funds</t>
  </si>
  <si>
    <t>Henderson Funds</t>
  </si>
  <si>
    <t>Nordea Vinstandelsstiftelse</t>
  </si>
  <si>
    <t>Other</t>
  </si>
  <si>
    <t>Total number of outstanding shares</t>
  </si>
  <si>
    <t>10 year overview</t>
  </si>
  <si>
    <t>14 quarter overview</t>
  </si>
  <si>
    <t>Historical numbers for 2014 restated following that IT Poland is included in continuing operations</t>
  </si>
  <si>
    <t>Income statement</t>
  </si>
  <si>
    <t>Balance sheet</t>
  </si>
  <si>
    <t>EURm</t>
  </si>
  <si>
    <t>2021</t>
  </si>
  <si>
    <t>2019</t>
  </si>
  <si>
    <t>Q4/21</t>
  </si>
  <si>
    <t>Q3/21</t>
  </si>
  <si>
    <t>Q2/21</t>
  </si>
  <si>
    <t>Q1/21</t>
  </si>
  <si>
    <t>Q4/20</t>
  </si>
  <si>
    <t>Q3/20</t>
  </si>
  <si>
    <t>Q2/20</t>
  </si>
  <si>
    <t>Q1/20</t>
  </si>
  <si>
    <t>Q4/19</t>
  </si>
  <si>
    <t>Q3/19</t>
  </si>
  <si>
    <t>Q2/19</t>
  </si>
  <si>
    <t>Q1/19</t>
  </si>
  <si>
    <t>Q4/18</t>
  </si>
  <si>
    <t>Q3/18</t>
  </si>
  <si>
    <t>Net interest income</t>
  </si>
  <si>
    <t>Net fee and commission income</t>
  </si>
  <si>
    <t>Assets</t>
  </si>
  <si>
    <t xml:space="preserve">Net fee and commission income </t>
  </si>
  <si>
    <t>Net result from items at fair value</t>
  </si>
  <si>
    <t>Equity method</t>
  </si>
  <si>
    <t xml:space="preserve">Cash and balances with central banks </t>
  </si>
  <si>
    <t>Other income</t>
  </si>
  <si>
    <t>Loans to central banks</t>
  </si>
  <si>
    <t>Total operating income</t>
  </si>
  <si>
    <r>
      <t>Loans to credit institutions</t>
    </r>
    <r>
      <rPr>
        <vertAlign val="superscript"/>
        <sz val="8"/>
        <rFont val="Arial"/>
        <family val="2"/>
      </rPr>
      <t xml:space="preserve">1 </t>
    </r>
  </si>
  <si>
    <t xml:space="preserve">Loans to credit institutions </t>
  </si>
  <si>
    <t>Staff costs</t>
  </si>
  <si>
    <r>
      <t>Loans to the public</t>
    </r>
    <r>
      <rPr>
        <vertAlign val="superscript"/>
        <sz val="8"/>
        <rFont val="Arial"/>
        <family val="2"/>
      </rPr>
      <t>1</t>
    </r>
    <r>
      <rPr>
        <sz val="8"/>
        <rFont val="Arial"/>
        <family val="2"/>
      </rPr>
      <t xml:space="preserve"> </t>
    </r>
  </si>
  <si>
    <r>
      <t>Total operating income, excl, non-recurring items</t>
    </r>
    <r>
      <rPr>
        <b/>
        <vertAlign val="superscript"/>
        <sz val="8"/>
        <rFont val="Arial"/>
        <family val="2"/>
      </rPr>
      <t>1</t>
    </r>
  </si>
  <si>
    <t xml:space="preserve">Loans to the public </t>
  </si>
  <si>
    <t>Other expenses</t>
  </si>
  <si>
    <t xml:space="preserve">Interest-bearing securities </t>
  </si>
  <si>
    <t>Depreciation tangible and intangible assets</t>
  </si>
  <si>
    <t xml:space="preserve">Financial instruments pledged as collateral </t>
  </si>
  <si>
    <t>Total operating expenses</t>
  </si>
  <si>
    <t>Shares</t>
  </si>
  <si>
    <t>Profit before loan losses</t>
  </si>
  <si>
    <t>Assets in pooled schemes and unit-linked investment contracts</t>
  </si>
  <si>
    <r>
      <t>Net loan losses and similar net result</t>
    </r>
    <r>
      <rPr>
        <vertAlign val="superscript"/>
        <sz val="8"/>
        <rFont val="Arial"/>
        <family val="2"/>
      </rPr>
      <t>9</t>
    </r>
  </si>
  <si>
    <t xml:space="preserve">Derivatives </t>
  </si>
  <si>
    <r>
      <t>Total operating expenses,  excl, non-recurring items</t>
    </r>
    <r>
      <rPr>
        <b/>
        <vertAlign val="superscript"/>
        <sz val="8"/>
        <rFont val="Arial"/>
        <family val="2"/>
      </rPr>
      <t>2</t>
    </r>
  </si>
  <si>
    <t>Operating profit</t>
  </si>
  <si>
    <t xml:space="preserve">Fair value changes of hedged items in portfolio hedge of interest rate risk </t>
  </si>
  <si>
    <t>Income tax expense</t>
  </si>
  <si>
    <t>Net loan losses and similar net result</t>
  </si>
  <si>
    <t>Net profit for period from continuing operations</t>
  </si>
  <si>
    <t>Investments in associated undertakings and joint ventures</t>
  </si>
  <si>
    <t xml:space="preserve">Intangible assets </t>
  </si>
  <si>
    <r>
      <t>Operating profit, excl, non-recurring items</t>
    </r>
    <r>
      <rPr>
        <b/>
        <vertAlign val="superscript"/>
        <sz val="8"/>
        <rFont val="Arial"/>
        <family val="2"/>
      </rPr>
      <t>1,2</t>
    </r>
  </si>
  <si>
    <t>Net profit for the period from discontinued operations after tax</t>
  </si>
  <si>
    <t>-</t>
  </si>
  <si>
    <t xml:space="preserve">Properties and equipment </t>
  </si>
  <si>
    <t>Investment property</t>
  </si>
  <si>
    <t>Net profit (continuing operations)</t>
  </si>
  <si>
    <t>Investment properties</t>
  </si>
  <si>
    <t>Net profit for the period</t>
  </si>
  <si>
    <t xml:space="preserve">Deferred tax assets </t>
  </si>
  <si>
    <t xml:space="preserve">Current tax assets </t>
  </si>
  <si>
    <t>Ratios and key figures</t>
  </si>
  <si>
    <t xml:space="preserve">Retirement benefit assets </t>
  </si>
  <si>
    <t xml:space="preserve">Other assets </t>
  </si>
  <si>
    <t>Diluted earnings per share, EUR</t>
  </si>
  <si>
    <r>
      <t>Ratios and key figures</t>
    </r>
    <r>
      <rPr>
        <b/>
        <vertAlign val="superscript"/>
        <sz val="8"/>
        <color theme="4" tint="-0.249977111117893"/>
        <rFont val="Arial"/>
        <family val="2"/>
      </rPr>
      <t>1</t>
    </r>
  </si>
  <si>
    <r>
      <t>Prepaid expenses and accrued income</t>
    </r>
    <r>
      <rPr>
        <vertAlign val="superscript"/>
        <sz val="8"/>
        <rFont val="Arial"/>
        <family val="2"/>
      </rPr>
      <t>1</t>
    </r>
    <r>
      <rPr>
        <sz val="8"/>
        <rFont val="Arial"/>
        <family val="2"/>
      </rPr>
      <t xml:space="preserve"> </t>
    </r>
  </si>
  <si>
    <r>
      <t>Share price</t>
    </r>
    <r>
      <rPr>
        <vertAlign val="superscript"/>
        <sz val="8"/>
        <color theme="1"/>
        <rFont val="Arial"/>
        <family val="2"/>
      </rPr>
      <t>2</t>
    </r>
    <r>
      <rPr>
        <sz val="8"/>
        <color theme="1"/>
        <rFont val="Arial"/>
        <family val="2"/>
      </rPr>
      <t>, EUR</t>
    </r>
  </si>
  <si>
    <t xml:space="preserve">Prepaid expenses and accrued income </t>
  </si>
  <si>
    <t>Assets held for sale</t>
  </si>
  <si>
    <r>
      <t>Equity per share</t>
    </r>
    <r>
      <rPr>
        <vertAlign val="superscript"/>
        <sz val="8"/>
        <color theme="1"/>
        <rFont val="Arial"/>
        <family val="2"/>
      </rPr>
      <t>2</t>
    </r>
    <r>
      <rPr>
        <sz val="8"/>
        <color theme="1"/>
        <rFont val="Arial"/>
        <family val="2"/>
      </rPr>
      <t>, EUR</t>
    </r>
  </si>
  <si>
    <t xml:space="preserve">Diluted earnings per share, EUR </t>
  </si>
  <si>
    <t>0.91</t>
  </si>
  <si>
    <t>0.83</t>
  </si>
  <si>
    <t>0.77</t>
  </si>
  <si>
    <t xml:space="preserve">Total assets </t>
  </si>
  <si>
    <r>
      <t>Potential shares outstanding</t>
    </r>
    <r>
      <rPr>
        <vertAlign val="superscript"/>
        <sz val="8"/>
        <color theme="1"/>
        <rFont val="Arial"/>
        <family val="2"/>
      </rPr>
      <t>2</t>
    </r>
    <r>
      <rPr>
        <sz val="8"/>
        <color theme="1"/>
        <rFont val="Arial"/>
        <family val="2"/>
      </rPr>
      <t>, million</t>
    </r>
  </si>
  <si>
    <r>
      <t>Share price</t>
    </r>
    <r>
      <rPr>
        <vertAlign val="superscript"/>
        <sz val="8"/>
        <rFont val="Arial"/>
        <family val="2"/>
      </rPr>
      <t>2</t>
    </r>
    <r>
      <rPr>
        <sz val="8"/>
        <rFont val="Arial"/>
        <family val="2"/>
      </rPr>
      <t>, EUR</t>
    </r>
  </si>
  <si>
    <t>10.79</t>
  </si>
  <si>
    <t>10.15</t>
  </si>
  <si>
    <t>9.68</t>
  </si>
  <si>
    <t>9.78</t>
  </si>
  <si>
    <t>7.24</t>
  </si>
  <si>
    <t>Weighted average number of diluted shares, million</t>
  </si>
  <si>
    <r>
      <t>Proposed/actual dividend per share</t>
    </r>
    <r>
      <rPr>
        <vertAlign val="superscript"/>
        <sz val="8"/>
        <rFont val="Arial"/>
        <family val="2"/>
      </rPr>
      <t>8</t>
    </r>
    <r>
      <rPr>
        <sz val="8"/>
        <rFont val="Arial"/>
        <family val="2"/>
      </rPr>
      <t>, EUR</t>
    </r>
  </si>
  <si>
    <t>0.69</t>
  </si>
  <si>
    <t>0.65</t>
  </si>
  <si>
    <t>0.64</t>
  </si>
  <si>
    <t>0.62</t>
  </si>
  <si>
    <t>0.43</t>
  </si>
  <si>
    <t>0.34</t>
  </si>
  <si>
    <t xml:space="preserve">Return on equity, % </t>
  </si>
  <si>
    <r>
      <t>Equity per share</t>
    </r>
    <r>
      <rPr>
        <vertAlign val="superscript"/>
        <sz val="8"/>
        <rFont val="Arial"/>
        <family val="2"/>
      </rPr>
      <t>2</t>
    </r>
    <r>
      <rPr>
        <sz val="8"/>
        <rFont val="Arial"/>
        <family val="2"/>
      </rPr>
      <t>, EUR</t>
    </r>
  </si>
  <si>
    <t>8.51</t>
  </si>
  <si>
    <t>8.03</t>
  </si>
  <si>
    <t>7.69</t>
  </si>
  <si>
    <t>7.27</t>
  </si>
  <si>
    <t>6.96</t>
  </si>
  <si>
    <t>Liabilities</t>
  </si>
  <si>
    <r>
      <t>Return on equity with amortised resolution fees, % - excl items affecting comparabiltiy</t>
    </r>
    <r>
      <rPr>
        <vertAlign val="superscript"/>
        <sz val="8"/>
        <color theme="1"/>
        <rFont val="Arial"/>
        <family val="2"/>
      </rPr>
      <t>1</t>
    </r>
    <r>
      <rPr>
        <sz val="8"/>
        <color theme="1"/>
        <rFont val="Arial"/>
        <family val="2"/>
      </rPr>
      <t xml:space="preserve"> </t>
    </r>
  </si>
  <si>
    <r>
      <t>Potential shares outstanding</t>
    </r>
    <r>
      <rPr>
        <vertAlign val="superscript"/>
        <sz val="8"/>
        <rFont val="Arial"/>
        <family val="2"/>
      </rPr>
      <t>2</t>
    </r>
    <r>
      <rPr>
        <sz val="8"/>
        <rFont val="Arial"/>
        <family val="2"/>
      </rPr>
      <t>, million</t>
    </r>
  </si>
  <si>
    <t>Assets under management, EURbn</t>
  </si>
  <si>
    <t xml:space="preserve">Deposits by credit institutions </t>
  </si>
  <si>
    <t>Cost-to-income ratio, % - excl. items affecting comparability</t>
  </si>
  <si>
    <t>12.2</t>
  </si>
  <si>
    <t>11.4</t>
  </si>
  <si>
    <t>11.6</t>
  </si>
  <si>
    <t xml:space="preserve">Deposits and borrowings from the public </t>
  </si>
  <si>
    <t xml:space="preserve">Cost-to-income ratio, % - excl. items affecting comparability with amortised resolution fees </t>
  </si>
  <si>
    <t>288.2</t>
  </si>
  <si>
    <t>262.2</t>
  </si>
  <si>
    <t>232.1</t>
  </si>
  <si>
    <t>218.3</t>
  </si>
  <si>
    <t>Deposits in pooled schemes and unit-linked investment contacts</t>
  </si>
  <si>
    <r>
      <t>Loan loss ratio, basis points</t>
    </r>
    <r>
      <rPr>
        <vertAlign val="superscript"/>
        <sz val="8"/>
        <color theme="1"/>
        <rFont val="Arial"/>
        <family val="2"/>
      </rPr>
      <t>3</t>
    </r>
  </si>
  <si>
    <t>Cost-to-income ratio, %  - excl. items affecting comparability</t>
  </si>
  <si>
    <t xml:space="preserve">Liabilities to policyholders </t>
  </si>
  <si>
    <r>
      <t>Loan loss ratio including loans held at fair value, bp</t>
    </r>
    <r>
      <rPr>
        <vertAlign val="superscript"/>
        <sz val="8"/>
        <rFont val="Arial"/>
        <family val="2"/>
      </rPr>
      <t>3</t>
    </r>
  </si>
  <si>
    <r>
      <t>Loan loss ratio, basis points</t>
    </r>
    <r>
      <rPr>
        <vertAlign val="superscript"/>
        <sz val="8"/>
        <rFont val="Arial"/>
        <family val="2"/>
      </rPr>
      <t>3</t>
    </r>
  </si>
  <si>
    <t xml:space="preserve">Debt securities in issue </t>
  </si>
  <si>
    <r>
      <t>Loan loss ratio including loans held at fair value, excl. items affecting comparability, bp</t>
    </r>
    <r>
      <rPr>
        <vertAlign val="superscript"/>
        <sz val="8"/>
        <rFont val="Arial"/>
        <family val="2"/>
      </rPr>
      <t>3</t>
    </r>
  </si>
  <si>
    <r>
      <t>Common Equity Tier 1 capital ratio</t>
    </r>
    <r>
      <rPr>
        <vertAlign val="superscript"/>
        <sz val="8"/>
        <rFont val="Arial"/>
        <family val="2"/>
      </rPr>
      <t xml:space="preserve">2,4,5,6 </t>
    </r>
    <r>
      <rPr>
        <sz val="8"/>
        <rFont val="Arial"/>
        <family val="2"/>
      </rPr>
      <t>, %</t>
    </r>
  </si>
  <si>
    <r>
      <t>Tier 1 capital ratio</t>
    </r>
    <r>
      <rPr>
        <vertAlign val="superscript"/>
        <sz val="8"/>
        <color theme="1"/>
        <rFont val="Arial"/>
        <family val="2"/>
      </rPr>
      <t>2,4,5,6</t>
    </r>
    <r>
      <rPr>
        <sz val="8"/>
        <color theme="1"/>
        <rFont val="Arial"/>
        <family val="2"/>
      </rPr>
      <t>,%</t>
    </r>
  </si>
  <si>
    <r>
      <t>Common Equity Tier 1 capital ratio, excl, Basel I floor</t>
    </r>
    <r>
      <rPr>
        <vertAlign val="superscript"/>
        <sz val="8"/>
        <rFont val="Arial"/>
        <family val="2"/>
      </rPr>
      <t>2,4,6,7</t>
    </r>
    <r>
      <rPr>
        <sz val="8"/>
        <rFont val="Arial"/>
        <family val="2"/>
      </rPr>
      <t xml:space="preserve"> , %</t>
    </r>
  </si>
  <si>
    <t>16.5</t>
  </si>
  <si>
    <t>15.7</t>
  </si>
  <si>
    <t>14.9</t>
  </si>
  <si>
    <t>13.1</t>
  </si>
  <si>
    <t xml:space="preserve">Current tax liabilities </t>
  </si>
  <si>
    <r>
      <t>Total capital ratio</t>
    </r>
    <r>
      <rPr>
        <vertAlign val="superscript"/>
        <sz val="8"/>
        <color theme="1"/>
        <rFont val="Arial"/>
        <family val="2"/>
      </rPr>
      <t>2,4,5,6</t>
    </r>
    <r>
      <rPr>
        <sz val="8"/>
        <color theme="1"/>
        <rFont val="Arial"/>
        <family val="2"/>
      </rPr>
      <t>, %</t>
    </r>
  </si>
  <si>
    <r>
      <t>Tier 1 capital ratio, excl, Basel I floor</t>
    </r>
    <r>
      <rPr>
        <vertAlign val="superscript"/>
        <sz val="8"/>
        <rFont val="Arial"/>
        <family val="2"/>
      </rPr>
      <t>2,4,6,7</t>
    </r>
    <r>
      <rPr>
        <sz val="8"/>
        <rFont val="Arial"/>
        <family val="2"/>
      </rPr>
      <t xml:space="preserve"> , %</t>
    </r>
  </si>
  <si>
    <t>18.5</t>
  </si>
  <si>
    <t>17.6</t>
  </si>
  <si>
    <t>14.3</t>
  </si>
  <si>
    <t xml:space="preserve">Other liabilities </t>
  </si>
  <si>
    <r>
      <t>Tier 1 capital</t>
    </r>
    <r>
      <rPr>
        <vertAlign val="superscript"/>
        <sz val="8"/>
        <color theme="1"/>
        <rFont val="Arial"/>
        <family val="2"/>
      </rPr>
      <t>2,4</t>
    </r>
    <r>
      <rPr>
        <sz val="8"/>
        <color theme="1"/>
        <rFont val="Arial"/>
        <family val="2"/>
      </rPr>
      <t>, EURm</t>
    </r>
  </si>
  <si>
    <r>
      <t>Total capital ratio, excl, Basel I floor</t>
    </r>
    <r>
      <rPr>
        <vertAlign val="superscript"/>
        <sz val="8"/>
        <rFont val="Arial"/>
        <family val="2"/>
      </rPr>
      <t>2,4,6,7</t>
    </r>
    <r>
      <rPr>
        <sz val="8"/>
        <rFont val="Arial"/>
        <family val="2"/>
      </rPr>
      <t xml:space="preserve"> , %</t>
    </r>
  </si>
  <si>
    <t>21.6</t>
  </si>
  <si>
    <t>20.6</t>
  </si>
  <si>
    <t>18.1</t>
  </si>
  <si>
    <t>16.2</t>
  </si>
  <si>
    <t xml:space="preserve">Accrued expenses and prepaid income </t>
  </si>
  <si>
    <r>
      <t>Risk Exposure Amount</t>
    </r>
    <r>
      <rPr>
        <vertAlign val="superscript"/>
        <sz val="8"/>
        <color theme="1"/>
        <rFont val="Arial"/>
        <family val="2"/>
      </rPr>
      <t>4</t>
    </r>
    <r>
      <rPr>
        <sz val="8"/>
        <color theme="1"/>
        <rFont val="Arial"/>
        <family val="2"/>
      </rPr>
      <t>,EURbn</t>
    </r>
  </si>
  <si>
    <r>
      <t>Tier 1 capital</t>
    </r>
    <r>
      <rPr>
        <vertAlign val="superscript"/>
        <sz val="8"/>
        <rFont val="Arial"/>
        <family val="2"/>
      </rPr>
      <t>2,4</t>
    </r>
    <r>
      <rPr>
        <sz val="8"/>
        <rFont val="Arial"/>
        <family val="2"/>
      </rPr>
      <t>, EURm</t>
    </r>
  </si>
  <si>
    <t xml:space="preserve">Deferred tax liabilities </t>
  </si>
  <si>
    <r>
      <t xml:space="preserve">Number of employees (FTEs) </t>
    </r>
    <r>
      <rPr>
        <vertAlign val="superscript"/>
        <sz val="8"/>
        <color theme="1"/>
        <rFont val="Arial"/>
        <family val="2"/>
      </rPr>
      <t>2</t>
    </r>
  </si>
  <si>
    <r>
      <t>Risk Exposure Amount, excl, Basel I floor</t>
    </r>
    <r>
      <rPr>
        <vertAlign val="superscript"/>
        <sz val="8"/>
        <rFont val="Arial"/>
        <family val="2"/>
      </rPr>
      <t>4</t>
    </r>
    <r>
      <rPr>
        <sz val="8"/>
        <rFont val="Arial"/>
        <family val="2"/>
      </rPr>
      <t>, EURbn</t>
    </r>
  </si>
  <si>
    <t xml:space="preserve">Provisions </t>
  </si>
  <si>
    <r>
      <t>Economic capital</t>
    </r>
    <r>
      <rPr>
        <vertAlign val="superscript"/>
        <sz val="8"/>
        <color theme="1"/>
        <rFont val="Arial"/>
        <family val="2"/>
      </rPr>
      <t>2,5</t>
    </r>
    <r>
      <rPr>
        <sz val="8"/>
        <color theme="1"/>
        <rFont val="Arial"/>
        <family val="2"/>
      </rPr>
      <t xml:space="preserve">, EURbn </t>
    </r>
  </si>
  <si>
    <r>
      <t>Risk Exposure Amount, incl, Basel I floor</t>
    </r>
    <r>
      <rPr>
        <vertAlign val="superscript"/>
        <sz val="8"/>
        <rFont val="Arial"/>
        <family val="2"/>
      </rPr>
      <t>4</t>
    </r>
    <r>
      <rPr>
        <sz val="8"/>
        <rFont val="Arial"/>
        <family val="2"/>
      </rPr>
      <t>, EURbn</t>
    </r>
  </si>
  <si>
    <t xml:space="preserve">Retirement benefit obligations </t>
  </si>
  <si>
    <r>
      <t>Return on capital at risk</t>
    </r>
    <r>
      <rPr>
        <vertAlign val="superscript"/>
        <sz val="8"/>
        <rFont val="Arial"/>
        <family val="2"/>
      </rPr>
      <t>1</t>
    </r>
    <r>
      <rPr>
        <sz val="8"/>
        <rFont val="Arial"/>
        <family val="2"/>
      </rPr>
      <t xml:space="preserve">, % </t>
    </r>
  </si>
  <si>
    <r>
      <t>Number of employees (FTEs)</t>
    </r>
    <r>
      <rPr>
        <vertAlign val="superscript"/>
        <sz val="8"/>
        <rFont val="Arial"/>
        <family val="2"/>
      </rPr>
      <t>2</t>
    </r>
  </si>
  <si>
    <t xml:space="preserve">Subordinated liabilities </t>
  </si>
  <si>
    <t xml:space="preserve">Return on capital at risk with amortised resolution fees, % </t>
  </si>
  <si>
    <r>
      <t>Economic capital</t>
    </r>
    <r>
      <rPr>
        <vertAlign val="superscript"/>
        <sz val="8"/>
        <rFont val="Arial"/>
        <family val="2"/>
      </rPr>
      <t>2,7</t>
    </r>
    <r>
      <rPr>
        <sz val="8"/>
        <rFont val="Arial"/>
        <family val="2"/>
      </rPr>
      <t xml:space="preserve">, EURbn </t>
    </r>
  </si>
  <si>
    <t>24.3</t>
  </si>
  <si>
    <t>23.5</t>
  </si>
  <si>
    <t>24.6</t>
  </si>
  <si>
    <t>Liabilities held for sale</t>
  </si>
  <si>
    <r>
      <t>Return on capital at risk</t>
    </r>
    <r>
      <rPr>
        <vertAlign val="superscript"/>
        <sz val="8"/>
        <rFont val="Arial"/>
        <family val="2"/>
      </rPr>
      <t>1,5</t>
    </r>
    <r>
      <rPr>
        <sz val="8"/>
        <rFont val="Arial"/>
        <family val="2"/>
      </rPr>
      <t xml:space="preserve">, % </t>
    </r>
  </si>
  <si>
    <t>14.0</t>
  </si>
  <si>
    <t xml:space="preserve">Total liabilities </t>
  </si>
  <si>
    <t>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</si>
  <si>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t>Equity</t>
  </si>
  <si>
    <t xml:space="preserve">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t>
  </si>
  <si>
    <r>
      <rPr>
        <vertAlign val="superscript"/>
        <sz val="7"/>
        <rFont val="Arial"/>
        <family val="2"/>
      </rPr>
      <t>2</t>
    </r>
    <r>
      <rPr>
        <sz val="7"/>
        <rFont val="Arial"/>
        <family val="2"/>
      </rPr>
      <t xml:space="preserve"> End of period.</t>
    </r>
  </si>
  <si>
    <t>Additional Tier 1 capital holders</t>
  </si>
  <si>
    <r>
      <rPr>
        <vertAlign val="superscript"/>
        <sz val="7"/>
        <rFont val="Arial"/>
        <family val="2"/>
      </rPr>
      <t>3</t>
    </r>
    <r>
      <rPr>
        <sz val="7"/>
        <rFont val="Arial"/>
        <family val="2"/>
      </rPr>
      <t xml:space="preserve"> Including Loans to the public reported in Assets held for sale.</t>
    </r>
  </si>
  <si>
    <t xml:space="preserve">Non-controlling interests </t>
  </si>
  <si>
    <r>
      <rPr>
        <vertAlign val="superscript"/>
        <sz val="7"/>
        <color rgb="FF000000"/>
        <rFont val="Arial"/>
        <family val="2"/>
      </rPr>
      <t>2</t>
    </r>
    <r>
      <rPr>
        <sz val="7"/>
        <color rgb="FF000000"/>
        <rFont val="Arial"/>
        <family val="2"/>
      </rPr>
      <t xml:space="preserve"> End of period,</t>
    </r>
  </si>
  <si>
    <r>
      <rPr>
        <vertAlign val="superscript"/>
        <sz val="7"/>
        <rFont val="Arial"/>
        <family val="2"/>
      </rPr>
      <t>4</t>
    </r>
    <r>
      <rPr>
        <sz val="7"/>
        <rFont val="Arial"/>
        <family val="2"/>
      </rPr>
      <t xml:space="preserve"> Including the result for the period.</t>
    </r>
  </si>
  <si>
    <t xml:space="preserve">Share capital </t>
  </si>
  <si>
    <r>
      <rPr>
        <vertAlign val="superscript"/>
        <sz val="7"/>
        <color rgb="FF000000"/>
        <rFont val="Arial"/>
        <family val="2"/>
      </rPr>
      <t>3</t>
    </r>
    <r>
      <rPr>
        <sz val="7"/>
        <color rgb="FF000000"/>
        <rFont val="Arial"/>
        <family val="2"/>
      </rPr>
      <t xml:space="preserve"> Including Loans to the public reported in Assets held for sale,</t>
    </r>
  </si>
  <si>
    <r>
      <rPr>
        <vertAlign val="superscript"/>
        <sz val="7"/>
        <rFont val="Arial"/>
        <family val="2"/>
      </rPr>
      <t>5</t>
    </r>
    <r>
      <rPr>
        <sz val="7"/>
        <rFont val="Arial"/>
        <family val="2"/>
      </rPr>
      <t xml:space="preserve"> Return on capital at risk restated Q4 2015 due to changed definition.</t>
    </r>
  </si>
  <si>
    <t xml:space="preserve">Share premium reserve </t>
  </si>
  <si>
    <r>
      <rPr>
        <vertAlign val="superscript"/>
        <sz val="7"/>
        <color rgb="FF000000"/>
        <rFont val="Arial"/>
        <family val="2"/>
      </rPr>
      <t>4</t>
    </r>
    <r>
      <rPr>
        <sz val="7"/>
        <color rgb="FF000000"/>
        <rFont val="Arial"/>
        <family val="2"/>
      </rPr>
      <t xml:space="preserve"> Including the result for the period,</t>
    </r>
  </si>
  <si>
    <r>
      <rPr>
        <vertAlign val="superscript"/>
        <sz val="7"/>
        <rFont val="Arial"/>
        <family val="2"/>
      </rPr>
      <t>6</t>
    </r>
    <r>
      <rPr>
        <sz val="7"/>
        <rFont val="Arial"/>
        <family val="2"/>
      </rPr>
      <t xml:space="preserve"> For more detailed information see chapter Other information. </t>
    </r>
  </si>
  <si>
    <t>Invested unrestricted equity</t>
  </si>
  <si>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 (see Note 1 for more information).</t>
    </r>
  </si>
  <si>
    <t>Invested unrestriced equity</t>
  </si>
  <si>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</si>
  <si>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t xml:space="preserve">Other reserves </t>
  </si>
  <si>
    <r>
      <rPr>
        <vertAlign val="superscript"/>
        <sz val="7"/>
        <color rgb="FF000000"/>
        <rFont val="Arial"/>
        <family val="2"/>
      </rPr>
      <t>6</t>
    </r>
    <r>
      <rPr>
        <sz val="7"/>
        <color rgb="FF000000"/>
        <rFont val="Arial"/>
        <family val="2"/>
      </rPr>
      <t xml:space="preserve"> For more detailed information see chapter Other information. </t>
    </r>
  </si>
  <si>
    <r>
      <rPr>
        <vertAlign val="superscript"/>
        <sz val="7"/>
        <rFont val="Arial"/>
        <family val="2"/>
      </rPr>
      <t xml:space="preserve">8  </t>
    </r>
    <r>
      <rPr>
        <sz val="7"/>
        <rFont val="Arial"/>
        <family val="2"/>
      </rPr>
      <t>For 2021, proposed dividend, approximate amount based on the estimated number of shares that will be in issue at the estimated dividend decision date.</t>
    </r>
  </si>
  <si>
    <t xml:space="preserve">Retained earnings </t>
  </si>
  <si>
    <t>For more detailed information regarding ratios and key figures definied as Alternative performance measures, see http://www.nordea.com/en/investor-relations/.</t>
  </si>
  <si>
    <r>
      <rPr>
        <vertAlign val="superscript"/>
        <sz val="7"/>
        <rFont val="Arial"/>
        <family val="2"/>
      </rPr>
      <t>9</t>
    </r>
    <r>
      <rPr>
        <sz val="7"/>
        <rFont val="Arial"/>
        <family val="2"/>
      </rPr>
      <t xml:space="preserve"> Figures are only restated for 2019.</t>
    </r>
  </si>
  <si>
    <t xml:space="preserve">Total equity </t>
  </si>
  <si>
    <t>For more detailed information regarding ratios and key figures definied as alternative performance measures, see http://www.nordea.com/en/investor-relations/.</t>
  </si>
  <si>
    <t xml:space="preserve">Total liabilities and equity </t>
  </si>
  <si>
    <r>
      <rPr>
        <vertAlign val="superscript"/>
        <sz val="8"/>
        <rFont val="Arial"/>
        <family val="2"/>
      </rPr>
      <t>1</t>
    </r>
    <r>
      <rPr>
        <sz val="8"/>
        <rFont val="Arial"/>
        <family val="2"/>
      </rPr>
      <t xml:space="preserve"> Figures are only restated for 2019.</t>
    </r>
  </si>
  <si>
    <r>
      <t>Change in Net interest income</t>
    </r>
    <r>
      <rPr>
        <b/>
        <sz val="8"/>
        <color theme="4" tint="-0.249977111117893"/>
        <rFont val="Arial"/>
        <family val="2"/>
      </rPr>
      <t xml:space="preserve"> </t>
    </r>
  </si>
  <si>
    <t>Nordea Group</t>
  </si>
  <si>
    <t>4Q21/3Q21</t>
  </si>
  <si>
    <t>3Q21/2Q21</t>
  </si>
  <si>
    <t>2Q21/1Q21</t>
  </si>
  <si>
    <t>1Q21/4Q20</t>
  </si>
  <si>
    <t>4Q20/3Q20</t>
  </si>
  <si>
    <t>FY21/FY20</t>
  </si>
  <si>
    <t>NII beginning of period</t>
  </si>
  <si>
    <t>Margin driven NII</t>
  </si>
  <si>
    <t xml:space="preserve">   Lending margin</t>
  </si>
  <si>
    <t xml:space="preserve">   Deposit margin</t>
  </si>
  <si>
    <t xml:space="preserve">   Cost of funds</t>
  </si>
  <si>
    <t>Volume driven NII</t>
  </si>
  <si>
    <t xml:space="preserve">   Lending volume</t>
  </si>
  <si>
    <t xml:space="preserve">   Deposit volume</t>
  </si>
  <si>
    <t>Day count</t>
  </si>
  <si>
    <t>Other (incl Treasury)</t>
  </si>
  <si>
    <t xml:space="preserve">   of which FX</t>
  </si>
  <si>
    <t>NII end of period</t>
  </si>
  <si>
    <t>Large Corporates &amp; Institutions</t>
  </si>
  <si>
    <t>Full year</t>
  </si>
  <si>
    <t>Q4</t>
  </si>
  <si>
    <t>Q3</t>
  </si>
  <si>
    <t>Q2</t>
  </si>
  <si>
    <t>Q1</t>
  </si>
  <si>
    <r>
      <rPr>
        <sz val="8"/>
        <color rgb="FF000000"/>
        <rFont val="Arial"/>
        <family val="2"/>
      </rPr>
      <t>EURm</t>
    </r>
  </si>
  <si>
    <r>
      <rPr>
        <sz val="8"/>
        <color rgb="FF000000"/>
        <rFont val="Arial"/>
        <family val="2"/>
      </rPr>
      <t>Asset management commissions</t>
    </r>
  </si>
  <si>
    <t>Life and pension commissions</t>
  </si>
  <si>
    <t>Deposit products</t>
  </si>
  <si>
    <t>Brokerage, securities issues and corporate finance</t>
  </si>
  <si>
    <t xml:space="preserve">Custody and issuer services
</t>
  </si>
  <si>
    <t xml:space="preserve">Payments  </t>
  </si>
  <si>
    <t>Cards</t>
  </si>
  <si>
    <t>Lending products</t>
  </si>
  <si>
    <t>Guarantees</t>
  </si>
  <si>
    <t>Total</t>
  </si>
  <si>
    <r>
      <rPr>
        <sz val="8"/>
        <color rgb="FF000000"/>
        <rFont val="Arial"/>
        <family val="2"/>
      </rPr>
      <t>Information technology</t>
    </r>
  </si>
  <si>
    <r>
      <rPr>
        <sz val="8"/>
        <color rgb="FF000000"/>
        <rFont val="Arial"/>
        <family val="2"/>
      </rPr>
      <t>Marketing and representation</t>
    </r>
  </si>
  <si>
    <t>Postage, transportation, telephone and office expenses</t>
  </si>
  <si>
    <t xml:space="preserve">Rents, premises and real estate </t>
  </si>
  <si>
    <t>Resolution fee</t>
  </si>
  <si>
    <t>Professional services</t>
  </si>
  <si>
    <t>Market data services</t>
  </si>
  <si>
    <r>
      <rPr>
        <sz val="8"/>
        <color rgb="FF000000"/>
        <rFont val="Arial"/>
        <family val="2"/>
      </rPr>
      <t>Other</t>
    </r>
    <r>
      <rPr>
        <vertAlign val="superscript"/>
        <sz val="8"/>
        <color rgb="FF000000"/>
        <rFont val="Arial"/>
        <family val="2"/>
      </rPr>
      <t xml:space="preserve"> </t>
    </r>
  </si>
  <si>
    <r>
      <rPr>
        <b/>
        <sz val="8"/>
        <color rgb="FF000000"/>
        <rFont val="Arial"/>
        <family val="2"/>
      </rPr>
      <t>Total</t>
    </r>
  </si>
  <si>
    <t xml:space="preserve">Net loan losses until 2017 (from 2018, see page 10, due to the implementation of IFRS9) </t>
  </si>
  <si>
    <r>
      <rPr>
        <b/>
        <sz val="8"/>
        <color rgb="FF000000"/>
        <rFont val="Arial"/>
        <family val="2"/>
      </rPr>
      <t>Loan losses divided by class</t>
    </r>
  </si>
  <si>
    <r>
      <rPr>
        <sz val="8"/>
        <color rgb="FF000000"/>
        <rFont val="Arial"/>
        <family val="2"/>
      </rPr>
      <t>Provisions</t>
    </r>
  </si>
  <si>
    <r>
      <rPr>
        <sz val="8"/>
        <color rgb="FF000000"/>
        <rFont val="Arial"/>
        <family val="2"/>
      </rPr>
      <t>0</t>
    </r>
  </si>
  <si>
    <r>
      <rPr>
        <sz val="8"/>
        <color rgb="FF000000"/>
        <rFont val="Arial"/>
        <family val="2"/>
      </rPr>
      <t>Reversal of previous provisions</t>
    </r>
  </si>
  <si>
    <r>
      <rPr>
        <b/>
        <sz val="8"/>
        <color rgb="FF000000"/>
        <rFont val="Arial"/>
        <family val="2"/>
      </rPr>
      <t>Loans to credit institutions</t>
    </r>
  </si>
  <si>
    <r>
      <rPr>
        <b/>
        <sz val="8"/>
        <color rgb="FF000000"/>
        <rFont val="Arial"/>
        <family val="2"/>
      </rPr>
      <t>0</t>
    </r>
  </si>
  <si>
    <r>
      <rPr>
        <sz val="8"/>
        <color rgb="FF000000"/>
        <rFont val="Arial"/>
        <family val="2"/>
      </rPr>
      <t>Realised loan losses</t>
    </r>
  </si>
  <si>
    <r>
      <rPr>
        <sz val="8"/>
        <color rgb="FF000000"/>
        <rFont val="Arial"/>
        <family val="2"/>
      </rPr>
      <t xml:space="preserve">Allowances to cover realised loan losses </t>
    </r>
  </si>
  <si>
    <r>
      <rPr>
        <sz val="8"/>
        <color rgb="FF000000"/>
        <rFont val="Arial"/>
        <family val="2"/>
      </rPr>
      <t>Recoveries on previous realised loan losses</t>
    </r>
  </si>
  <si>
    <r>
      <rPr>
        <b/>
        <sz val="8"/>
        <color rgb="FF000000"/>
        <rFont val="Arial"/>
        <family val="2"/>
      </rPr>
      <t>Loans to the public</t>
    </r>
  </si>
  <si>
    <r>
      <rPr>
        <b/>
        <sz val="8"/>
        <color rgb="FF000000"/>
        <rFont val="Arial"/>
        <family val="2"/>
      </rPr>
      <t>Off-balance sheet items</t>
    </r>
  </si>
  <si>
    <r>
      <rPr>
        <b/>
        <sz val="8"/>
        <color rgb="FF000000"/>
        <rFont val="Arial"/>
        <family val="2"/>
      </rPr>
      <t xml:space="preserve">Net loan losses </t>
    </r>
  </si>
  <si>
    <t>Key ratios</t>
  </si>
  <si>
    <r>
      <rPr>
        <sz val="8"/>
        <color rgb="FF000000"/>
        <rFont val="Arial"/>
        <family val="2"/>
      </rPr>
      <t>Loan loss ratio, basis points</t>
    </r>
    <r>
      <rPr>
        <vertAlign val="superscript"/>
        <sz val="8"/>
        <color rgb="FF000000"/>
        <rFont val="Arial"/>
        <family val="2"/>
      </rPr>
      <t xml:space="preserve"> </t>
    </r>
  </si>
  <si>
    <r>
      <rPr>
        <sz val="8"/>
        <color rgb="FF000000"/>
        <rFont val="Arial"/>
        <family val="2"/>
      </rPr>
      <t>- of which individual</t>
    </r>
  </si>
  <si>
    <r>
      <rPr>
        <sz val="8"/>
        <color rgb="FF000000"/>
        <rFont val="Arial"/>
        <family val="2"/>
      </rPr>
      <t>- of which collective</t>
    </r>
  </si>
  <si>
    <t>Net loan losses</t>
  </si>
  <si>
    <t>Jan-Dec</t>
  </si>
  <si>
    <t xml:space="preserve">Q1 </t>
  </si>
  <si>
    <t>Net loan losses, stage 1</t>
  </si>
  <si>
    <t>Net loan losses, stage 2</t>
  </si>
  <si>
    <t>Net loan losses, non-defaulted</t>
  </si>
  <si>
    <t>Stage 3, defaulted</t>
  </si>
  <si>
    <t>Net loan losses, individually assessed, collectively calculated</t>
  </si>
  <si>
    <t>Realised loan losses</t>
  </si>
  <si>
    <t>Decrease in provisions to cover realised loan losses</t>
  </si>
  <si>
    <t>Recoveries on previous realised loan losses</t>
  </si>
  <si>
    <t>Reimbursement right</t>
  </si>
  <si>
    <t xml:space="preserve">New/increase in provisions </t>
  </si>
  <si>
    <t>Reversals of provisions</t>
  </si>
  <si>
    <t>Net loan losses, defaulted</t>
  </si>
  <si>
    <t/>
  </si>
  <si>
    <r>
      <t>Loan loss ratio, amortised cost, bp</t>
    </r>
    <r>
      <rPr>
        <vertAlign val="superscript"/>
        <sz val="8"/>
        <rFont val="Arial"/>
        <family val="2"/>
      </rPr>
      <t>1</t>
    </r>
  </si>
  <si>
    <t>- of which stage 1</t>
  </si>
  <si>
    <t>- of which stage 2</t>
  </si>
  <si>
    <t>- of which stage 3</t>
  </si>
  <si>
    <r>
      <rPr>
        <vertAlign val="superscript"/>
        <sz val="7"/>
        <color rgb="FF000000"/>
        <rFont val="Arial"/>
        <family val="2"/>
      </rPr>
      <t>1</t>
    </r>
    <r>
      <rPr>
        <sz val="7"/>
        <color rgb="FF000000"/>
        <rFont val="Arial"/>
        <family val="2"/>
      </rPr>
      <t xml:space="preserve"> Excluding items affecting comparability the loan loss ratio for third quarter 2019 is 8bp, with 2bp for stage 1, -6bp for stage 2 and 12bp for stage 3.</t>
    </r>
  </si>
  <si>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</si>
  <si>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r>
      <rPr>
        <b/>
        <sz val="10"/>
        <color rgb="FF2F75B5"/>
        <rFont val="Arial"/>
        <family val="2"/>
      </rPr>
      <t>Personal Banking - Financial highlights</t>
    </r>
  </si>
  <si>
    <r>
      <rPr>
        <b/>
        <sz val="10"/>
        <color rgb="FF2F75B5"/>
        <rFont val="Arial"/>
        <family val="2"/>
      </rPr>
      <t>Chg %</t>
    </r>
  </si>
  <si>
    <r>
      <rPr>
        <b/>
        <sz val="10"/>
        <color rgb="FF2F75B5"/>
        <rFont val="Arial"/>
        <family val="2"/>
      </rPr>
      <t>Chg local curr. %</t>
    </r>
  </si>
  <si>
    <r>
      <rPr>
        <b/>
        <sz val="8"/>
        <color rgb="FF000000"/>
        <rFont val="Arial"/>
        <family val="2"/>
      </rPr>
      <t>EURm</t>
    </r>
  </si>
  <si>
    <r>
      <rPr>
        <b/>
        <sz val="8"/>
        <color rgb="FF000000"/>
        <rFont val="Arial"/>
        <family val="2"/>
      </rPr>
      <t>Q421</t>
    </r>
  </si>
  <si>
    <r>
      <rPr>
        <b/>
        <sz val="8"/>
        <color rgb="FF000000"/>
        <rFont val="Arial"/>
        <family val="2"/>
      </rPr>
      <t>Q321</t>
    </r>
  </si>
  <si>
    <r>
      <rPr>
        <b/>
        <sz val="8"/>
        <color rgb="FF000000"/>
        <rFont val="Arial"/>
        <family val="2"/>
      </rPr>
      <t>Q221</t>
    </r>
  </si>
  <si>
    <r>
      <rPr>
        <b/>
        <sz val="8"/>
        <color rgb="FF000000"/>
        <rFont val="Arial"/>
        <family val="2"/>
      </rPr>
      <t>Q121</t>
    </r>
  </si>
  <si>
    <r>
      <rPr>
        <b/>
        <sz val="8"/>
        <color rgb="FF000000"/>
        <rFont val="Arial"/>
        <family val="2"/>
      </rPr>
      <t>Q420</t>
    </r>
  </si>
  <si>
    <r>
      <rPr>
        <b/>
        <sz val="8"/>
        <color rgb="FF000000"/>
        <rFont val="Arial"/>
        <family val="2"/>
      </rPr>
      <t>Q320</t>
    </r>
  </si>
  <si>
    <r>
      <rPr>
        <b/>
        <sz val="8"/>
        <color rgb="FF000000"/>
        <rFont val="Arial"/>
        <family val="2"/>
      </rPr>
      <t>Q220</t>
    </r>
  </si>
  <si>
    <r>
      <rPr>
        <b/>
        <sz val="8"/>
        <color rgb="FF000000"/>
        <rFont val="Arial"/>
        <family val="2"/>
      </rPr>
      <t>Q120</t>
    </r>
  </si>
  <si>
    <r>
      <rPr>
        <b/>
        <sz val="8"/>
        <color rgb="FF000000"/>
        <rFont val="Arial"/>
        <family val="2"/>
      </rPr>
      <t>Q4/Q4</t>
    </r>
  </si>
  <si>
    <r>
      <rPr>
        <b/>
        <sz val="8"/>
        <color rgb="FF000000"/>
        <rFont val="Arial"/>
        <family val="2"/>
      </rPr>
      <t>Q4/Q3</t>
    </r>
  </si>
  <si>
    <r>
      <rPr>
        <sz val="8"/>
        <color rgb="FF000000"/>
        <rFont val="Arial"/>
        <family val="2"/>
      </rPr>
      <t>Net interest income</t>
    </r>
  </si>
  <si>
    <t>4%</t>
  </si>
  <si>
    <t>-3%</t>
  </si>
  <si>
    <t>2%</t>
  </si>
  <si>
    <t>-4%</t>
  </si>
  <si>
    <r>
      <rPr>
        <sz val="8"/>
        <color rgb="FF000000"/>
        <rFont val="Arial"/>
        <family val="2"/>
      </rPr>
      <t>Net fee and commission income</t>
    </r>
  </si>
  <si>
    <t>18%</t>
  </si>
  <si>
    <t>3%</t>
  </si>
  <si>
    <t>16%</t>
  </si>
  <si>
    <r>
      <rPr>
        <sz val="8"/>
        <color rgb="FF000000"/>
        <rFont val="Arial"/>
        <family val="2"/>
      </rPr>
      <t>Net result from items at fair value</t>
    </r>
  </si>
  <si>
    <t>-36%</t>
  </si>
  <si>
    <t>0%</t>
  </si>
  <si>
    <t>-33%</t>
  </si>
  <si>
    <t>-2%</t>
  </si>
  <si>
    <r>
      <rPr>
        <sz val="8"/>
        <color rgb="FF000000"/>
        <rFont val="Arial"/>
        <family val="2"/>
      </rPr>
      <t>Equity method &amp; other income</t>
    </r>
  </si>
  <si>
    <r>
      <rPr>
        <b/>
        <sz val="8"/>
        <color rgb="FF000000"/>
        <rFont val="Arial"/>
        <family val="2"/>
      </rPr>
      <t xml:space="preserve">Total operating income </t>
    </r>
  </si>
  <si>
    <t>8%</t>
  </si>
  <si>
    <t>-1%</t>
  </si>
  <si>
    <t>6%</t>
  </si>
  <si>
    <r>
      <rPr>
        <b/>
        <sz val="8"/>
        <color rgb="FF000000"/>
        <rFont val="Arial"/>
        <family val="2"/>
      </rPr>
      <t>Total operating expenses</t>
    </r>
  </si>
  <si>
    <t>1%</t>
  </si>
  <si>
    <r>
      <rPr>
        <b/>
        <sz val="8"/>
        <color rgb="FF000000"/>
        <rFont val="Arial"/>
        <family val="2"/>
      </rPr>
      <t>Profit before loan losses</t>
    </r>
  </si>
  <si>
    <t>14%</t>
  </si>
  <si>
    <t>12%</t>
  </si>
  <si>
    <t>-5%</t>
  </si>
  <si>
    <r>
      <rPr>
        <sz val="8"/>
        <color rgb="FF000000"/>
        <rFont val="Arial"/>
        <family val="2"/>
      </rPr>
      <t>Net loan losses and similar net result</t>
    </r>
  </si>
  <si>
    <r>
      <rPr>
        <b/>
        <sz val="8"/>
        <color rgb="FF000000"/>
        <rFont val="Arial"/>
        <family val="2"/>
      </rPr>
      <t>Operating profit</t>
    </r>
  </si>
  <si>
    <t>15%</t>
  </si>
  <si>
    <t>-6%</t>
  </si>
  <si>
    <t>13%</t>
  </si>
  <si>
    <t>-7%</t>
  </si>
  <si>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</si>
  <si>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</si>
  <si>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Economic capital (EC)</t>
    </r>
  </si>
  <si>
    <r>
      <rPr>
        <sz val="8"/>
        <color rgb="FF000000"/>
        <rFont val="Arial"/>
        <family val="2"/>
      </rPr>
      <t>Risk exposure amount (REA)</t>
    </r>
  </si>
  <si>
    <r>
      <rPr>
        <sz val="8"/>
        <color rgb="FF000000"/>
        <rFont val="Arial"/>
        <family val="2"/>
      </rPr>
      <t>Number of employees (FTEs)</t>
    </r>
  </si>
  <si>
    <r>
      <rPr>
        <b/>
        <sz val="10"/>
        <color rgb="FF2F75B5"/>
        <rFont val="Arial"/>
        <family val="2"/>
      </rPr>
      <t>Personal Banking - Volumes</t>
    </r>
  </si>
  <si>
    <r>
      <rPr>
        <b/>
        <sz val="8"/>
        <color rgb="FF000000"/>
        <rFont val="Arial"/>
        <family val="2"/>
      </rPr>
      <t>EURbn</t>
    </r>
  </si>
  <si>
    <r>
      <rPr>
        <sz val="8"/>
        <color rgb="FF000000"/>
        <rFont val="Arial"/>
        <family val="2"/>
      </rPr>
      <t>Mortgage lending</t>
    </r>
  </si>
  <si>
    <t>7%</t>
  </si>
  <si>
    <r>
      <rPr>
        <sz val="8"/>
        <color rgb="FF000000"/>
        <rFont val="Arial"/>
        <family val="2"/>
      </rPr>
      <t>Other lending</t>
    </r>
  </si>
  <si>
    <r>
      <rPr>
        <b/>
        <sz val="8"/>
        <color rgb="FF000000"/>
        <rFont val="Arial"/>
        <family val="2"/>
      </rPr>
      <t>Total lending</t>
    </r>
  </si>
  <si>
    <r>
      <rPr>
        <b/>
        <sz val="8"/>
        <color rgb="FF000000"/>
        <rFont val="Arial"/>
        <family val="2"/>
      </rPr>
      <t>Total deposits</t>
    </r>
  </si>
  <si>
    <r>
      <rPr>
        <vertAlign val="superscript"/>
        <sz val="6.5"/>
        <color rgb="FF000000"/>
        <rFont val="Arial"/>
        <family val="2"/>
      </rPr>
      <t>1</t>
    </r>
    <r>
      <rPr>
        <sz val="6.5"/>
        <color rgb="FF000000"/>
        <rFont val="Arial"/>
        <family val="2"/>
      </rPr>
      <t xml:space="preserve"> With amortised resolution fees.</t>
    </r>
  </si>
  <si>
    <r>
      <rPr>
        <b/>
        <sz val="10"/>
        <color rgb="FF2F75B5"/>
        <rFont val="Arial"/>
        <family val="2"/>
      </rPr>
      <t>Personal Banking - Net interest income</t>
    </r>
  </si>
  <si>
    <r>
      <rPr>
        <sz val="8"/>
        <color rgb="FF000000"/>
        <rFont val="Arial"/>
        <family val="2"/>
      </rPr>
      <t>PeB Denmark</t>
    </r>
  </si>
  <si>
    <t>9%</t>
  </si>
  <si>
    <r>
      <rPr>
        <sz val="8"/>
        <color rgb="FF000000"/>
        <rFont val="Arial"/>
        <family val="2"/>
      </rPr>
      <t>PeB Finland</t>
    </r>
  </si>
  <si>
    <r>
      <rPr>
        <sz val="8"/>
        <color rgb="FF000000"/>
        <rFont val="Arial"/>
        <family val="2"/>
      </rPr>
      <t>PeB Norway</t>
    </r>
  </si>
  <si>
    <t>-9%</t>
  </si>
  <si>
    <t>-10%</t>
  </si>
  <si>
    <t>-13%</t>
  </si>
  <si>
    <r>
      <rPr>
        <sz val="8"/>
        <color rgb="FF000000"/>
        <rFont val="Arial"/>
        <family val="2"/>
      </rPr>
      <t>PeB Sweden</t>
    </r>
  </si>
  <si>
    <r>
      <rPr>
        <sz val="8"/>
        <color rgb="FF000000"/>
        <rFont val="Arial"/>
        <family val="2"/>
      </rPr>
      <t>PeB Other</t>
    </r>
  </si>
  <si>
    <r>
      <rPr>
        <b/>
        <sz val="10"/>
        <color rgb="FF2F75B5"/>
        <rFont val="Arial"/>
        <family val="2"/>
      </rPr>
      <t>Personal Banking - Net fee and commission income</t>
    </r>
  </si>
  <si>
    <t>35%</t>
  </si>
  <si>
    <t>17%</t>
  </si>
  <si>
    <t>23%</t>
  </si>
  <si>
    <t>10%</t>
  </si>
  <si>
    <t>21%</t>
  </si>
  <si>
    <t>19%</t>
  </si>
  <si>
    <r>
      <rPr>
        <b/>
        <sz val="10"/>
        <color rgb="FF2F75B5"/>
        <rFont val="Arial"/>
        <family val="2"/>
      </rPr>
      <t>Personal Banking - Net loan losses and similar net result</t>
    </r>
  </si>
  <si>
    <r>
      <rPr>
        <b/>
        <sz val="10"/>
        <color rgb="FF2F75B5"/>
        <rFont val="Arial"/>
        <family val="2"/>
      </rPr>
      <t>Volumes</t>
    </r>
  </si>
  <si>
    <r>
      <rPr>
        <b/>
        <sz val="10"/>
        <color rgb="FF2F75B5"/>
        <rFont val="Arial"/>
        <family val="2"/>
      </rPr>
      <t>Personal Banking Denmark</t>
    </r>
  </si>
  <si>
    <r>
      <rPr>
        <b/>
        <sz val="10"/>
        <color rgb="FF2F75B5"/>
        <rFont val="Arial"/>
        <family val="2"/>
      </rPr>
      <t>Personal Banking Finland</t>
    </r>
  </si>
  <si>
    <t>5%</t>
  </si>
  <si>
    <r>
      <rPr>
        <b/>
        <sz val="10"/>
        <color rgb="FF2F75B5"/>
        <rFont val="Arial"/>
        <family val="2"/>
      </rPr>
      <t>Personal Banking Norway</t>
    </r>
  </si>
  <si>
    <r>
      <rPr>
        <b/>
        <sz val="10"/>
        <color rgb="FF2F75B5"/>
        <rFont val="Arial"/>
        <family val="2"/>
      </rPr>
      <t>Personal Banking Sweden</t>
    </r>
  </si>
  <si>
    <r>
      <rPr>
        <b/>
        <sz val="10"/>
        <color rgb="FF2F75B5"/>
        <rFont val="Arial"/>
        <family val="2"/>
      </rPr>
      <t>Business Banking - Financial highlights</t>
    </r>
  </si>
  <si>
    <t>32%</t>
  </si>
  <si>
    <t>30%</t>
  </si>
  <si>
    <t>29%</t>
  </si>
  <si>
    <t>20%</t>
  </si>
  <si>
    <t>-8%</t>
  </si>
  <si>
    <r>
      <rPr>
        <b/>
        <sz val="10"/>
        <color rgb="FF2F75B5"/>
        <rFont val="Arial"/>
        <family val="2"/>
      </rPr>
      <t>Business Banking - Volumes</t>
    </r>
  </si>
  <si>
    <r>
      <rPr>
        <sz val="8"/>
        <color rgb="FF000000"/>
        <rFont val="Arial"/>
        <family val="2"/>
      </rPr>
      <t>Total lending</t>
    </r>
  </si>
  <si>
    <r>
      <rPr>
        <sz val="8"/>
        <color rgb="FF000000"/>
        <rFont val="Arial"/>
        <family val="2"/>
      </rPr>
      <t>Total deposits</t>
    </r>
  </si>
  <si>
    <t>11%</t>
  </si>
  <si>
    <r>
      <rPr>
        <b/>
        <sz val="10"/>
        <color rgb="FF2F75B5"/>
        <rFont val="Arial"/>
        <family val="2"/>
      </rPr>
      <t>Business Banking - Net interest income</t>
    </r>
  </si>
  <si>
    <r>
      <rPr>
        <sz val="8"/>
        <color rgb="FF000000"/>
        <rFont val="Arial"/>
        <family val="2"/>
      </rPr>
      <t>BB Denmark</t>
    </r>
  </si>
  <si>
    <r>
      <rPr>
        <sz val="8"/>
        <color rgb="FF000000"/>
        <rFont val="Arial"/>
        <family val="2"/>
      </rPr>
      <t>BB Finland</t>
    </r>
  </si>
  <si>
    <r>
      <rPr>
        <sz val="8"/>
        <color rgb="FF000000"/>
        <rFont val="Arial"/>
        <family val="2"/>
      </rPr>
      <t>BB Norway</t>
    </r>
  </si>
  <si>
    <t>22%</t>
  </si>
  <si>
    <r>
      <rPr>
        <sz val="8"/>
        <color rgb="FF000000"/>
        <rFont val="Arial"/>
        <family val="2"/>
      </rPr>
      <t>BB Sweden</t>
    </r>
  </si>
  <si>
    <r>
      <rPr>
        <sz val="8"/>
        <color rgb="FF000000"/>
        <rFont val="Arial"/>
        <family val="2"/>
      </rPr>
      <t>Other</t>
    </r>
  </si>
  <si>
    <r>
      <rPr>
        <b/>
        <sz val="10"/>
        <color rgb="FF2F75B5"/>
        <rFont val="Arial"/>
        <family val="2"/>
      </rPr>
      <t>Business Banking - Net fee and commission income</t>
    </r>
  </si>
  <si>
    <r>
      <rPr>
        <b/>
        <sz val="10"/>
        <color rgb="FF2F75B5"/>
        <rFont val="Arial"/>
        <family val="2"/>
      </rPr>
      <t>Business Banking - Net loan losses and similar net result</t>
    </r>
  </si>
  <si>
    <r>
      <rPr>
        <b/>
        <sz val="10"/>
        <color rgb="FF2F75B5"/>
        <rFont val="Arial"/>
        <family val="2"/>
      </rPr>
      <t>Business Banking - Lending</t>
    </r>
  </si>
  <si>
    <r>
      <rPr>
        <b/>
        <sz val="10"/>
        <color rgb="FF2F75B5"/>
        <rFont val="Arial"/>
        <family val="2"/>
      </rPr>
      <t>Business Banking - Deposits</t>
    </r>
  </si>
  <si>
    <r>
      <rPr>
        <b/>
        <sz val="10"/>
        <color rgb="FF2F75B5"/>
        <rFont val="Arial"/>
        <family val="2"/>
      </rPr>
      <t>Large Corporates &amp; Institutions - Financial highlights</t>
    </r>
  </si>
  <si>
    <t>-11%</t>
  </si>
  <si>
    <t>-17%</t>
  </si>
  <si>
    <r>
      <rPr>
        <vertAlign val="superscript"/>
        <sz val="7"/>
        <color rgb="FF000000"/>
        <rFont val="Arial"/>
        <family val="2"/>
      </rPr>
      <t>1</t>
    </r>
    <r>
      <rPr>
        <sz val="7"/>
        <color rgb="FF000000"/>
        <rFont val="Arial"/>
        <family val="2"/>
      </rPr>
      <t xml:space="preserve"> With amortised resolution fees.</t>
    </r>
  </si>
  <si>
    <r>
      <t>Large Corporates &amp; Institutions - Volumes</t>
    </r>
    <r>
      <rPr>
        <b/>
        <vertAlign val="superscript"/>
        <sz val="10"/>
        <color rgb="FF2F75B5"/>
        <rFont val="Arial"/>
        <family val="2"/>
      </rPr>
      <t>2</t>
    </r>
  </si>
  <si>
    <t>25%</t>
  </si>
  <si>
    <r>
      <rPr>
        <b/>
        <sz val="10"/>
        <color rgb="FF2F75B5"/>
        <rFont val="Arial"/>
        <family val="2"/>
      </rPr>
      <t>Large Corporates &amp; Institutions - Net interest income</t>
    </r>
  </si>
  <si>
    <r>
      <rPr>
        <sz val="8"/>
        <color rgb="FF000000"/>
        <rFont val="Arial"/>
        <family val="2"/>
      </rPr>
      <t>Denmark</t>
    </r>
  </si>
  <si>
    <r>
      <rPr>
        <sz val="8"/>
        <color rgb="FF000000"/>
        <rFont val="Arial"/>
        <family val="2"/>
      </rPr>
      <t>Finland</t>
    </r>
  </si>
  <si>
    <r>
      <rPr>
        <sz val="8"/>
        <color rgb="FF000000"/>
        <rFont val="Arial"/>
        <family val="2"/>
      </rPr>
      <t>Norway</t>
    </r>
  </si>
  <si>
    <r>
      <rPr>
        <sz val="8"/>
        <color rgb="FF000000"/>
        <rFont val="Arial"/>
        <family val="2"/>
      </rPr>
      <t>Sweden</t>
    </r>
  </si>
  <si>
    <t>28%</t>
  </si>
  <si>
    <r>
      <rPr>
        <b/>
        <sz val="10"/>
        <color rgb="FF2F75B5"/>
        <rFont val="Arial"/>
        <family val="2"/>
      </rPr>
      <t>Large Corporates &amp; Institutions - Net fee and commission income</t>
    </r>
  </si>
  <si>
    <r>
      <rPr>
        <b/>
        <sz val="10"/>
        <color rgb="FF2F75B5"/>
        <rFont val="Arial"/>
        <family val="2"/>
      </rPr>
      <t>Large Corporates &amp; Institutions - Net loan losses and similar net result</t>
    </r>
  </si>
  <si>
    <r>
      <t>Large Corporates &amp; Institutions - Lending</t>
    </r>
    <r>
      <rPr>
        <b/>
        <vertAlign val="superscript"/>
        <sz val="10"/>
        <color rgb="FF2F75B5"/>
        <rFont val="Arial"/>
        <family val="2"/>
      </rPr>
      <t>2</t>
    </r>
  </si>
  <si>
    <r>
      <t>Large Corporates &amp; Institutions - Deposits</t>
    </r>
    <r>
      <rPr>
        <b/>
        <vertAlign val="superscript"/>
        <sz val="10"/>
        <color rgb="FF2F75B5"/>
        <rFont val="Arial"/>
        <family val="2"/>
      </rPr>
      <t>2</t>
    </r>
  </si>
  <si>
    <t>31%</t>
  </si>
  <si>
    <r>
      <rPr>
        <vertAlign val="superscript"/>
        <sz val="7"/>
        <color rgb="FF000000"/>
        <rFont val="Arial"/>
        <family val="2"/>
      </rPr>
      <t xml:space="preserve">2 </t>
    </r>
    <r>
      <rPr>
        <sz val="7"/>
        <color rgb="FF000000"/>
        <rFont val="Arial"/>
        <family val="2"/>
      </rPr>
      <t>Excluding repurchase and reversed security lending/borrowing agreements.</t>
    </r>
  </si>
  <si>
    <r>
      <rPr>
        <b/>
        <sz val="10"/>
        <color rgb="FF2F75B5"/>
        <rFont val="Arial"/>
        <family val="2"/>
      </rPr>
      <t>Asset &amp; Wealth Management - Financial highlights</t>
    </r>
  </si>
  <si>
    <t>81%</t>
  </si>
  <si>
    <t>71%</t>
  </si>
  <si>
    <t>57%</t>
  </si>
  <si>
    <t>55%</t>
  </si>
  <si>
    <t>54%</t>
  </si>
  <si>
    <r>
      <rPr>
        <b/>
        <sz val="10"/>
        <color rgb="FF2F75B5"/>
        <rFont val="Arial"/>
        <family val="2"/>
      </rPr>
      <t>Asset &amp; Wealth Management - Volumes</t>
    </r>
  </si>
  <si>
    <t>Assets under management (AuM)</t>
  </si>
  <si>
    <t>Total lending</t>
  </si>
  <si>
    <r>
      <rPr>
        <b/>
        <sz val="10"/>
        <color rgb="FF2F75B5"/>
        <rFont val="Arial"/>
        <family val="2"/>
      </rPr>
      <t>Asset Management - Financial highlights</t>
    </r>
  </si>
  <si>
    <t>37%</t>
  </si>
  <si>
    <t>49%</t>
  </si>
  <si>
    <r>
      <rPr>
        <sz val="8"/>
        <color rgb="FF000000"/>
        <rFont val="Arial"/>
        <family val="2"/>
      </rPr>
      <t xml:space="preserve">Cost-to-income ratio % </t>
    </r>
  </si>
  <si>
    <t>38%</t>
  </si>
  <si>
    <t>AuM, Nordic sales channels incl. Life, EURbn</t>
  </si>
  <si>
    <t>AuM, ext. inst. &amp; 3rd part. distr., EURbn</t>
  </si>
  <si>
    <t>Net inflow, Nordic sales channels incl. Life, EURbn</t>
  </si>
  <si>
    <t>Net inflow, ext. inst. &amp; 3rd part. distr., EURbn</t>
  </si>
  <si>
    <r>
      <rPr>
        <b/>
        <sz val="10"/>
        <color rgb="FF2F75B5"/>
        <rFont val="Arial"/>
        <family val="2"/>
      </rPr>
      <t>Private Banking - Net commission income</t>
    </r>
  </si>
  <si>
    <r>
      <rPr>
        <sz val="8"/>
        <color rgb="FF000000"/>
        <rFont val="Arial"/>
        <family val="2"/>
      </rPr>
      <t>PB Denmark</t>
    </r>
  </si>
  <si>
    <r>
      <rPr>
        <sz val="8"/>
        <color rgb="FF000000"/>
        <rFont val="Arial"/>
        <family val="2"/>
      </rPr>
      <t>PB Finland</t>
    </r>
  </si>
  <si>
    <r>
      <rPr>
        <sz val="8"/>
        <color rgb="FF000000"/>
        <rFont val="Arial"/>
        <family val="2"/>
      </rPr>
      <t>PB Norway</t>
    </r>
  </si>
  <si>
    <t>63%</t>
  </si>
  <si>
    <r>
      <rPr>
        <sz val="8"/>
        <color rgb="FF000000"/>
        <rFont val="Arial"/>
        <family val="2"/>
      </rPr>
      <t>PB Sweden</t>
    </r>
  </si>
  <si>
    <t>45%</t>
  </si>
  <si>
    <r>
      <rPr>
        <b/>
        <sz val="8"/>
        <color rgb="FF000000"/>
        <rFont val="Arial"/>
        <family val="2"/>
      </rPr>
      <t>Private Banking</t>
    </r>
    <r>
      <rPr>
        <b/>
        <sz val="8"/>
        <rFont val="Arial"/>
        <family val="2"/>
      </rPr>
      <t xml:space="preserve"> total</t>
    </r>
  </si>
  <si>
    <r>
      <rPr>
        <b/>
        <sz val="10"/>
        <color rgb="FF2F75B5"/>
        <rFont val="Arial"/>
        <family val="2"/>
      </rPr>
      <t>Private Banking - AuM</t>
    </r>
  </si>
  <si>
    <r>
      <rPr>
        <b/>
        <sz val="10"/>
        <color rgb="FF2F75B5"/>
        <rFont val="Arial"/>
        <family val="2"/>
      </rPr>
      <t>Private Banking - Lending</t>
    </r>
  </si>
  <si>
    <t>26%</t>
  </si>
  <si>
    <t>Life &amp; Pension - Financial highlights</t>
  </si>
  <si>
    <r>
      <rPr>
        <sz val="8"/>
        <color rgb="FF000000"/>
        <rFont val="Arial"/>
        <family val="2"/>
      </rPr>
      <t>AuM, EURbn</t>
    </r>
  </si>
  <si>
    <r>
      <rPr>
        <sz val="8"/>
        <color rgb="FF000000"/>
        <rFont val="Arial"/>
        <family val="2"/>
      </rPr>
      <t>Premiums</t>
    </r>
  </si>
  <si>
    <t>27%</t>
  </si>
  <si>
    <r>
      <rPr>
        <b/>
        <sz val="8"/>
        <color rgb="FF000000"/>
        <rFont val="Arial"/>
        <family val="2"/>
      </rPr>
      <t>Profit drivers</t>
    </r>
  </si>
  <si>
    <r>
      <rPr>
        <sz val="8"/>
        <color rgb="FF000000"/>
        <rFont val="Arial"/>
        <family val="2"/>
      </rPr>
      <t>Profit traditional products</t>
    </r>
  </si>
  <si>
    <r>
      <rPr>
        <sz val="8"/>
        <color rgb="FF000000"/>
        <rFont val="Arial"/>
        <family val="2"/>
      </rPr>
      <t>Profit market return products</t>
    </r>
  </si>
  <si>
    <r>
      <rPr>
        <sz val="8"/>
        <color rgb="FF000000"/>
        <rFont val="Arial"/>
        <family val="2"/>
      </rPr>
      <t>Profit risk products</t>
    </r>
  </si>
  <si>
    <r>
      <rPr>
        <b/>
        <sz val="8"/>
        <color rgb="FF000000"/>
        <rFont val="Arial"/>
        <family val="2"/>
      </rPr>
      <t>Total product result</t>
    </r>
  </si>
  <si>
    <r>
      <rPr>
        <b/>
        <sz val="8"/>
        <color rgb="FF000000"/>
        <rFont val="Arial"/>
        <family val="2"/>
      </rPr>
      <t>Profit Traditional Products</t>
    </r>
    <r>
      <rPr>
        <b/>
        <sz val="8"/>
        <rFont val="Arial"/>
        <family val="2"/>
      </rPr>
      <t xml:space="preserve"> </t>
    </r>
  </si>
  <si>
    <t>Profit from traditional products including fee contribution, profit sharing, cost result and risk result.</t>
  </si>
  <si>
    <r>
      <rPr>
        <b/>
        <sz val="8"/>
        <color rgb="FF000000"/>
        <rFont val="Arial"/>
        <family val="2"/>
      </rPr>
      <t>Profit Market Return products</t>
    </r>
  </si>
  <si>
    <t>Profit from unit linked and premium guarantee products including cost result and risk result</t>
  </si>
  <si>
    <r>
      <rPr>
        <b/>
        <sz val="8"/>
        <color rgb="FF000000"/>
        <rFont val="Arial"/>
        <family val="2"/>
      </rPr>
      <t>Profit Risk products</t>
    </r>
  </si>
  <si>
    <t>Profit from Pure risk products (not bundled with pension schemes) including Health &amp; Accident result.</t>
  </si>
  <si>
    <t>Life &amp; Pension - Gross written premiums by market</t>
  </si>
  <si>
    <t>Poland</t>
  </si>
  <si>
    <t>Life &amp; Pension - Asset allocation</t>
  </si>
  <si>
    <r>
      <rPr>
        <b/>
        <sz val="8"/>
        <color rgb="FF000000"/>
        <rFont val="Arial"/>
        <family val="2"/>
      </rPr>
      <t>Total EURbn</t>
    </r>
  </si>
  <si>
    <r>
      <rPr>
        <b/>
        <sz val="8"/>
        <color rgb="FF000000"/>
        <rFont val="Arial"/>
        <family val="2"/>
      </rPr>
      <t>Net equity exposure %</t>
    </r>
  </si>
  <si>
    <t>Denmark</t>
  </si>
  <si>
    <t>Life &amp; Pension -  Guaranteed client returns per category</t>
  </si>
  <si>
    <r>
      <rPr>
        <b/>
        <sz val="8"/>
        <color rgb="FF000000"/>
        <rFont val="Arial"/>
        <family val="2"/>
      </rPr>
      <t>Finland</t>
    </r>
  </si>
  <si>
    <r>
      <rPr>
        <b/>
        <sz val="8"/>
        <color rgb="FF000000"/>
        <rFont val="Arial"/>
        <family val="2"/>
      </rPr>
      <t>Norway</t>
    </r>
  </si>
  <si>
    <r>
      <rPr>
        <b/>
        <sz val="8"/>
        <color rgb="FF000000"/>
        <rFont val="Arial"/>
        <family val="2"/>
      </rPr>
      <t>Sweden</t>
    </r>
  </si>
  <si>
    <r>
      <rPr>
        <b/>
        <sz val="8"/>
        <color rgb="FF000000"/>
        <rFont val="Arial"/>
        <family val="2"/>
      </rPr>
      <t>Poland</t>
    </r>
  </si>
  <si>
    <r>
      <rPr>
        <b/>
        <sz val="8"/>
        <color rgb="FF000000"/>
        <rFont val="Arial"/>
        <family val="2"/>
      </rPr>
      <t>Other</t>
    </r>
  </si>
  <si>
    <r>
      <rPr>
        <b/>
        <sz val="8"/>
        <color rgb="FF000000"/>
        <rFont val="Arial"/>
        <family val="2"/>
      </rPr>
      <t>Total Traditional AuM</t>
    </r>
  </si>
  <si>
    <r>
      <rPr>
        <sz val="8"/>
        <color rgb="FF000000"/>
        <rFont val="Arial"/>
        <family val="2"/>
      </rPr>
      <t>of which &gt;5%</t>
    </r>
  </si>
  <si>
    <r>
      <rPr>
        <sz val="8"/>
        <color rgb="FF000000"/>
        <rFont val="Arial"/>
        <family val="2"/>
      </rPr>
      <t>of which 3-5%</t>
    </r>
  </si>
  <si>
    <r>
      <rPr>
        <sz val="8"/>
        <color rgb="FF000000"/>
        <rFont val="Arial"/>
        <family val="2"/>
      </rPr>
      <t>of which 0-3%</t>
    </r>
  </si>
  <si>
    <r>
      <rPr>
        <sz val="8"/>
        <color rgb="FF000000"/>
        <rFont val="Arial"/>
        <family val="2"/>
      </rPr>
      <t>of which 0 %</t>
    </r>
  </si>
  <si>
    <t>of which non-guaranteed</t>
  </si>
  <si>
    <r>
      <rPr>
        <b/>
        <sz val="8"/>
        <color rgb="FF000000"/>
        <rFont val="Arial"/>
        <family val="2"/>
      </rPr>
      <t>Total Market Return AuM</t>
    </r>
  </si>
  <si>
    <r>
      <rPr>
        <sz val="8"/>
        <color rgb="FF000000"/>
        <rFont val="Arial"/>
        <family val="2"/>
      </rPr>
      <t xml:space="preserve">of which guaranteed </t>
    </r>
  </si>
  <si>
    <r>
      <rPr>
        <sz val="8"/>
        <color rgb="FF000000"/>
        <rFont val="Arial"/>
        <family val="2"/>
      </rPr>
      <t xml:space="preserve">of which non-guaranteed </t>
    </r>
  </si>
  <si>
    <r>
      <rPr>
        <b/>
        <sz val="8"/>
        <color rgb="FF000000"/>
        <rFont val="Arial"/>
        <family val="2"/>
      </rPr>
      <t>Total Asset and Management</t>
    </r>
  </si>
  <si>
    <r>
      <rPr>
        <b/>
        <sz val="10"/>
        <color rgb="FF2F75B5"/>
        <rFont val="Arial"/>
        <family val="2"/>
      </rPr>
      <t>Financial buffers</t>
    </r>
  </si>
  <si>
    <r>
      <rPr>
        <b/>
        <sz val="8"/>
        <color rgb="FF000000"/>
        <rFont val="Arial"/>
        <family val="2"/>
      </rPr>
      <t>% of provisions</t>
    </r>
  </si>
  <si>
    <r>
      <rPr>
        <b/>
        <sz val="10"/>
        <color rgb="FF2F75B5"/>
        <rFont val="Arial"/>
        <family val="2"/>
      </rPr>
      <t>Life &amp; Pension - Solvency position as of December 31, 2021</t>
    </r>
  </si>
  <si>
    <r>
      <rPr>
        <b/>
        <sz val="8"/>
        <color rgb="FF000000"/>
        <rFont val="Arial"/>
        <family val="2"/>
      </rPr>
      <t>Life Group</t>
    </r>
  </si>
  <si>
    <r>
      <rPr>
        <sz val="8"/>
        <color rgb="FF000000"/>
        <rFont val="Arial"/>
        <family val="2"/>
      </rPr>
      <t>Required solvency</t>
    </r>
  </si>
  <si>
    <r>
      <rPr>
        <sz val="8"/>
        <color rgb="FF000000"/>
        <rFont val="Arial"/>
        <family val="2"/>
      </rPr>
      <t>Actual solvency capital</t>
    </r>
  </si>
  <si>
    <r>
      <rPr>
        <sz val="8"/>
        <color rgb="FF000000"/>
        <rFont val="Arial"/>
        <family val="2"/>
      </rPr>
      <t>Solvency buffer</t>
    </r>
  </si>
  <si>
    <r>
      <rPr>
        <sz val="8"/>
        <color rgb="FF000000"/>
        <rFont val="Arial"/>
        <family val="2"/>
      </rPr>
      <t>Solvency in % of requirement</t>
    </r>
  </si>
  <si>
    <t>160%</t>
  </si>
  <si>
    <t>191%</t>
  </si>
  <si>
    <t>150%</t>
  </si>
  <si>
    <t>151%</t>
  </si>
  <si>
    <r>
      <rPr>
        <b/>
        <sz val="10"/>
        <color rgb="FF2F75B5"/>
        <rFont val="Arial"/>
        <family val="2"/>
      </rPr>
      <t>Life &amp; Pension - Solvency sensitivity as of December 31, 2021</t>
    </r>
  </si>
  <si>
    <r>
      <rPr>
        <sz val="8"/>
        <color rgb="FF000000"/>
        <rFont val="Arial"/>
        <family val="2"/>
      </rPr>
      <t>Interest rates down 50bp</t>
    </r>
  </si>
  <si>
    <t>155%</t>
  </si>
  <si>
    <t>205%</t>
  </si>
  <si>
    <t>149%</t>
  </si>
  <si>
    <r>
      <rPr>
        <sz val="8"/>
        <color rgb="FF000000"/>
        <rFont val="Arial"/>
        <family val="2"/>
      </rPr>
      <t>Interest rates up 50bp</t>
    </r>
  </si>
  <si>
    <t>164%</t>
  </si>
  <si>
    <t>215%</t>
  </si>
  <si>
    <t>166%</t>
  </si>
  <si>
    <r>
      <rPr>
        <sz val="8"/>
        <color rgb="FF000000"/>
        <rFont val="Arial"/>
        <family val="2"/>
      </rPr>
      <t>Equities drop 20%</t>
    </r>
  </si>
  <si>
    <t>173%</t>
  </si>
  <si>
    <t>188%</t>
  </si>
  <si>
    <t>170%</t>
  </si>
  <si>
    <t>167%</t>
  </si>
  <si>
    <t>Assets under management and Net flow</t>
  </si>
  <si>
    <r>
      <rPr>
        <b/>
        <sz val="8"/>
        <color rgb="FF000000"/>
        <rFont val="Arial"/>
        <family val="2"/>
      </rPr>
      <t>Q4/21</t>
    </r>
  </si>
  <si>
    <r>
      <rPr>
        <b/>
        <sz val="8"/>
        <color rgb="FF000000"/>
        <rFont val="Arial"/>
        <family val="2"/>
      </rPr>
      <t>Q3/21</t>
    </r>
  </si>
  <si>
    <r>
      <rPr>
        <b/>
        <sz val="8"/>
        <color rgb="FF000000"/>
        <rFont val="Arial"/>
        <family val="2"/>
      </rPr>
      <t>Q2/21</t>
    </r>
  </si>
  <si>
    <r>
      <rPr>
        <b/>
        <sz val="8"/>
        <color rgb="FF000000"/>
        <rFont val="Arial"/>
        <family val="2"/>
      </rPr>
      <t>Q1/21</t>
    </r>
  </si>
  <si>
    <r>
      <rPr>
        <b/>
        <sz val="8"/>
        <color rgb="FF000000"/>
        <rFont val="Arial"/>
        <family val="2"/>
      </rPr>
      <t>Q4/20</t>
    </r>
  </si>
  <si>
    <r>
      <rPr>
        <b/>
        <sz val="8"/>
        <color rgb="FF000000"/>
        <rFont val="Arial"/>
        <family val="2"/>
      </rPr>
      <t>Q3/20</t>
    </r>
  </si>
  <si>
    <r>
      <rPr>
        <b/>
        <sz val="8"/>
        <color rgb="FF000000"/>
        <rFont val="Arial"/>
        <family val="2"/>
      </rPr>
      <t>Q2/20</t>
    </r>
  </si>
  <si>
    <r>
      <rPr>
        <b/>
        <sz val="8"/>
        <color rgb="FF000000"/>
        <rFont val="Arial"/>
        <family val="2"/>
      </rPr>
      <t>Q1/20</t>
    </r>
  </si>
  <si>
    <r>
      <rPr>
        <b/>
        <sz val="8"/>
        <color rgb="FF000000"/>
        <rFont val="Arial"/>
        <family val="2"/>
      </rPr>
      <t>Q4/19</t>
    </r>
  </si>
  <si>
    <r>
      <rPr>
        <b/>
        <sz val="8"/>
        <color rgb="FF000000"/>
        <rFont val="Arial"/>
        <family val="2"/>
      </rPr>
      <t>Q3/19</t>
    </r>
  </si>
  <si>
    <r>
      <rPr>
        <sz val="8"/>
        <color rgb="FF000000"/>
        <rFont val="Arial"/>
        <family val="2"/>
      </rPr>
      <t>AuM</t>
    </r>
  </si>
  <si>
    <r>
      <rPr>
        <sz val="8"/>
        <color rgb="FF000000"/>
        <rFont val="Arial"/>
        <family val="2"/>
      </rPr>
      <t>Flow</t>
    </r>
  </si>
  <si>
    <r>
      <rPr>
        <b/>
        <sz val="8"/>
        <color rgb="FF000000"/>
        <rFont val="Arial"/>
        <family val="2"/>
      </rPr>
      <t>Q2/19</t>
    </r>
  </si>
  <si>
    <r>
      <rPr>
        <b/>
        <sz val="8"/>
        <color rgb="FF000000"/>
        <rFont val="Arial"/>
        <family val="2"/>
      </rPr>
      <t>Q1/19</t>
    </r>
  </si>
  <si>
    <r>
      <rPr>
        <b/>
        <sz val="8"/>
        <color rgb="FF000000"/>
        <rFont val="Arial"/>
        <family val="2"/>
      </rPr>
      <t>Q4/18**</t>
    </r>
  </si>
  <si>
    <r>
      <rPr>
        <b/>
        <sz val="8"/>
        <color rgb="FF000000"/>
        <rFont val="Arial"/>
        <family val="2"/>
      </rPr>
      <t>Q3/18</t>
    </r>
  </si>
  <si>
    <r>
      <rPr>
        <b/>
        <sz val="8"/>
        <color rgb="FF000000"/>
        <rFont val="Arial"/>
        <family val="2"/>
      </rPr>
      <t>Q2/18*</t>
    </r>
  </si>
  <si>
    <r>
      <rPr>
        <b/>
        <sz val="8"/>
        <color rgb="FF000000"/>
        <rFont val="Arial"/>
        <family val="2"/>
      </rPr>
      <t>Q1/18</t>
    </r>
  </si>
  <si>
    <r>
      <rPr>
        <b/>
        <sz val="8"/>
        <color rgb="FF000000"/>
        <rFont val="Arial"/>
        <family val="2"/>
      </rPr>
      <t>Q4/17</t>
    </r>
  </si>
  <si>
    <r>
      <rPr>
        <b/>
        <sz val="8"/>
        <color rgb="FF000000"/>
        <rFont val="Arial"/>
        <family val="2"/>
      </rPr>
      <t>Q3/17</t>
    </r>
  </si>
  <si>
    <r>
      <rPr>
        <b/>
        <sz val="8"/>
        <color rgb="FF000000"/>
        <rFont val="Arial"/>
        <family val="2"/>
      </rPr>
      <t>Q2/17</t>
    </r>
  </si>
  <si>
    <r>
      <rPr>
        <b/>
        <sz val="8"/>
        <color rgb="FF000000"/>
        <rFont val="Arial"/>
        <family val="2"/>
      </rPr>
      <t>Q1/17</t>
    </r>
  </si>
  <si>
    <r>
      <rPr>
        <b/>
        <sz val="8"/>
        <color rgb="FF000000"/>
        <rFont val="Arial"/>
        <family val="2"/>
      </rPr>
      <t>Q4/16</t>
    </r>
  </si>
  <si>
    <r>
      <rPr>
        <b/>
        <sz val="8"/>
        <color rgb="FF000000"/>
        <rFont val="Arial"/>
        <family val="2"/>
      </rPr>
      <t>Q3/16</t>
    </r>
  </si>
  <si>
    <r>
      <rPr>
        <b/>
        <sz val="8"/>
        <color rgb="FF000000"/>
        <rFont val="Arial"/>
        <family val="2"/>
      </rPr>
      <t>Q2/16</t>
    </r>
  </si>
  <si>
    <r>
      <rPr>
        <b/>
        <sz val="8"/>
        <color rgb="FF000000"/>
        <rFont val="Arial"/>
        <family val="2"/>
      </rPr>
      <t>Q1/16</t>
    </r>
  </si>
  <si>
    <r>
      <rPr>
        <b/>
        <sz val="8"/>
        <color rgb="FF000000"/>
        <rFont val="Arial"/>
        <family val="2"/>
      </rPr>
      <t>Q4/15</t>
    </r>
  </si>
  <si>
    <r>
      <rPr>
        <b/>
        <sz val="8"/>
        <color rgb="FF000000"/>
        <rFont val="Arial"/>
        <family val="2"/>
      </rPr>
      <t>Q3/15</t>
    </r>
  </si>
  <si>
    <r>
      <rPr>
        <b/>
        <sz val="8"/>
        <color rgb="FF000000"/>
        <rFont val="Arial"/>
        <family val="2"/>
      </rPr>
      <t>Q2/15</t>
    </r>
  </si>
  <si>
    <r>
      <rPr>
        <b/>
        <sz val="8"/>
        <color rgb="FF000000"/>
        <rFont val="Arial"/>
        <family val="2"/>
      </rPr>
      <t>Q1/15</t>
    </r>
  </si>
  <si>
    <r>
      <rPr>
        <b/>
        <sz val="8"/>
        <color rgb="FF000000"/>
        <rFont val="Arial"/>
        <family val="2"/>
      </rPr>
      <t>Q4/14</t>
    </r>
  </si>
  <si>
    <r>
      <rPr>
        <b/>
        <sz val="8"/>
        <color rgb="FF000000"/>
        <rFont val="Arial"/>
        <family val="2"/>
      </rPr>
      <t>Q3/14</t>
    </r>
  </si>
  <si>
    <r>
      <rPr>
        <b/>
        <sz val="8"/>
        <color rgb="FF000000"/>
        <rFont val="Arial"/>
        <family val="2"/>
      </rPr>
      <t>Q2/14</t>
    </r>
  </si>
  <si>
    <r>
      <rPr>
        <b/>
        <sz val="8"/>
        <color rgb="FF000000"/>
        <rFont val="Arial"/>
        <family val="2"/>
      </rPr>
      <t>Q1/14</t>
    </r>
  </si>
  <si>
    <r>
      <rPr>
        <b/>
        <sz val="8"/>
        <color rgb="FF000000"/>
        <rFont val="Arial"/>
        <family val="2"/>
      </rPr>
      <t>Q4/13</t>
    </r>
  </si>
  <si>
    <r>
      <rPr>
        <b/>
        <sz val="8"/>
        <color rgb="FF000000"/>
        <rFont val="Arial"/>
        <family val="2"/>
      </rPr>
      <t>Q3/13</t>
    </r>
  </si>
  <si>
    <r>
      <rPr>
        <b/>
        <sz val="8"/>
        <color rgb="FF000000"/>
        <rFont val="Arial"/>
        <family val="2"/>
      </rPr>
      <t>Q2/13</t>
    </r>
  </si>
  <si>
    <r>
      <rPr>
        <b/>
        <sz val="8"/>
        <color rgb="FF000000"/>
        <rFont val="Arial"/>
        <family val="2"/>
      </rPr>
      <t>Q1/13</t>
    </r>
  </si>
  <si>
    <r>
      <rPr>
        <b/>
        <sz val="8"/>
        <color rgb="FF000000"/>
        <rFont val="Arial"/>
        <family val="2"/>
      </rPr>
      <t>Q4/12</t>
    </r>
  </si>
  <si>
    <r>
      <rPr>
        <b/>
        <sz val="8"/>
        <color rgb="FF000000"/>
        <rFont val="Arial"/>
        <family val="2"/>
      </rPr>
      <t>Q3/12</t>
    </r>
  </si>
  <si>
    <r>
      <rPr>
        <b/>
        <sz val="8"/>
        <color rgb="FF000000"/>
        <rFont val="Arial"/>
        <family val="2"/>
      </rPr>
      <t>Q2/12</t>
    </r>
  </si>
  <si>
    <r>
      <rPr>
        <b/>
        <sz val="8"/>
        <color rgb="FF000000"/>
        <rFont val="Arial"/>
        <family val="2"/>
      </rPr>
      <t>Q1/12</t>
    </r>
  </si>
  <si>
    <r>
      <rPr>
        <sz val="8"/>
        <color rgb="FF000000"/>
        <rFont val="Arial"/>
        <family val="2"/>
      </rPr>
      <t>*) The divestment of the majority stake in Nordea Life &amp; Pensions Denmark has reduced Assets under Management by EUR 13bn in Q2 2018.</t>
    </r>
  </si>
  <si>
    <r>
      <rPr>
        <sz val="8"/>
        <color rgb="FF000000"/>
        <rFont val="Arial"/>
        <family val="2"/>
      </rPr>
      <t>**) The divestment of International Private Banking has reduced Assets under Management by EUR 10bn in Q4 2018.</t>
    </r>
  </si>
  <si>
    <t>***) AuM restated between Q1 2020 and Q2 2021 due to change in definition from 2020, has reduced AuM by EUR 1.4-3.2bn per quarter.</t>
  </si>
  <si>
    <t>Distribution of Assets under management</t>
  </si>
  <si>
    <r>
      <rPr>
        <b/>
        <sz val="8"/>
        <color rgb="FF000000"/>
        <rFont val="Arial"/>
        <family val="2"/>
      </rPr>
      <t>Retail funds</t>
    </r>
  </si>
  <si>
    <t>Private Banking</t>
  </si>
  <si>
    <t>Inst. sales</t>
  </si>
  <si>
    <t>Life &amp; Pension</t>
  </si>
  <si>
    <r>
      <rPr>
        <b/>
        <sz val="8"/>
        <color rgb="FF000000"/>
        <rFont val="Arial"/>
        <family val="2"/>
      </rPr>
      <t>All products</t>
    </r>
  </si>
  <si>
    <r>
      <rPr>
        <sz val="8"/>
        <color rgb="FF000000"/>
        <rFont val="Arial"/>
        <family val="2"/>
      </rPr>
      <t>International</t>
    </r>
  </si>
  <si>
    <r>
      <rPr>
        <b/>
        <sz val="8"/>
        <color rgb="FF000000"/>
        <rFont val="Arial"/>
        <family val="2"/>
      </rPr>
      <t>All countries</t>
    </r>
  </si>
  <si>
    <r>
      <rPr>
        <b/>
        <sz val="10"/>
        <color rgb="FF2F75B5"/>
        <rFont val="Arial"/>
        <family val="2"/>
      </rPr>
      <t>Net flow</t>
    </r>
  </si>
  <si>
    <t>Retail funds</t>
  </si>
  <si>
    <r>
      <rPr>
        <sz val="8"/>
        <color rgb="FF000000"/>
        <rFont val="Arial"/>
        <family val="2"/>
      </rPr>
      <t>Private Banking</t>
    </r>
  </si>
  <si>
    <r>
      <rPr>
        <sz val="8"/>
        <color rgb="FF000000"/>
        <rFont val="Arial"/>
        <family val="2"/>
      </rPr>
      <t>Institutional sales</t>
    </r>
  </si>
  <si>
    <r>
      <rPr>
        <b/>
        <sz val="10"/>
        <color rgb="FF2F75B5"/>
        <rFont val="Arial"/>
        <family val="2"/>
      </rPr>
      <t>Asset mix</t>
    </r>
  </si>
  <si>
    <r>
      <rPr>
        <b/>
        <sz val="8"/>
        <color rgb="FF000000"/>
        <rFont val="Arial"/>
        <family val="2"/>
      </rPr>
      <t>%</t>
    </r>
  </si>
  <si>
    <r>
      <rPr>
        <sz val="8"/>
        <color rgb="FF000000"/>
        <rFont val="Arial"/>
        <family val="2"/>
      </rPr>
      <t>Equities</t>
    </r>
  </si>
  <si>
    <r>
      <rPr>
        <sz val="8"/>
        <color rgb="FF000000"/>
        <rFont val="Arial"/>
        <family val="2"/>
      </rPr>
      <t>Fixed income</t>
    </r>
  </si>
  <si>
    <r>
      <rPr>
        <b/>
        <sz val="10"/>
        <color rgb="FF2F75B5"/>
        <rFont val="Arial"/>
        <family val="2"/>
      </rPr>
      <t>Chg%</t>
    </r>
  </si>
  <si>
    <r>
      <rPr>
        <b/>
        <sz val="8"/>
        <color rgb="FF000000"/>
        <rFont val="Arial"/>
        <family val="2"/>
      </rPr>
      <t>Total operating income</t>
    </r>
  </si>
  <si>
    <r>
      <rPr>
        <sz val="8"/>
        <color rgb="FF000000"/>
        <rFont val="Arial"/>
        <family val="2"/>
      </rPr>
      <t>Risk Exposure Amount (REA)</t>
    </r>
  </si>
  <si>
    <t>Loans carrying amount to the public, by segment - 6 years</t>
  </si>
  <si>
    <t>Total loans</t>
  </si>
  <si>
    <t>EURbn</t>
  </si>
  <si>
    <t>Corporate</t>
  </si>
  <si>
    <t>Mortgage</t>
  </si>
  <si>
    <t>Consumer</t>
  </si>
  <si>
    <t>Reverse repos/securities borrowing*</t>
  </si>
  <si>
    <t>Public sector</t>
  </si>
  <si>
    <t>Q1/16</t>
  </si>
  <si>
    <t>Q2/16</t>
  </si>
  <si>
    <t>Q3/16</t>
  </si>
  <si>
    <t>Q4/16</t>
  </si>
  <si>
    <t>Q1/17</t>
  </si>
  <si>
    <t>Q2/17</t>
  </si>
  <si>
    <t>Q3/17</t>
  </si>
  <si>
    <t>Q4/17</t>
  </si>
  <si>
    <t>Q1/18</t>
  </si>
  <si>
    <t>Q2/18</t>
  </si>
  <si>
    <t>* Securities borrowing included in Reverse repos/securities borrowing from Q2 2021 and onwards, previously included in Corporate</t>
  </si>
  <si>
    <t>Loans carrying amount to the public, by country, segment and industry, Q4 2021</t>
  </si>
  <si>
    <t>Finland</t>
  </si>
  <si>
    <t>Norway</t>
  </si>
  <si>
    <t>Sweden</t>
  </si>
  <si>
    <t>Russia</t>
  </si>
  <si>
    <t>Outside Nordics</t>
  </si>
  <si>
    <t>Financial institutions</t>
  </si>
  <si>
    <t>Agriculture</t>
  </si>
  <si>
    <t xml:space="preserve">     Crops, plantations and hunting</t>
  </si>
  <si>
    <t xml:space="preserve">     Animal husbandry</t>
  </si>
  <si>
    <t xml:space="preserve">     Fishing and aquaculture</t>
  </si>
  <si>
    <t>Natural resources</t>
  </si>
  <si>
    <t xml:space="preserve">     Paper and forest products</t>
  </si>
  <si>
    <t xml:space="preserve">     Mining and supporting activities</t>
  </si>
  <si>
    <t xml:space="preserve">     Oil, gas and offshore</t>
  </si>
  <si>
    <t>Consumer staples</t>
  </si>
  <si>
    <t xml:space="preserve">     Food processing and beverages</t>
  </si>
  <si>
    <t xml:space="preserve">     Household and personal products</t>
  </si>
  <si>
    <t xml:space="preserve">     Healthcare</t>
  </si>
  <si>
    <t>Consumer discretionary and services</t>
  </si>
  <si>
    <t xml:space="preserve">     Consumer durables</t>
  </si>
  <si>
    <t xml:space="preserve">     Media and entertainment</t>
  </si>
  <si>
    <t xml:space="preserve">     Retail trade</t>
  </si>
  <si>
    <t xml:space="preserve">     Air transportation</t>
  </si>
  <si>
    <t xml:space="preserve">     Accomodation and leisure</t>
  </si>
  <si>
    <t xml:space="preserve">     Telecommunication services</t>
  </si>
  <si>
    <t>Industrials</t>
  </si>
  <si>
    <t xml:space="preserve">     Materials</t>
  </si>
  <si>
    <t xml:space="preserve">     Capital goods</t>
  </si>
  <si>
    <t xml:space="preserve">     Commercial and professional services</t>
  </si>
  <si>
    <t xml:space="preserve">     Construction</t>
  </si>
  <si>
    <t xml:space="preserve">     Wholesale trade</t>
  </si>
  <si>
    <t xml:space="preserve">     Land transportation</t>
  </si>
  <si>
    <t xml:space="preserve">     IT services</t>
  </si>
  <si>
    <t>Maritime</t>
  </si>
  <si>
    <t xml:space="preserve">     Ship building</t>
  </si>
  <si>
    <t xml:space="preserve">     Shipping</t>
  </si>
  <si>
    <t xml:space="preserve">     Maritime services</t>
  </si>
  <si>
    <t>Utilities and public service</t>
  </si>
  <si>
    <t xml:space="preserve">     Utilities distribution</t>
  </si>
  <si>
    <t xml:space="preserve">     Power production</t>
  </si>
  <si>
    <t xml:space="preserve">     Public services</t>
  </si>
  <si>
    <t>Real estate</t>
  </si>
  <si>
    <t xml:space="preserve">     Commercial real estate</t>
  </si>
  <si>
    <t xml:space="preserve">     Tenant-owned associations and residential real estate companies</t>
  </si>
  <si>
    <t>Other industries</t>
  </si>
  <si>
    <t>Total Corporate</t>
  </si>
  <si>
    <t xml:space="preserve">   Housing loans</t>
  </si>
  <si>
    <t xml:space="preserve">   Collateralised lending</t>
  </si>
  <si>
    <t xml:space="preserve">   Non-Collateralised lending</t>
  </si>
  <si>
    <t>Household</t>
  </si>
  <si>
    <t>Reversed repos/securities borrowing</t>
  </si>
  <si>
    <t xml:space="preserve">    of which fair value</t>
  </si>
  <si>
    <t>Loans related to respectively Russia (EUR 94m) and the Baltics (EUR 162m), legally booked in Sweden are moved from Sweden to Russia and outside Nordics.</t>
  </si>
  <si>
    <t>Loans carrying amount to the public, by country, segment and industry, Q3 2021</t>
  </si>
  <si>
    <t>Loans related to respectively Russia (EUR 99m) and the Baltics (EUR 235m), legally booked in Sweden are moved from Sweden to Russia and outside Nordics.</t>
  </si>
  <si>
    <t>Loans carrying amount and impairment to the public, by segment and industry, Q4 2021</t>
  </si>
  <si>
    <t>Impaired loans</t>
  </si>
  <si>
    <t>Allowances Stage 1</t>
  </si>
  <si>
    <t>Allowances Stage 2</t>
  </si>
  <si>
    <t>Allowances Stage 3</t>
  </si>
  <si>
    <t>Loans, carrying amount</t>
  </si>
  <si>
    <t>Net loan loss ratio, bp</t>
  </si>
  <si>
    <t>Impairment rate, gross, bp</t>
  </si>
  <si>
    <t xml:space="preserve">  Allowances</t>
  </si>
  <si>
    <t>Coverage ratio, %</t>
  </si>
  <si>
    <t xml:space="preserve">   Non-collateralised lending</t>
  </si>
  <si>
    <t>Net result on loans at fair value</t>
  </si>
  <si>
    <t>Impairment rate: Impaired loans (Stage 3) before allowances divided by total loans before allowances. Covering items measured at amortised cost and fair value.</t>
  </si>
  <si>
    <t>Coverage ratio: Allowances for impaired loans (stage 3) divided by impaired loans (stage 3) before allowances. Covering items measured at amortised cost.</t>
  </si>
  <si>
    <t>Net loan loss ratio: Net loan losses (annualised), divided by quarterly closing balance of loans carrying amount to the public (lending). Covering items measured at amortised cost and fair value.</t>
  </si>
  <si>
    <t>Net loan loss and net loan loss ratio are for amortised cost except last lines where both net loan losses and similar result are included.</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</si>
  <si>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</si>
  <si>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Loans carrying amount and impairment to the public, by segment and industry, Q3 2021</t>
  </si>
  <si>
    <t>Allowances (Stage 2)</t>
  </si>
  <si>
    <t>Loans carrying amount and impairment to the public, by business area, Q4 2021</t>
  </si>
  <si>
    <t>Net loan loss ratio including loans held at fair value, bp</t>
  </si>
  <si>
    <t xml:space="preserve">Loans, carrying amount </t>
  </si>
  <si>
    <t>Personal Banking total</t>
  </si>
  <si>
    <t xml:space="preserve">   Stage 3</t>
  </si>
  <si>
    <t xml:space="preserve">   Stages 1 and 2</t>
  </si>
  <si>
    <t>PeB Denmark</t>
  </si>
  <si>
    <t>PeB Finland</t>
  </si>
  <si>
    <t>PeB Norway</t>
  </si>
  <si>
    <t>PeB Sweden</t>
  </si>
  <si>
    <t>PeB Other</t>
  </si>
  <si>
    <t>Business Banking total</t>
  </si>
  <si>
    <t>Business Banking Denmark</t>
  </si>
  <si>
    <t>Business Banking Finland</t>
  </si>
  <si>
    <t>Business Banking Norway</t>
  </si>
  <si>
    <t>Business Banking Sweden</t>
  </si>
  <si>
    <t>Business Banking Other</t>
  </si>
  <si>
    <t>Large Corporates &amp; Institutions total</t>
  </si>
  <si>
    <t>LCandI Denmark</t>
  </si>
  <si>
    <t>LCandI Finland</t>
  </si>
  <si>
    <t>LCandI Norway</t>
  </si>
  <si>
    <t>LCandI Sweden</t>
  </si>
  <si>
    <t xml:space="preserve">Other  </t>
  </si>
  <si>
    <t>Asset and Wealth Management</t>
  </si>
  <si>
    <t>Of which result on loans held at fair value</t>
  </si>
  <si>
    <t>Net loan losses excluding net result on loans held at fair value</t>
  </si>
  <si>
    <t>Impairment ratio: Impaired loans / lending to the public, gross</t>
  </si>
  <si>
    <t>Coverage ratio: Allowances stage 3 / Impaired loans</t>
  </si>
  <si>
    <t xml:space="preserve">Net Loan loss ratio including fair value loans, basis points </t>
  </si>
  <si>
    <t>Loans carrying amount and impairment to the public, by business area, Q3 2021</t>
  </si>
  <si>
    <t>Shipping, offshore and oil services - loan portfolio</t>
  </si>
  <si>
    <t>Tankers (crude, product, chemical)</t>
  </si>
  <si>
    <t>Dry cargo</t>
  </si>
  <si>
    <t>Gas tankers</t>
  </si>
  <si>
    <t>RoRo vessels</t>
  </si>
  <si>
    <t>Container ships</t>
  </si>
  <si>
    <t>Car carriers</t>
  </si>
  <si>
    <t>Other shipping</t>
  </si>
  <si>
    <t>Drilling rigs</t>
  </si>
  <si>
    <t>Supply vessels</t>
  </si>
  <si>
    <t>Floating production</t>
  </si>
  <si>
    <t>Oil services</t>
  </si>
  <si>
    <t>Cruise</t>
  </si>
  <si>
    <t>Ferries</t>
  </si>
  <si>
    <t>Impaired loans (stage 3), by country, segment and industry, Q4 2021</t>
  </si>
  <si>
    <t>Impaired loans (stage 3), by country, segment and industry, Q3 2021</t>
  </si>
  <si>
    <t>Net loan losses and similar result quarterly, Q1 2016 - Q4 2021</t>
  </si>
  <si>
    <t>Net result on loans held at fair value</t>
  </si>
  <si>
    <t>Impaired loans and individually (stage 3) and collectively assessed allowances (stage 1 and 2)</t>
  </si>
  <si>
    <t>Impaired loans gross</t>
  </si>
  <si>
    <t>Allowances for individually assessed impaired loans</t>
  </si>
  <si>
    <t>Impaired loans net</t>
  </si>
  <si>
    <t>Impairment rate (stage 3) gross, bp</t>
  </si>
  <si>
    <t>Allowances individually assessed / Impaired loans gross, %</t>
  </si>
  <si>
    <t>Allowances in relation to loans in stage 1 and 2, bp</t>
  </si>
  <si>
    <t>Total allowances / Impaired loans gross individually assessed, %</t>
  </si>
  <si>
    <t>Allowances for individually assessed loans (stage 3)</t>
  </si>
  <si>
    <t>Allowances for collectively assessed loans (stage 1 and 2)</t>
  </si>
  <si>
    <t>Total allowances and provisions</t>
  </si>
  <si>
    <t>Total allowances on balance sheet items</t>
  </si>
  <si>
    <t>Interest-bearing securities</t>
  </si>
  <si>
    <t>Provisions for off balance sheet items</t>
  </si>
  <si>
    <t>Past due carrying amounts amortised cost and fair value to the public in stage 1, 2 and 3, Q4 2021</t>
  </si>
  <si>
    <t>Household customers</t>
  </si>
  <si>
    <t>Corporate customers</t>
  </si>
  <si>
    <t>6-30 days</t>
  </si>
  <si>
    <t>31-60 days</t>
  </si>
  <si>
    <t>61-90 days</t>
  </si>
  <si>
    <t>&gt;90 days</t>
  </si>
  <si>
    <t>Past due loans %</t>
  </si>
  <si>
    <t>Past due carrying amounts amortised cost and fair value to the public in stage 1, 2 and 3, Q3 2021</t>
  </si>
  <si>
    <t>Loans and impairment</t>
  </si>
  <si>
    <t>31 Dec</t>
  </si>
  <si>
    <r>
      <rPr>
        <b/>
        <sz val="7"/>
        <color rgb="FF000000"/>
        <rFont val="Arial"/>
        <family val="2"/>
      </rPr>
      <t>EURm</t>
    </r>
  </si>
  <si>
    <r>
      <rPr>
        <sz val="7"/>
        <color rgb="FF000000"/>
        <rFont val="Arial"/>
        <family val="2"/>
      </rPr>
      <t>Loans measured at fair value</t>
    </r>
  </si>
  <si>
    <r>
      <rPr>
        <sz val="7"/>
        <color rgb="FF000000"/>
        <rFont val="Arial"/>
        <family val="2"/>
      </rPr>
      <t>Loans measured at amortised cost, not impaired (stages 1 and 2)</t>
    </r>
  </si>
  <si>
    <r>
      <rPr>
        <sz val="7"/>
        <color rgb="FF000000"/>
        <rFont val="Arial"/>
        <family val="2"/>
      </rPr>
      <t>Impaired loans (stage 3)</t>
    </r>
  </si>
  <si>
    <r>
      <rPr>
        <sz val="7"/>
        <color rgb="FF000000"/>
        <rFont val="Arial"/>
        <family val="2"/>
      </rPr>
      <t>- of which servicing</t>
    </r>
  </si>
  <si>
    <r>
      <rPr>
        <sz val="7"/>
        <color rgb="FF000000"/>
        <rFont val="Arial"/>
        <family val="2"/>
      </rPr>
      <t>- of which non-servicing</t>
    </r>
  </si>
  <si>
    <r>
      <rPr>
        <b/>
        <sz val="7"/>
        <color rgb="FF000000"/>
        <rFont val="Arial"/>
        <family val="2"/>
      </rPr>
      <t>Loans before allowances</t>
    </r>
  </si>
  <si>
    <r>
      <rPr>
        <i/>
        <sz val="7"/>
        <color rgb="FF000000"/>
        <rFont val="Arial"/>
        <family val="2"/>
      </rPr>
      <t>- of which central banks and credit institutions</t>
    </r>
  </si>
  <si>
    <r>
      <rPr>
        <sz val="7"/>
        <color rgb="FF000000"/>
        <rFont val="Arial"/>
        <family val="2"/>
      </rPr>
      <t>Allowances for individually assessed impaired loans (stage 3)</t>
    </r>
  </si>
  <si>
    <r>
      <rPr>
        <sz val="7"/>
        <color rgb="FF000000"/>
        <rFont val="Arial"/>
        <family val="2"/>
      </rPr>
      <t>Allowances for collectively assessed impaired loans (stages 1 and 2)</t>
    </r>
  </si>
  <si>
    <r>
      <rPr>
        <b/>
        <sz val="7"/>
        <color rgb="FF000000"/>
        <rFont val="Arial"/>
        <family val="2"/>
      </rPr>
      <t>Allowances</t>
    </r>
  </si>
  <si>
    <r>
      <rPr>
        <b/>
        <sz val="7"/>
        <color rgb="FF000000"/>
        <rFont val="Arial"/>
        <family val="2"/>
      </rPr>
      <t>Loans, carrying amount</t>
    </r>
  </si>
  <si>
    <t>Exposures measured at amortised cost and fair value through OCI, before allowances</t>
  </si>
  <si>
    <t>31 Dec 2021</t>
  </si>
  <si>
    <t>Stage 1</t>
  </si>
  <si>
    <t>Stage 2</t>
  </si>
  <si>
    <t>Stage 3</t>
  </si>
  <si>
    <r>
      <rPr>
        <sz val="8"/>
        <color rgb="FF000000"/>
        <rFont val="Arial"/>
        <family val="2"/>
      </rPr>
      <t>Loans to central banks, credit institutions and the public</t>
    </r>
  </si>
  <si>
    <r>
      <rPr>
        <sz val="8"/>
        <color rgb="FF000000"/>
        <rFont val="Arial"/>
        <family val="2"/>
      </rPr>
      <t>Interest-bearing securities</t>
    </r>
    <r>
      <rPr>
        <vertAlign val="superscript"/>
        <sz val="8"/>
        <color rgb="FF000000"/>
        <rFont val="Arial"/>
        <family val="2"/>
      </rPr>
      <t>1</t>
    </r>
  </si>
  <si>
    <r>
      <rPr>
        <vertAlign val="superscript"/>
        <sz val="8"/>
        <color rgb="FF000000"/>
        <rFont val="Arial"/>
        <family val="2"/>
      </rPr>
      <t>1</t>
    </r>
    <r>
      <rPr>
        <sz val="8"/>
        <color rgb="FF000000"/>
        <rFont val="Arial"/>
        <family val="2"/>
      </rPr>
      <t xml:space="preserve"> Of which EUR 397m relates to the balance sheet item Financial instruments pledged as collateral.</t>
    </r>
  </si>
  <si>
    <t>31 Dec 2020</t>
  </si>
  <si>
    <r>
      <rPr>
        <vertAlign val="superscript"/>
        <sz val="8"/>
        <color rgb="FF000000"/>
        <rFont val="Arial"/>
        <family val="2"/>
      </rPr>
      <t>1</t>
    </r>
    <r>
      <rPr>
        <sz val="8"/>
        <color rgb="FF000000"/>
        <rFont val="Arial"/>
        <family val="2"/>
      </rPr>
      <t xml:space="preserve"> Of which EUR 774m relates to the balance sheet item Financial instruments pledged as collateral.</t>
    </r>
  </si>
  <si>
    <t>Allowances and provisions</t>
  </si>
  <si>
    <r>
      <rPr>
        <sz val="8"/>
        <color rgb="FF000000"/>
        <rFont val="Arial"/>
        <family val="2"/>
      </rPr>
      <t>Interest-bearing securities</t>
    </r>
  </si>
  <si>
    <r>
      <rPr>
        <sz val="8"/>
        <color rgb="FF000000"/>
        <rFont val="Arial"/>
        <family val="2"/>
      </rPr>
      <t>Provisions for off-balance sheet items</t>
    </r>
  </si>
  <si>
    <r>
      <rPr>
        <b/>
        <sz val="8"/>
        <color rgb="FF000000"/>
        <rFont val="Arial"/>
        <family val="2"/>
      </rPr>
      <t>Total allowances and provisions</t>
    </r>
  </si>
  <si>
    <t>Movements of allowance accounts for loans measured at amortised cost</t>
  </si>
  <si>
    <r>
      <rPr>
        <b/>
        <sz val="8"/>
        <color rgb="FF000000"/>
        <rFont val="Arial"/>
        <family val="2"/>
      </rPr>
      <t>Balance as at 1 Jan 2021</t>
    </r>
  </si>
  <si>
    <r>
      <rPr>
        <sz val="8"/>
        <color rgb="FF000000"/>
        <rFont val="Arial"/>
        <family val="2"/>
      </rPr>
      <t>Changes due to origination and acquisition</t>
    </r>
  </si>
  <si>
    <r>
      <rPr>
        <sz val="8"/>
        <color rgb="FF000000"/>
        <rFont val="Arial"/>
        <family val="2"/>
      </rPr>
      <t>Transfer from stage 1 to stage 2</t>
    </r>
  </si>
  <si>
    <r>
      <rPr>
        <sz val="8"/>
        <color rgb="FF000000"/>
        <rFont val="Arial"/>
        <family val="2"/>
      </rPr>
      <t>Transfer from stage 1 to stage 3</t>
    </r>
  </si>
  <si>
    <r>
      <rPr>
        <sz val="8"/>
        <color rgb="FF000000"/>
        <rFont val="Arial"/>
        <family val="2"/>
      </rPr>
      <t>Transfer from stage 2 to stage 1</t>
    </r>
  </si>
  <si>
    <r>
      <rPr>
        <sz val="8"/>
        <color rgb="FF000000"/>
        <rFont val="Arial"/>
        <family val="2"/>
      </rPr>
      <t>Transfer from stage 2 to stage 3</t>
    </r>
  </si>
  <si>
    <r>
      <rPr>
        <sz val="8"/>
        <color rgb="FF000000"/>
        <rFont val="Arial"/>
        <family val="2"/>
      </rPr>
      <t>Transfer from stage 3 to stage 1</t>
    </r>
  </si>
  <si>
    <r>
      <rPr>
        <sz val="8"/>
        <color rgb="FF000000"/>
        <rFont val="Arial"/>
        <family val="2"/>
      </rPr>
      <t>Transfer from stage 3 to stage 2</t>
    </r>
  </si>
  <si>
    <r>
      <rPr>
        <sz val="8"/>
        <color rgb="FF000000"/>
        <rFont val="Arial"/>
        <family val="2"/>
      </rPr>
      <t>Changes due to change in credit risk (net)</t>
    </r>
  </si>
  <si>
    <r>
      <rPr>
        <sz val="8"/>
        <color rgb="FF000000"/>
        <rFont val="Arial"/>
        <family val="2"/>
      </rPr>
      <t>Changes due to repayments and disposals</t>
    </r>
  </si>
  <si>
    <r>
      <rPr>
        <sz val="8"/>
        <color rgb="FF000000"/>
        <rFont val="Arial"/>
        <family val="2"/>
      </rPr>
      <t>Write-off through decrease in allowance account</t>
    </r>
  </si>
  <si>
    <r>
      <rPr>
        <sz val="8"/>
        <color rgb="FF000000"/>
        <rFont val="Arial"/>
        <family val="2"/>
      </rPr>
      <t>Translation differences</t>
    </r>
  </si>
  <si>
    <t>Balance as at 31 Dec 2021</t>
  </si>
  <si>
    <r>
      <rPr>
        <b/>
        <sz val="8"/>
        <color rgb="FF000000"/>
        <rFont val="Arial"/>
        <family val="2"/>
      </rPr>
      <t>Balance as at 1 Jan 2020</t>
    </r>
  </si>
  <si>
    <t>Balance as at 31 Dec 2020</t>
  </si>
  <si>
    <r>
      <t>Key ratios</t>
    </r>
    <r>
      <rPr>
        <b/>
        <vertAlign val="superscript"/>
        <sz val="8"/>
        <color theme="4" tint="-0.249977111117893"/>
        <rFont val="Arial"/>
        <family val="2"/>
      </rPr>
      <t>1</t>
    </r>
  </si>
  <si>
    <r>
      <rPr>
        <sz val="8"/>
        <color rgb="FF000000"/>
        <rFont val="Arial"/>
        <family val="2"/>
      </rPr>
      <t>Impairment rate (stage 3), gross, basis points</t>
    </r>
  </si>
  <si>
    <r>
      <rPr>
        <sz val="8"/>
        <color rgb="FF000000"/>
        <rFont val="Arial"/>
        <family val="2"/>
      </rPr>
      <t>Impairment rate (stage 3), net, basis points</t>
    </r>
  </si>
  <si>
    <r>
      <rPr>
        <sz val="8"/>
        <color rgb="FF000000"/>
        <rFont val="Arial"/>
        <family val="2"/>
      </rPr>
      <t>Total allowance rate (stages 1, 2 and 3), basis points</t>
    </r>
  </si>
  <si>
    <r>
      <rPr>
        <sz val="8"/>
        <color rgb="FF000000"/>
        <rFont val="Arial"/>
        <family val="2"/>
      </rPr>
      <t>Allowances in relation to impaired loans (stage 3), %</t>
    </r>
  </si>
  <si>
    <r>
      <rPr>
        <sz val="8"/>
        <color rgb="FF000000"/>
        <rFont val="Arial"/>
        <family val="2"/>
      </rPr>
      <t>Allowances in relation to loans in stages 1 and 2, basis points</t>
    </r>
  </si>
  <si>
    <r>
      <rPr>
        <vertAlign val="superscript"/>
        <sz val="8"/>
        <color rgb="FF000000"/>
        <rFont val="Arial"/>
        <family val="2"/>
      </rPr>
      <t>1</t>
    </r>
    <r>
      <rPr>
        <sz val="8"/>
        <color rgb="FF000000"/>
        <rFont val="Arial"/>
        <family val="2"/>
      </rPr>
      <t xml:space="preserve"> For definitions, see Glossary.</t>
    </r>
  </si>
  <si>
    <t>Credit quality</t>
  </si>
  <si>
    <t>Corporate rating distribution</t>
  </si>
  <si>
    <t>Corporate rating migration</t>
  </si>
  <si>
    <t>Market risk VaR</t>
  </si>
  <si>
    <t xml:space="preserve">Trading book </t>
  </si>
  <si>
    <t>Q421</t>
  </si>
  <si>
    <t>Q321</t>
  </si>
  <si>
    <t>Q221</t>
  </si>
  <si>
    <t>Q121</t>
  </si>
  <si>
    <t>Q420</t>
  </si>
  <si>
    <t>Total risk, VaR</t>
  </si>
  <si>
    <t>Interest rate risk, VaR</t>
  </si>
  <si>
    <t>Equity risk, VaR</t>
  </si>
  <si>
    <t>Foreign exchange risk, VaR</t>
  </si>
  <si>
    <t>Credit spread risk, VaR</t>
  </si>
  <si>
    <t>Inflation risk</t>
  </si>
  <si>
    <t>Diversification effect</t>
  </si>
  <si>
    <t>Banking book</t>
  </si>
  <si>
    <t>Loan-to-value distribution</t>
  </si>
  <si>
    <t>Cover pools, covered bonds</t>
  </si>
  <si>
    <t>Nordea Mortgage Bank cover pool (Finland)</t>
  </si>
  <si>
    <t>Mortgage loans EURbn*</t>
  </si>
  <si>
    <t>%</t>
  </si>
  <si>
    <t>˂40%</t>
  </si>
  <si>
    <t>40-50%</t>
  </si>
  <si>
    <t>50-60%</t>
  </si>
  <si>
    <t>60-70%</t>
  </si>
  <si>
    <t>70-100%</t>
  </si>
  <si>
    <t>Nordea Eiendomskreditt cover pool (Norway)</t>
  </si>
  <si>
    <t>Mortgage loans EURbn**</t>
  </si>
  <si>
    <t>70-80%</t>
  </si>
  <si>
    <t>80-90%</t>
  </si>
  <si>
    <t>0.0</t>
  </si>
  <si>
    <t>˃90%</t>
  </si>
  <si>
    <t>Nordea Hypotek cover pool (Sweden)</t>
  </si>
  <si>
    <t>Nordea Kredit Capital Centre 1 cover pool (Denmark)</t>
  </si>
  <si>
    <t>Mortgage loans EURbn***</t>
  </si>
  <si>
    <t>˂20%</t>
  </si>
  <si>
    <t>20-40%</t>
  </si>
  <si>
    <t>40-60%</t>
  </si>
  <si>
    <t>90-100%</t>
  </si>
  <si>
    <r>
      <rPr>
        <sz val="9"/>
        <color theme="1"/>
        <rFont val="Calibri"/>
        <family val="2"/>
      </rPr>
      <t>˃100</t>
    </r>
    <r>
      <rPr>
        <sz val="9"/>
        <color theme="1"/>
        <rFont val="Arial"/>
        <family val="2"/>
      </rPr>
      <t>%</t>
    </r>
  </si>
  <si>
    <t>Nordea Kredit Capital Centre 2 cover pool (Denmark)</t>
  </si>
  <si>
    <t>*LTV unindexed distribution in ranges where a single loan can exist in multiple buckets, with continuous distribution</t>
  </si>
  <si>
    <t>**LTV unindexed distribution where a loan is reported in the highest bucket</t>
  </si>
  <si>
    <t>***LTV current property value distribution where a single loan can exist in multiple buckets, with continuous distribution</t>
  </si>
  <si>
    <t>Own Funds including profit (Banking Group)*</t>
  </si>
  <si>
    <t>For Own Funds excluding profit, see table Own Funds excluding profit</t>
  </si>
  <si>
    <t>Balance sheet equity</t>
  </si>
  <si>
    <t>Valuation adjustment for non-CRR companies</t>
  </si>
  <si>
    <t>Other adjustments</t>
  </si>
  <si>
    <t>Sub-total</t>
  </si>
  <si>
    <t>Actual/Proposed dividend, based on Nordea legal group profit**</t>
  </si>
  <si>
    <t>Part of interim or year-end profit not eligible</t>
  </si>
  <si>
    <t>Goodwill</t>
  </si>
  <si>
    <t>Other intangibles assets</t>
  </si>
  <si>
    <t xml:space="preserve">IRB provisions shortfall </t>
  </si>
  <si>
    <t>Pensions assets in excess of related liabilities</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</si>
  <si>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</si>
  <si>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</si>
  <si>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</si>
  <si>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</si>
  <si>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</si>
  <si>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</si>
  <si>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</si>
  <si>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</si>
  <si>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</si>
  <si>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</si>
  <si>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t>Total Own funds</t>
  </si>
  <si>
    <t>Total Capital ratio</t>
  </si>
  <si>
    <t>Total REA</t>
  </si>
  <si>
    <t>*Banking Group exclude non-CRR companies</t>
  </si>
  <si>
    <t>** Corresponding to a payout ratio of Legal Group profit:</t>
  </si>
  <si>
    <t>and corresponding to a payout ratio of Banking Group profit:</t>
  </si>
  <si>
    <t>Capital ratios (Banking Group)</t>
  </si>
  <si>
    <t>Percentage</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</si>
  <si>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</si>
  <si>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</si>
  <si>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</si>
  <si>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</si>
  <si>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</si>
  <si>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</si>
  <si>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Leverage ratio</t>
  </si>
  <si>
    <t>Tier 1 capital, including profit, EURm</t>
  </si>
  <si>
    <t>Leverage ratio exposure, including profit, EURm</t>
  </si>
  <si>
    <t>Leverage ratio, including profit, percentage</t>
  </si>
  <si>
    <t>Leverage ratio excluding central bank exposures*, including profit, percentage</t>
  </si>
  <si>
    <t>Tier 1 capital, excluding profit EURm</t>
  </si>
  <si>
    <t>Leverage ratio exposure, excluding profit, EURm</t>
  </si>
  <si>
    <t>Leverage ratio, excluding profit, percentage</t>
  </si>
  <si>
    <t>Leverage ratio excluding central bank exposures*, excluding profit, percentage</t>
  </si>
  <si>
    <r>
      <rPr>
        <vertAlign val="superscript"/>
        <sz val="7.7"/>
        <color theme="1"/>
        <rFont val="Arial"/>
        <family val="2"/>
      </rPr>
      <t>*</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</si>
  <si>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r>
      <t>Own Funds &amp; Capital ratios (Financial conglomerate)</t>
    </r>
    <r>
      <rPr>
        <b/>
        <vertAlign val="superscript"/>
        <sz val="11"/>
        <color theme="4" tint="-0.249977111117893"/>
        <rFont val="Arial"/>
        <family val="2"/>
      </rPr>
      <t>1</t>
    </r>
  </si>
  <si>
    <t>Financial conglomerates Own funds, EURm</t>
  </si>
  <si>
    <t>The Own funds requirement of the financial conglomerate, EURm</t>
  </si>
  <si>
    <t>Capital adequacy of the financial conglomerate (Own funds surplus/deficit), EURm</t>
  </si>
  <si>
    <t>Financial conglomerates capital adequacy ratio, %</t>
  </si>
  <si>
    <r>
      <rPr>
        <vertAlign val="superscript"/>
        <sz val="7"/>
        <color theme="1"/>
        <rFont val="Arial"/>
        <family val="2"/>
      </rPr>
      <t xml:space="preserve">1 </t>
    </r>
    <r>
      <rPr>
        <sz val="7"/>
        <color theme="1"/>
        <rFont val="Arial"/>
        <family val="2"/>
      </rPr>
      <t xml:space="preserve">The financial conglomerate consists of banking and insurance operations </t>
    </r>
  </si>
  <si>
    <t>Risk Exposure Amount (Banking Group)</t>
  </si>
  <si>
    <t>Credit risk</t>
  </si>
  <si>
    <t>IRB</t>
  </si>
  <si>
    <t xml:space="preserve"> - sovereign</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</si>
  <si>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</si>
  <si>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</si>
  <si>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</si>
  <si>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</si>
  <si>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</si>
  <si>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</si>
  <si>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</si>
  <si>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</si>
  <si>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Credit Valuation Adjustment Risk</t>
  </si>
  <si>
    <t>Market risk</t>
  </si>
  <si>
    <t xml:space="preserve"> - trading book, Internal Approach</t>
  </si>
  <si>
    <t xml:space="preserve"> - trading book, Standardised Approach</t>
  </si>
  <si>
    <t xml:space="preserve"> - banking book, Standardised Approach</t>
  </si>
  <si>
    <t>Settlement Risk</t>
  </si>
  <si>
    <t>0</t>
  </si>
  <si>
    <t>Operational risk</t>
  </si>
  <si>
    <t>Additional risk exposure amount related to Finnish RW floor due to Article 458 CRR</t>
  </si>
  <si>
    <t>Additional risk exposure amount related to Swedish RW floor due to Article 458 CRR</t>
  </si>
  <si>
    <t>Additional risk exposure amount due to Article 3 CRR</t>
  </si>
  <si>
    <t>Risk-weight breakdown, % (Banking Group)</t>
  </si>
  <si>
    <t>Asset class</t>
  </si>
  <si>
    <t>Institutions</t>
  </si>
  <si>
    <t>Corporate total</t>
  </si>
  <si>
    <t>Corporate - Large Corporates &amp; Institutions</t>
  </si>
  <si>
    <t xml:space="preserve">Corporate - Business Banking and Personal Banking </t>
  </si>
  <si>
    <t>Retail mortgages</t>
  </si>
  <si>
    <t>Minimum capital requirement and REA (Banking Group)</t>
  </si>
  <si>
    <t>End Q4/2021</t>
  </si>
  <si>
    <t>End Q3/2021</t>
  </si>
  <si>
    <t>End Q4/2020</t>
  </si>
  <si>
    <t>Min. capital requirement</t>
  </si>
  <si>
    <t>REA</t>
  </si>
  <si>
    <t xml:space="preserve">Credit risk </t>
  </si>
  <si>
    <t xml:space="preserve"> - of which counterparty credit risk</t>
  </si>
  <si>
    <t xml:space="preserve">IRB </t>
  </si>
  <si>
    <t xml:space="preserve">     - advanced</t>
  </si>
  <si>
    <t xml:space="preserve">     - foundation</t>
  </si>
  <si>
    <t>- central governments or central banks</t>
  </si>
  <si>
    <t xml:space="preserve"> - regional governments or local authorities</t>
  </si>
  <si>
    <t xml:space="preserve"> - public sector entities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</si>
  <si>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</si>
  <si>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</si>
  <si>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</si>
  <si>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</si>
  <si>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</si>
  <si>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</si>
  <si>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</si>
  <si>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</si>
  <si>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</si>
  <si>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</si>
  <si>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</si>
  <si>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</si>
  <si>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</si>
  <si>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Credit Valuation Adjustment risk</t>
  </si>
  <si>
    <t xml:space="preserve">Settlement Risk </t>
  </si>
  <si>
    <t xml:space="preserve">Standardised </t>
  </si>
  <si>
    <r>
      <t>Capital requirements for market risk (Banking Group)</t>
    </r>
    <r>
      <rPr>
        <b/>
        <vertAlign val="superscript"/>
        <sz val="10"/>
        <color theme="4" tint="-0.249977111117893"/>
        <rFont val="Arial"/>
        <family val="2"/>
      </rPr>
      <t>1</t>
    </r>
  </si>
  <si>
    <t>Q4 2021</t>
  </si>
  <si>
    <t>Trading book</t>
  </si>
  <si>
    <t>Capital requirement</t>
  </si>
  <si>
    <t>Total VaR (IA)</t>
  </si>
  <si>
    <t>Interest rate risk</t>
  </si>
  <si>
    <t>Equity risk</t>
  </si>
  <si>
    <t>Credit spread risk</t>
  </si>
  <si>
    <t>Foreign exchange risk</t>
  </si>
  <si>
    <t>Total Stressed VaR (IA)</t>
  </si>
  <si>
    <t>Incremental Risk Charge (IA)</t>
  </si>
  <si>
    <t>Comprehensive Risk Charge (IA)</t>
  </si>
  <si>
    <t>Equity Event Risk (IA)</t>
  </si>
  <si>
    <t>Standardised Approach</t>
  </si>
  <si>
    <t>Commodity Risk</t>
  </si>
  <si>
    <r>
      <rPr>
        <vertAlign val="superscript"/>
        <sz val="7"/>
        <rFont val="Arial"/>
        <family val="2"/>
      </rPr>
      <t>1</t>
    </r>
    <r>
      <rPr>
        <sz val="7"/>
        <rFont val="Arial"/>
        <family val="2"/>
      </rPr>
      <t xml:space="preserve"> All figures excluding Settlement Risk </t>
    </r>
  </si>
  <si>
    <t>Summary of items included in own funds including result (Banking Group)</t>
  </si>
  <si>
    <t xml:space="preserve">These figures are according to part 8 of CRR
</t>
  </si>
  <si>
    <t>Calculation of own funds</t>
  </si>
  <si>
    <t>Equity in the consolidated situation</t>
  </si>
  <si>
    <t>Profit of the period</t>
  </si>
  <si>
    <t>Proposed/actual dividend</t>
  </si>
  <si>
    <t>Common Equity Tier 1 capital before regulatory adjustments</t>
  </si>
  <si>
    <t>Deferred tax assets</t>
  </si>
  <si>
    <t>Intangible assets</t>
  </si>
  <si>
    <t>IRB provisions shortfall (-)</t>
  </si>
  <si>
    <t>Pension assets in excess of related liabilities</t>
  </si>
  <si>
    <r>
      <t>Other items, net</t>
    </r>
    <r>
      <rPr>
        <vertAlign val="superscript"/>
        <sz val="8"/>
        <rFont val="Arial"/>
        <family val="2"/>
      </rPr>
      <t>1</t>
    </r>
  </si>
  <si>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</si>
  <si>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</si>
  <si>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</si>
  <si>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</si>
  <si>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</si>
  <si>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</si>
  <si>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</si>
  <si>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</si>
  <si>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Other items, net</t>
  </si>
  <si>
    <t>Total regulatory adjustments to Tier 2 capital</t>
  </si>
  <si>
    <t>Own funds (net after deduction)</t>
  </si>
  <si>
    <r>
      <rPr>
        <vertAlign val="superscript"/>
        <sz val="7"/>
        <rFont val="Arial"/>
        <family val="2"/>
      </rPr>
      <t>1</t>
    </r>
    <r>
      <rPr>
        <sz val="7"/>
        <rFont val="Arial"/>
        <family val="2"/>
      </rPr>
      <t xml:space="preserve"> Other items, net, based on profit inclusion</t>
    </r>
  </si>
  <si>
    <t>Own Funds excluding profit</t>
  </si>
  <si>
    <t>Q4/21¹</t>
  </si>
  <si>
    <t>Common Equity Tier 1 capital</t>
  </si>
  <si>
    <t>Total Own Funds</t>
  </si>
  <si>
    <r>
      <rPr>
        <vertAlign val="superscript"/>
        <sz val="7"/>
        <rFont val="Arial"/>
        <family val="2"/>
      </rPr>
      <t>1</t>
    </r>
    <r>
      <rPr>
        <sz val="7"/>
        <rFont val="Arial"/>
        <family val="2"/>
      </rPr>
      <t xml:space="preserve"> Including Q3, Q2 and Q1
profit, excluding Q4 profit
(pending application).</t>
    </r>
  </si>
  <si>
    <r>
      <t>Own Funds reported to ECB</t>
    </r>
    <r>
      <rPr>
        <b/>
        <vertAlign val="superscript"/>
        <sz val="10"/>
        <color theme="4" tint="-0.249977111117893"/>
        <rFont val="Arial"/>
        <family val="2"/>
      </rPr>
      <t>1</t>
    </r>
  </si>
  <si>
    <t>Profit inclusion</t>
  </si>
  <si>
    <t>Including Q3, Q2 and Q1
profit, excluding Q4 profit
(pending application).</t>
  </si>
  <si>
    <t>Including profit</t>
  </si>
  <si>
    <r>
      <rPr>
        <vertAlign val="superscript"/>
        <sz val="7"/>
        <rFont val="Arial"/>
        <family val="2"/>
      </rPr>
      <t>1</t>
    </r>
    <r>
      <rPr>
        <sz val="7"/>
        <rFont val="Arial"/>
        <family val="2"/>
      </rPr>
      <t>This table describes in text how profit has been included in the regulatory reporting of Own Funds to ECB for the relevant reporting periods</t>
    </r>
  </si>
  <si>
    <t>Minimum Capital Requirement &amp; Capital Buffers (Banking Group)</t>
  </si>
  <si>
    <t>Capital Buffers</t>
  </si>
  <si>
    <t>Pillar 2 Requirement</t>
  </si>
  <si>
    <t>CCoB</t>
  </si>
  <si>
    <t>CCyB</t>
  </si>
  <si>
    <t>O-SII</t>
  </si>
  <si>
    <t>SRB</t>
  </si>
  <si>
    <r>
      <t>Capital Buffers total</t>
    </r>
    <r>
      <rPr>
        <b/>
        <vertAlign val="superscript"/>
        <sz val="8"/>
        <color theme="1" tint="4.9989318521683403E-2"/>
        <rFont val="Arial"/>
        <family val="2"/>
      </rPr>
      <t>1</t>
    </r>
  </si>
  <si>
    <t>Own funds</t>
  </si>
  <si>
    <r>
      <rPr>
        <vertAlign val="superscript"/>
        <sz val="7"/>
        <rFont val="Arial"/>
        <family val="2"/>
      </rPr>
      <t>1</t>
    </r>
    <r>
      <rPr>
        <sz val="7"/>
        <rFont val="Arial"/>
        <family val="2"/>
      </rPr>
      <t xml:space="preserve"> Only the maximum of the SRB and SII is used in the calculation of the total capital buffers</t>
    </r>
  </si>
  <si>
    <t>Common Equity Tier 1 available to meet Capital Buffers</t>
  </si>
  <si>
    <t>Percentage points of REA</t>
  </si>
  <si>
    <t>Common Equity Tier 1 capital, including profit</t>
  </si>
  <si>
    <t>Common Equity Tier 1 capital, excluding profit</t>
  </si>
  <si>
    <t>Additional information on exposures for which internal models are used (Banking Group)</t>
  </si>
  <si>
    <t>On-balance exposure, EURm</t>
  </si>
  <si>
    <t>Off-balance exposure, EURm</t>
  </si>
  <si>
    <r>
      <t>Exposure value (EAD), EURm</t>
    </r>
    <r>
      <rPr>
        <b/>
        <sz val="8"/>
        <rFont val="Calibri"/>
        <family val="2"/>
      </rPr>
      <t>¹</t>
    </r>
  </si>
  <si>
    <t>of which EAD for off-balance, EURm</t>
  </si>
  <si>
    <t>Exposure-weighted average risk weight</t>
  </si>
  <si>
    <t>Corporate, foundation IRB:</t>
  </si>
  <si>
    <t>of which</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</si>
  <si>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</si>
  <si>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</si>
  <si>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</si>
  <si>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</si>
  <si>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</si>
  <si>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</si>
  <si>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</si>
  <si>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</si>
  <si>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</si>
  <si>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</si>
  <si>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</si>
  <si>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 scoring grades A</t>
  </si>
  <si>
    <t>- scoring grades B</t>
  </si>
  <si>
    <t>- scoring grades C</t>
  </si>
  <si>
    <t>- scoring grades D</t>
  </si>
  <si>
    <t>- scoring grades E</t>
  </si>
  <si>
    <t>- scoring grades F</t>
  </si>
  <si>
    <t>- not scored</t>
  </si>
  <si>
    <t>Nordea does not have the following IRB exposure classes: equity exposures, central governments and central banks, qualifying revolving retail</t>
  </si>
  <si>
    <r>
      <rPr>
        <vertAlign val="superscript"/>
        <sz val="7"/>
        <rFont val="Arial"/>
        <family val="2"/>
      </rPr>
      <t>1</t>
    </r>
    <r>
      <rPr>
        <sz val="7"/>
        <rFont val="Arial"/>
        <family val="2"/>
      </rPr>
      <t xml:space="preserve"> Includes EAD for on-balance, off-balance, derivatives and securities financing</t>
    </r>
  </si>
  <si>
    <t>Retail, of which other retail:</t>
  </si>
  <si>
    <t>Other non credit-obligation assets:</t>
  </si>
  <si>
    <t>Contribution to REA by country (Banking Group)</t>
  </si>
  <si>
    <t>Nordea Hypotek AB</t>
  </si>
  <si>
    <t>Nordea Mortgage Bank</t>
  </si>
  <si>
    <t>Baltics</t>
  </si>
  <si>
    <t>Outside Nordic</t>
  </si>
  <si>
    <t>Summary of items included in own funds (Nordea Bank Abp)</t>
  </si>
  <si>
    <t>These figures are according to part 8 of CRR</t>
  </si>
  <si>
    <t>Q3/21¹</t>
  </si>
  <si>
    <t>Q2/21¹</t>
  </si>
  <si>
    <t>Q1/21¹</t>
  </si>
  <si>
    <t>Q4/20¹</t>
  </si>
  <si>
    <t>Q3/20¹</t>
  </si>
  <si>
    <t>Q2/20¹</t>
  </si>
  <si>
    <t>Q1/20¹</t>
  </si>
  <si>
    <t>Q4/19¹</t>
  </si>
  <si>
    <r>
      <rPr>
        <vertAlign val="superscript"/>
        <sz val="7"/>
        <rFont val="Arial"/>
        <family val="2"/>
      </rPr>
      <t>1</t>
    </r>
    <r>
      <rPr>
        <sz val="7"/>
        <rFont val="Arial"/>
        <family val="2"/>
      </rPr>
      <t xml:space="preserve"> Excluding profit of the period</t>
    </r>
  </si>
  <si>
    <t>Own Funds including profit (Nordea Bank Abp)</t>
  </si>
  <si>
    <t>Total Own Funds, including profit</t>
  </si>
  <si>
    <t>Capital ratios (Nordea Bank Abp)</t>
  </si>
  <si>
    <t>Tier 1 capital,  EURm</t>
  </si>
  <si>
    <t>Leverage ratio exposure, EURm</t>
  </si>
  <si>
    <t>Leverage ratio, percentage</t>
  </si>
  <si>
    <t>Leverage ratio excluding central bank exposures*, percentage</t>
  </si>
  <si>
    <r>
      <rPr>
        <vertAlign val="superscript"/>
        <sz val="7"/>
        <color theme="1"/>
        <rFont val="Arial"/>
        <family val="2"/>
      </rPr>
      <t>*</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</si>
  <si>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t>Minimum capital requirement and REA (Nordea Bank Abp)</t>
  </si>
  <si>
    <t>Sub total</t>
  </si>
  <si>
    <t>Adjustment for transitional rules</t>
  </si>
  <si>
    <t>Additional capital requirement according to transitional rules</t>
  </si>
  <si>
    <r>
      <t>Capital requirements for market risk (Nordea Bank Abp)</t>
    </r>
    <r>
      <rPr>
        <b/>
        <vertAlign val="superscript"/>
        <sz val="10"/>
        <color theme="4" tint="-0.249977111117893"/>
        <rFont val="Arial"/>
        <family val="2"/>
      </rPr>
      <t>1</t>
    </r>
  </si>
  <si>
    <t>Minimum Capital Requirement &amp; Capital Buffers (Nordea Bank Abp)</t>
  </si>
  <si>
    <t xml:space="preserve"> Minimum Capital requirement</t>
  </si>
  <si>
    <t>Pillar 2</t>
  </si>
  <si>
    <t>SII</t>
  </si>
  <si>
    <t>Capital Buffers total</t>
  </si>
  <si>
    <r>
      <rPr>
        <vertAlign val="superscript"/>
        <sz val="7"/>
        <color theme="1"/>
        <rFont val="Arial"/>
        <family val="2"/>
      </rPr>
      <t>1</t>
    </r>
    <r>
      <rPr>
        <sz val="7"/>
        <color theme="1"/>
        <rFont val="Arial"/>
        <family val="2"/>
      </rPr>
      <t xml:space="preserve"> Excluding profit for the period </t>
    </r>
  </si>
  <si>
    <t>Additional information on exposures for which internal models are used (Nordea Bank Abp)</t>
  </si>
  <si>
    <r>
      <t>Exposure value (EAD), EURm</t>
    </r>
    <r>
      <rPr>
        <b/>
        <vertAlign val="superscript"/>
        <sz val="8"/>
        <rFont val="Arial"/>
        <family val="2"/>
      </rPr>
      <t>1</t>
    </r>
  </si>
  <si>
    <t>Short-term funding</t>
  </si>
  <si>
    <t>Diversification of Short-term funding programs</t>
  </si>
  <si>
    <t>Outstanding volume of short-term funding EUR 27.0bn</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</si>
  <si>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</si>
  <si>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</si>
  <si>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</si>
  <si>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</si>
  <si>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</si>
  <si>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 (EBA LCR Delegated act)</t>
  </si>
  <si>
    <t>in EURbn</t>
  </si>
  <si>
    <t>Combined</t>
  </si>
  <si>
    <t>USD</t>
  </si>
  <si>
    <t>EUR</t>
  </si>
  <si>
    <t>According to Nordea definition</t>
  </si>
  <si>
    <t>&lt;1 month</t>
  </si>
  <si>
    <t>1-3 months</t>
  </si>
  <si>
    <t>3-12 months</t>
  </si>
  <si>
    <t>1-2 years</t>
  </si>
  <si>
    <t>2-5 years</t>
  </si>
  <si>
    <t>5-10 years</t>
  </si>
  <si>
    <t>&gt; 10 years</t>
  </si>
  <si>
    <t>Not specified</t>
  </si>
  <si>
    <t>SEK</t>
  </si>
  <si>
    <t>NOK</t>
  </si>
  <si>
    <t>Unweighted value</t>
  </si>
  <si>
    <t>Weighted value</t>
  </si>
  <si>
    <t>DKK</t>
  </si>
  <si>
    <t>Not distributed</t>
  </si>
  <si>
    <t xml:space="preserve">Cash balances with central banks </t>
  </si>
  <si>
    <t>Loans to the public</t>
  </si>
  <si>
    <t>Currency distribution, market value in EURbn</t>
  </si>
  <si>
    <t>Loans to credit institutions</t>
  </si>
  <si>
    <t>Total high-quality liquid assets (HQLA)</t>
  </si>
  <si>
    <t>Sum</t>
  </si>
  <si>
    <t>Interest-bearing securities including Treasury bills</t>
  </si>
  <si>
    <t xml:space="preserve">   Liquid assets level 1</t>
  </si>
  <si>
    <t>Level 1 Assets*</t>
  </si>
  <si>
    <t>Interest-bearing securities incl. Treasury bills</t>
  </si>
  <si>
    <t>Derivatives</t>
  </si>
  <si>
    <t xml:space="preserve">   Liquid assets level 2</t>
  </si>
  <si>
    <t xml:space="preserve">    Cash and balances with central banks</t>
  </si>
  <si>
    <t>Total assets</t>
  </si>
  <si>
    <t xml:space="preserve">   Cap on level 2</t>
  </si>
  <si>
    <t xml:space="preserve">    Securities issued or guaranteed by sovereigns, central banks or multilateral development banks</t>
  </si>
  <si>
    <t>Other assets</t>
  </si>
  <si>
    <t>Deposits and borrowings from public</t>
  </si>
  <si>
    <t xml:space="preserve">    Securities issued or guaranteed by municipalities or other public sector entities</t>
  </si>
  <si>
    <t>Deposits by credit institutions</t>
  </si>
  <si>
    <t>Total cash outflows</t>
  </si>
  <si>
    <t xml:space="preserve">    Covered bonds</t>
  </si>
  <si>
    <t>Issued CDs where orig mat &lt;1yr</t>
  </si>
  <si>
    <t xml:space="preserve">   Retail deposits &amp; deposits from small</t>
  </si>
  <si>
    <t>Level 2 Assets*</t>
  </si>
  <si>
    <t>Issued CPs where orig mat &lt;1yr</t>
  </si>
  <si>
    <t xml:space="preserve">   business customers</t>
  </si>
  <si>
    <t>Issued CDs &amp; CPs where orig mat &gt;1yr</t>
  </si>
  <si>
    <t xml:space="preserve">   Unsecured wholesale funding</t>
  </si>
  <si>
    <t xml:space="preserve">    Other level 2 assets</t>
  </si>
  <si>
    <t>Debt securities in issue</t>
  </si>
  <si>
    <t>Issued covered bonds</t>
  </si>
  <si>
    <t xml:space="preserve">   Secured wholesale funding</t>
  </si>
  <si>
    <t>Total (according to Nordea definition)</t>
  </si>
  <si>
    <t xml:space="preserve"> - of which CDs with original maturity less than 1 year</t>
  </si>
  <si>
    <t>Issued other bonds</t>
  </si>
  <si>
    <t xml:space="preserve">   Additional requirements</t>
  </si>
  <si>
    <t xml:space="preserve"> - of which CPs with original maturity less than 1 year</t>
  </si>
  <si>
    <t>Subordinated liabilities</t>
  </si>
  <si>
    <t xml:space="preserve">   Other funding obligations</t>
  </si>
  <si>
    <t xml:space="preserve">    Balances with other banks</t>
  </si>
  <si>
    <t xml:space="preserve"> - of which CDs &amp; CPs with original maturity over 1 year</t>
  </si>
  <si>
    <t xml:space="preserve">    Covered bonds issued by the own bank or related unit</t>
  </si>
  <si>
    <t xml:space="preserve"> - of which covered bonds</t>
  </si>
  <si>
    <t>Total cash inflows</t>
  </si>
  <si>
    <t xml:space="preserve">    All other securities**</t>
  </si>
  <si>
    <t xml:space="preserve"> - of which other bonds</t>
  </si>
  <si>
    <t>Total liabilities and equity</t>
  </si>
  <si>
    <t xml:space="preserve">   Secured lending (e.g. reverse repos)</t>
  </si>
  <si>
    <t>Derivatives, net inflows/outflows</t>
  </si>
  <si>
    <t xml:space="preserve">   Inflows from fully performing exposures</t>
  </si>
  <si>
    <t>Total (including other liquid assets)</t>
  </si>
  <si>
    <t xml:space="preserve">   Other cash inflows</t>
  </si>
  <si>
    <t>Other liabilities</t>
  </si>
  <si>
    <t xml:space="preserve">   Limit on inflows</t>
  </si>
  <si>
    <t>*Level 1 and Level 2 assets according to EBA LCR Delegated Act</t>
  </si>
  <si>
    <t>**All other unencumbered securities held by Treasury</t>
  </si>
  <si>
    <t>Liquidity coverage ratio (%)</t>
  </si>
  <si>
    <t>Position not reported/distributed on the balance sheet</t>
  </si>
  <si>
    <t>For Nordea Eiendomskreditt AS combined LCR, as specified by Delegated Act, was 462% and NOK LCR 462%.</t>
  </si>
  <si>
    <t>Net position, currencies</t>
  </si>
  <si>
    <t>Liquidity buffer - Nordea Group</t>
  </si>
  <si>
    <t>Maturity analysis for assets and liabilities</t>
  </si>
  <si>
    <t>Level 1 Assets</t>
  </si>
  <si>
    <t xml:space="preserve"> - of which repos</t>
  </si>
  <si>
    <t>Level 2 Assets</t>
  </si>
  <si>
    <t xml:space="preserve">    All other securities</t>
  </si>
  <si>
    <t xml:space="preserve">Macroeconomic data - Nordic region </t>
  </si>
  <si>
    <t>Country</t>
  </si>
  <si>
    <t>Gross domestic product growth</t>
  </si>
  <si>
    <t>2.1</t>
  </si>
  <si>
    <t>-2.1</t>
  </si>
  <si>
    <t>3.8 (F)</t>
  </si>
  <si>
    <t>2.5 (F)</t>
  </si>
  <si>
    <t>2.0 (F)</t>
  </si>
  <si>
    <t>1.2</t>
  </si>
  <si>
    <t>-2.8</t>
  </si>
  <si>
    <t>3.0 (F)</t>
  </si>
  <si>
    <t>2.0</t>
  </si>
  <si>
    <t>-2.3</t>
  </si>
  <si>
    <t>4.1 (F)</t>
  </si>
  <si>
    <t>4.0 (F)</t>
  </si>
  <si>
    <t>-3.2</t>
  </si>
  <si>
    <t>4.9 (F)</t>
  </si>
  <si>
    <t>3.7 (F)</t>
  </si>
  <si>
    <t>1.9 (F)</t>
  </si>
  <si>
    <t>Inflation</t>
  </si>
  <si>
    <t>0.8</t>
  </si>
  <si>
    <t>0.4</t>
  </si>
  <si>
    <t>1.9</t>
  </si>
  <si>
    <t>2.4 (F)</t>
  </si>
  <si>
    <t>2.1 (F)</t>
  </si>
  <si>
    <t>1.0</t>
  </si>
  <si>
    <t>0.3</t>
  </si>
  <si>
    <t>2.2</t>
  </si>
  <si>
    <t>2.7 (F)</t>
  </si>
  <si>
    <t>1.7 (F)</t>
  </si>
  <si>
    <t>1.3</t>
  </si>
  <si>
    <t>3.1</t>
  </si>
  <si>
    <t>1.6 (F)</t>
  </si>
  <si>
    <t>1.8</t>
  </si>
  <si>
    <t>0.5</t>
  </si>
  <si>
    <t>2.6 (F)</t>
  </si>
  <si>
    <t>1.3 (F)</t>
  </si>
  <si>
    <t>Private consumption growth</t>
  </si>
  <si>
    <t>-1.3</t>
  </si>
  <si>
    <t>4.3 (F)</t>
  </si>
  <si>
    <t>0.7</t>
  </si>
  <si>
    <t>-4.7</t>
  </si>
  <si>
    <t>2.9 (F)</t>
  </si>
  <si>
    <t>3.1 (F)</t>
  </si>
  <si>
    <t>1.1</t>
  </si>
  <si>
    <t>-6.6</t>
  </si>
  <si>
    <t>4.8 (F)</t>
  </si>
  <si>
    <t>7.0 (F)</t>
  </si>
  <si>
    <t>4.5 (F)</t>
  </si>
  <si>
    <t>5.5 (F)</t>
  </si>
  <si>
    <t>4.7 (F)</t>
  </si>
  <si>
    <t>Unemployment</t>
  </si>
  <si>
    <t>3.6</t>
  </si>
  <si>
    <t>4.6</t>
  </si>
  <si>
    <t>6.8</t>
  </si>
  <si>
    <t>7.7</t>
  </si>
  <si>
    <t>7.7 (F)</t>
  </si>
  <si>
    <r>
      <t>6.7</t>
    </r>
    <r>
      <rPr>
        <b/>
        <sz val="8"/>
        <rFont val="Arial"/>
        <family val="2"/>
      </rPr>
      <t xml:space="preserve"> </t>
    </r>
    <r>
      <rPr>
        <sz val="8"/>
        <rFont val="Arial"/>
        <family val="2"/>
      </rPr>
      <t>(F)</t>
    </r>
  </si>
  <si>
    <t>6.3 (F)</t>
  </si>
  <si>
    <t>2.3</t>
  </si>
  <si>
    <t>5.0</t>
  </si>
  <si>
    <t>2.2 (F)</t>
  </si>
  <si>
    <t>7.0</t>
  </si>
  <si>
    <t>8.5</t>
  </si>
  <si>
    <t>7.9</t>
  </si>
  <si>
    <t>6.8 (F)</t>
  </si>
  <si>
    <t>(F)=Forecast. Actual data from Macrobond, forecasts from Nordea Economic Outlook January 2022</t>
  </si>
  <si>
    <t>Market development - interest rates</t>
  </si>
  <si>
    <t>Market rates</t>
  </si>
  <si>
    <t>Chg Q4/Q4</t>
  </si>
  <si>
    <t xml:space="preserve">Short. EUR (1W Eonia ) </t>
  </si>
  <si>
    <t xml:space="preserve">Long. EUR (5 years)                                       </t>
  </si>
  <si>
    <t xml:space="preserve">Short. DK                                                        </t>
  </si>
  <si>
    <t xml:space="preserve">Long. DK                                                        </t>
  </si>
  <si>
    <t xml:space="preserve">Short. NO                                                       </t>
  </si>
  <si>
    <t xml:space="preserve">Long. NO                                                        </t>
  </si>
  <si>
    <t xml:space="preserve">Short. SE                                                        </t>
  </si>
  <si>
    <t xml:space="preserve">Long. SE                                                        </t>
  </si>
  <si>
    <t>Nordic GDP index, quarterly 2007-2023F</t>
  </si>
  <si>
    <t>Public finances, 2021 estimate</t>
  </si>
  <si>
    <t>Nordic house price development index, monthly Jan 2007-Dec 2021</t>
  </si>
  <si>
    <t>Nordic households´credit development index, monthly Jan 2007-Nov 2021</t>
  </si>
  <si>
    <t>Nordic household debt to disposable income developments, 2002Q1-2021Q3</t>
  </si>
  <si>
    <t>Private consumption development index, quarterly 2007Q1-2021Q3</t>
  </si>
  <si>
    <t>Nordic policy rates, 2011-2023F</t>
  </si>
  <si>
    <t>Nordic unemployment rates, Jan 2010-December 2021</t>
  </si>
  <si>
    <t>Household savings, 2002-Q3 2021</t>
  </si>
  <si>
    <t xml:space="preserve">This publication is a supplement to quarterly interim reports and Annual Report. </t>
  </si>
  <si>
    <t>Additional information can be found at: www.nordea.com/IR</t>
  </si>
  <si>
    <t>For further information, please contact:</t>
  </si>
  <si>
    <t>Ian Smith, Group CFO</t>
  </si>
  <si>
    <t>+45 615 011 92</t>
  </si>
  <si>
    <t>ian.smith@nordea.com</t>
  </si>
  <si>
    <t>Matti Ahokas, Head of IR</t>
  </si>
  <si>
    <t>+358 405 759 178</t>
  </si>
  <si>
    <t>matti.ahokas@nordea.com</t>
  </si>
  <si>
    <t>Maria Caneman, Senior IR Officer, Debt IR and Ratings</t>
  </si>
  <si>
    <t>+46 768 249218</t>
  </si>
  <si>
    <t>maria.caneman@nordea.com</t>
  </si>
  <si>
    <t>Axel Malgerud, Senior IR Officer</t>
  </si>
  <si>
    <t>+46 721 415 150</t>
  </si>
  <si>
    <t>axel.malgerud@nordea.com</t>
  </si>
  <si>
    <t>Financial calendar 2022</t>
  </si>
  <si>
    <t>Capital Markets Day</t>
  </si>
  <si>
    <t>07 Apr - 27 Apr 2022</t>
  </si>
  <si>
    <t>Silent period</t>
  </si>
  <si>
    <t>First Quarter Report 2022</t>
  </si>
  <si>
    <t>07 Jul - 17 Jul 2022</t>
  </si>
  <si>
    <t>Second Quarter Report 2022</t>
  </si>
  <si>
    <t>07 Oct - 19 Oct 2022</t>
  </si>
  <si>
    <t>Third Quarter Report 2022</t>
  </si>
  <si>
    <t xml:space="preserve">     www.nordea.com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</si>
</sst>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64" formatCode="_-* #,##0.00_-;\-* #,##0.00_-;_-* &quot;-&quot;??_-;_-@_-"/>
    <numFmt numFmtId="165" formatCode="_-* #,##0.00\ _k_r_-;\-* #,##0.00\ _k_r_-;_-* &quot;-&quot;??\ _k_r_-;_-@_-"/>
    <numFmt numFmtId="166" formatCode="0.0%"/>
    <numFmt numFmtId="167" formatCode="#,##0.0"/>
    <numFmt numFmtId="168" formatCode="0.0"/>
    <numFmt numFmtId="169" formatCode="#,##0.000"/>
    <numFmt numFmtId="170" formatCode="#,##0.0000"/>
    <numFmt numFmtId="171" formatCode="_-* #,##0\ _k_r_-;\-* #,##0\ _k_r_-;_-* &quot;-&quot;??\ _k_r_-;_-@_-"/>
    <numFmt numFmtId="172" formatCode="#,##0_ ;\-#,##0\ "/>
    <numFmt numFmtId="173" formatCode="_(* #,##0.00_);_(* \(#,##0.00\);_(* &quot;-&quot;??_);_(@_)"/>
    <numFmt numFmtId="174" formatCode="_-* #,##0.0\ _k_r_-;\-* #,##0.0\ _k_r_-;_-* &quot;-&quot;??\ _k_r_-;_-@_-"/>
    <numFmt numFmtId="175" formatCode="#,##0.0_ ;\-#,##0.0\ "/>
    <numFmt numFmtId="176" formatCode="0.00000"/>
    <numFmt numFmtId="177" formatCode="_-* #,##0_-;\-* #,##0_-;_-* &quot;-&quot;??_-;_-@_-"/>
    <numFmt numFmtId="178" formatCode="_ * #,##0.00_ ;_ * \-#,##0.00_ ;_ * &quot;-&quot;??_ ;_ @_ "/>
    <numFmt numFmtId="179" formatCode="_(* #,##0.0_);_(* \(#,##0.0\);_(* &quot;-&quot;??_);_(@_)"/>
    <numFmt numFmtId="180" formatCode="##,##0;\ \-##,##0;\ ;@"/>
    <numFmt numFmtId="181" formatCode="###,000"/>
    <numFmt numFmtId="182" formatCode="[$-809]d\ mmmm\ yyyy;@"/>
  </numFmts>
  <fonts count="145">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sz val="9"/>
      <color theme="1"/>
      <name val="Calibri"/>
      <family val="2"/>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b/>
      <vertAlign val="superscript"/>
      <sz val="8"/>
      <name val="Arial"/>
      <family val="2"/>
    </font>
    <font>
      <b/>
      <vertAlign val="superscript"/>
      <sz val="8"/>
      <color theme="1" tint="4.9989318521683403E-2"/>
      <name val="Arial"/>
      <family val="2"/>
    </font>
    <font>
      <sz val="11"/>
      <color theme="1"/>
      <name val="Calibri"/>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sz val="9"/>
      <color rgb="FF000000"/>
      <name val="Arial"/>
      <family val="2"/>
    </font>
    <font>
      <b/>
      <sz val="11"/>
      <color theme="1"/>
      <name val="Calibri"/>
      <family val="2"/>
      <scheme val="minor"/>
    </font>
    <font>
      <sz val="11"/>
      <color rgb="FF000000"/>
      <name val="Calibri"/>
      <family val="2"/>
      <scheme val="minor"/>
    </font>
    <font>
      <b/>
      <sz val="11"/>
      <color rgb="FF000000"/>
      <name val="Calibri"/>
      <family val="2"/>
      <scheme val="minor"/>
    </font>
    <font>
      <i/>
      <sz val="8"/>
      <color theme="1"/>
      <name val="Calibri"/>
      <family val="2"/>
      <scheme val="minor"/>
    </font>
    <font>
      <sz val="11"/>
      <color theme="0" tint="-0.249977111117893"/>
      <name val="Calibri"/>
      <family val="2"/>
      <scheme val="minor"/>
    </font>
    <font>
      <b/>
      <sz val="10"/>
      <color rgb="FF2F75B5"/>
      <name val="Arial"/>
      <family val="2"/>
    </font>
    <font>
      <sz val="6.5"/>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b/>
      <sz val="7"/>
      <color rgb="FF000000"/>
      <name val="Arial"/>
      <family val="2"/>
    </font>
    <font>
      <i/>
      <sz val="7"/>
      <name val="Arial"/>
      <family val="2"/>
    </font>
    <font>
      <i/>
      <sz val="7"/>
      <color rgb="FF000000"/>
      <name val="Arial"/>
      <family val="2"/>
    </font>
    <font>
      <sz val="8"/>
      <color theme="0" tint="-0.249977111117893"/>
      <name val="Arial"/>
      <family val="2"/>
    </font>
    <font>
      <sz val="6"/>
      <name val="Arial"/>
      <family val="2"/>
    </font>
    <font>
      <sz val="7"/>
      <name val="Nordea Sans Large"/>
      <family val="3"/>
    </font>
    <font>
      <vertAlign val="superscript"/>
      <sz val="11"/>
      <color theme="1"/>
      <name val="Calibri"/>
      <family val="2"/>
      <scheme val="minor"/>
    </font>
    <font>
      <u/>
      <sz val="11"/>
      <color theme="1"/>
      <name val="Calibri"/>
      <family val="2"/>
      <scheme val="minor"/>
    </font>
    <font>
      <sz val="72"/>
      <color rgb="FFFF0000"/>
      <name val="Calibri"/>
      <family val="2"/>
      <scheme val="minor"/>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u/>
      <sz val="8"/>
      <color rgb="FFFF0000"/>
      <name val="Arial"/>
      <family val="2"/>
    </font>
    <font>
      <sz val="9"/>
      <color theme="0" tint="-0.249977111117893"/>
      <name val="Arial"/>
      <family val="2"/>
    </font>
    <font>
      <sz val="11"/>
      <color rgb="FFFF0000"/>
      <name val="Arial"/>
      <family val="2"/>
    </font>
    <font>
      <sz val="9"/>
      <color theme="0" tint="-0.249977111117893"/>
      <name val="Calibri"/>
      <family val="2"/>
      <scheme val="minor"/>
    </font>
    <font>
      <b/>
      <sz val="8"/>
      <color theme="0" tint="-0.14999847407452621"/>
      <name val="Arial"/>
      <family val="2"/>
    </font>
    <font>
      <b/>
      <i/>
      <sz val="16"/>
      <color theme="3"/>
      <name val="Arial"/>
      <family val="2"/>
    </font>
    <font>
      <b/>
      <vertAlign val="superscript"/>
      <sz val="10"/>
      <color rgb="FF2F75B5"/>
      <name val="Arial"/>
      <family val="2"/>
    </font>
    <font>
      <b/>
      <vertAlign val="superscript"/>
      <sz val="8"/>
      <color theme="4" tint="-0.249977111117893"/>
      <name val="Arial"/>
      <family val="2"/>
    </font>
    <font>
      <sz val="11"/>
      <color theme="4" tint="-0.249977111117893"/>
      <name val="Calibri"/>
      <family val="2"/>
      <scheme val="minor"/>
    </font>
    <font>
      <sz val="10"/>
      <color theme="4" tint="-0.249977111117893"/>
      <name val="Arial"/>
      <family val="2"/>
    </font>
    <font>
      <sz val="8"/>
      <color theme="4" tint="-0.249977111117893"/>
      <name val="Arial"/>
      <family val="2"/>
    </font>
    <font>
      <b/>
      <sz val="8"/>
      <color rgb="FF0000A0"/>
      <name val="Arial"/>
      <family val="2"/>
    </font>
    <font>
      <sz val="8"/>
      <name val="Nordea Sans Large"/>
      <family val="3"/>
    </font>
    <font>
      <b/>
      <sz val="11"/>
      <name val="Calibri"/>
      <family val="2"/>
      <scheme val="minor"/>
    </font>
    <font>
      <b/>
      <sz val="8"/>
      <color rgb="FF2F75B5"/>
      <name val="Arial"/>
      <family val="2"/>
    </font>
    <font>
      <b/>
      <vertAlign val="superscript"/>
      <sz val="11"/>
      <color theme="4" tint="-0.249977111117893"/>
      <name val="Arial"/>
      <family val="2"/>
    </font>
    <font>
      <vertAlign val="superscript"/>
      <sz val="7.7"/>
      <color theme="1"/>
      <name val="Arial"/>
      <family val="2"/>
    </font>
    <font>
      <sz val="11"/>
      <color rgb="FF92D050"/>
      <name val="Calibri"/>
      <family val="2"/>
      <scheme val="minor"/>
    </font>
    <font>
      <b/>
      <sz val="11"/>
      <color rgb="FF92D050"/>
      <name val="Calibri"/>
      <family val="2"/>
      <scheme val="minor"/>
    </font>
    <font>
      <b/>
      <vertAlign val="superscript"/>
      <sz val="10"/>
      <color theme="4" tint="-0.249977111117893"/>
      <name val="Arial"/>
      <family val="2"/>
    </font>
    <font>
      <b/>
      <sz val="9"/>
      <color theme="1" tint="4.9989318521683403E-2"/>
      <name val="Arial"/>
      <family val="2"/>
    </font>
    <font>
      <sz val="9"/>
      <color rgb="FF181818"/>
      <name val="Arial"/>
      <family val="2"/>
    </font>
    <font>
      <sz val="11"/>
      <color theme="0"/>
      <name val="Calibri"/>
      <family val="2"/>
      <scheme val="minor"/>
    </font>
    <font>
      <b/>
      <sz val="7"/>
      <color theme="0"/>
      <name val="Arial"/>
      <family val="2"/>
    </font>
    <font>
      <b/>
      <sz val="10"/>
      <color theme="0"/>
      <name val="Arial"/>
      <family val="2"/>
    </font>
    <font>
      <b/>
      <sz val="6"/>
      <color theme="1"/>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FFFFFF"/>
        <bgColor rgb="FF000000"/>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4.8097170934171575E-2"/>
        <bgColor indexed="64"/>
      </patternFill>
    </fill>
    <fill>
      <patternFill patternType="solid">
        <fgColor theme="0" tint="-4.9714651936399429E-2"/>
        <bgColor indexed="64"/>
      </patternFill>
    </fill>
  </fills>
  <borders count="150">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top/>
      <bottom style="medium">
        <color indexed="64"/>
      </bottom>
      <diagonal/>
    </border>
    <border>
      <left/>
      <right/>
      <top style="medium">
        <color theme="0" tint="-0.499984740745262"/>
      </top>
      <bottom style="thin">
        <color auto="1"/>
      </bottom>
      <diagonal/>
    </border>
    <border>
      <left style="medium">
        <color rgb="FFFFFFFF"/>
      </left>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808080"/>
      </bottom>
      <diagonal/>
    </border>
    <border>
      <left/>
      <right/>
      <top style="medium">
        <color rgb="FF808080"/>
      </top>
      <bottom/>
      <diagonal/>
    </border>
    <border>
      <left/>
      <right/>
      <top style="medium">
        <color rgb="FF808080"/>
      </top>
      <bottom style="medium">
        <color rgb="FF808080"/>
      </bottom>
      <diagonal/>
    </border>
    <border>
      <left/>
      <right style="medium">
        <color rgb="FF808080"/>
      </right>
      <top/>
      <bottom/>
      <diagonal/>
    </border>
    <border>
      <left/>
      <right style="medium">
        <color rgb="FF808080"/>
      </right>
      <top style="medium">
        <color rgb="FF808080"/>
      </top>
      <bottom/>
      <diagonal/>
    </border>
    <border>
      <left style="medium">
        <color rgb="FF808080"/>
      </left>
      <right/>
      <top style="medium">
        <color rgb="FF808080"/>
      </top>
      <bottom/>
      <diagonal/>
    </border>
    <border>
      <left/>
      <right style="medium">
        <color rgb="FF808080"/>
      </right>
      <top/>
      <bottom style="medium">
        <color rgb="FF808080"/>
      </bottom>
      <diagonal/>
    </border>
    <border>
      <left/>
      <right/>
      <top style="medium">
        <color rgb="FF7F7F7F"/>
      </top>
      <bottom/>
      <diagonal/>
    </border>
    <border>
      <left style="medium">
        <color rgb="FFFFFFFF"/>
      </left>
      <right style="medium">
        <color rgb="FFFFFFFF"/>
      </right>
      <top/>
      <bottom style="medium">
        <color rgb="FF7F7F7F"/>
      </bottom>
      <diagonal/>
    </border>
    <border>
      <left/>
      <right/>
      <top/>
      <bottom style="medium">
        <color rgb="FFFFFFFF"/>
      </bottom>
      <diagonal/>
    </border>
    <border>
      <left style="medium">
        <color rgb="FF808080"/>
      </left>
      <right/>
      <top/>
      <bottom style="medium">
        <color rgb="FF808080"/>
      </bottom>
      <diagonal/>
    </border>
    <border>
      <left style="medium">
        <color rgb="FF808080"/>
      </left>
      <right/>
      <top/>
      <bottom/>
      <diagonal/>
    </border>
    <border>
      <left style="medium">
        <color rgb="FFFFFFFF"/>
      </left>
      <right style="medium">
        <color rgb="FFFFFFFF"/>
      </right>
      <top/>
      <bottom style="medium">
        <color theme="1" tint="0.49967955565050204"/>
      </bottom>
      <diagonal/>
    </border>
    <border>
      <left/>
      <right style="medium">
        <color rgb="FFFFFFFF"/>
      </right>
      <top style="medium">
        <color rgb="FFFFFFFF"/>
      </top>
      <bottom style="medium">
        <color theme="1" tint="0.49967955565050204"/>
      </bottom>
      <diagonal/>
    </border>
    <border>
      <left/>
      <right/>
      <top style="medium">
        <color theme="0" tint="-0.499984740745262"/>
      </top>
      <bottom style="medium">
        <color theme="0" tint="-0.3499862666707357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indexed="64"/>
      </top>
      <bottom/>
      <diagonal/>
    </border>
    <border>
      <left style="thin">
        <color auto="1"/>
      </left>
      <right style="thin">
        <color auto="1"/>
      </right>
      <top style="thin">
        <color auto="1"/>
      </top>
      <bottom style="medium">
        <color theme="1" tint="0.499984740745262"/>
      </bottom>
      <diagonal/>
    </border>
    <border>
      <left/>
      <right/>
      <top style="thin">
        <color indexed="64"/>
      </top>
      <bottom style="medium">
        <color theme="0" tint="-0.49998474074526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rgb="FFFFFFFF"/>
      </left>
      <right style="medium">
        <color rgb="FFFFFFFF"/>
      </right>
      <top style="medium">
        <color rgb="FFFFFFFF"/>
      </top>
      <bottom style="medium">
        <color theme="1" tint="0.49967955565050204"/>
      </bottom>
      <diagonal/>
    </border>
    <border>
      <left style="medium">
        <color rgb="FFFFFFFF"/>
      </left>
      <right style="medium">
        <color rgb="FFFFFFFF"/>
      </right>
      <top style="medium">
        <color rgb="FF7F7F7F"/>
      </top>
      <bottom style="medium">
        <color rgb="FF7F7F7F"/>
      </bottom>
      <diagonal/>
    </border>
    <border>
      <left style="medium">
        <color rgb="FFFFFFFF"/>
      </left>
      <right/>
      <top style="medium">
        <color rgb="FFFFFFFF"/>
      </top>
      <bottom style="medium">
        <color theme="1" tint="0.49967955565050204"/>
      </bottom>
      <diagonal/>
    </border>
    <border>
      <left style="medium">
        <color rgb="FFFFFFFF"/>
      </left>
      <right style="medium">
        <color rgb="FFFFFFFF"/>
      </right>
      <top style="medium">
        <color rgb="FFFFFFFF"/>
      </top>
      <bottom style="medium">
        <color rgb="FF7F7F7F"/>
      </bottom>
      <diagonal/>
    </border>
    <border>
      <left/>
      <right style="medium">
        <color rgb="FFFFFFFF"/>
      </right>
      <top style="medium">
        <color rgb="FFFFFFFF"/>
      </top>
      <bottom style="medium">
        <color rgb="FF7F7F7F"/>
      </bottom>
      <diagonal/>
    </border>
    <border>
      <left/>
      <right/>
      <top style="medium">
        <color rgb="FFFFFFFF"/>
      </top>
      <bottom style="medium">
        <color theme="1" tint="0.49967955565050204"/>
      </bottom>
      <diagonal/>
    </border>
    <border>
      <left/>
      <right style="medium">
        <color theme="0" tint="-0.49809259315775017"/>
      </right>
      <top/>
      <bottom style="medium">
        <color theme="0" tint="-0.49809259315775017"/>
      </bottom>
      <diagonal/>
    </border>
    <border>
      <left style="medium">
        <color theme="0" tint="-0.49809259315775017"/>
      </left>
      <right/>
      <top/>
      <bottom style="medium">
        <color theme="0" tint="-0.49809259315775017"/>
      </bottom>
      <diagonal/>
    </border>
    <border>
      <left/>
      <right style="medium">
        <color theme="0" tint="-0.49809259315775017"/>
      </right>
      <top/>
      <bottom/>
      <diagonal/>
    </border>
    <border>
      <left style="medium">
        <color theme="0" tint="-0.49809259315775017"/>
      </left>
      <right/>
      <top/>
      <bottom/>
      <diagonal/>
    </border>
    <border>
      <left/>
      <right/>
      <top/>
      <bottom style="medium">
        <color theme="0" tint="-0.49809259315775017"/>
      </bottom>
      <diagonal/>
    </border>
    <border>
      <left/>
      <right style="medium">
        <color theme="0" tint="-0.49809259315775017"/>
      </right>
      <top style="medium">
        <color theme="0" tint="-0.49809259315775017"/>
      </top>
      <bottom/>
      <diagonal/>
    </border>
    <border>
      <left style="medium">
        <color theme="0" tint="-0.49809259315775017"/>
      </left>
      <right/>
      <top style="medium">
        <color theme="0" tint="-0.49809259315775017"/>
      </top>
      <bottom/>
      <diagonal/>
    </border>
    <border>
      <left/>
      <right/>
      <top style="medium">
        <color theme="0" tint="-0.49900814844203006"/>
      </top>
      <bottom/>
      <diagonal/>
    </border>
    <border>
      <left style="medium">
        <color theme="0" tint="-0.49757377849665824"/>
      </left>
      <right/>
      <top/>
      <bottom style="medium">
        <color theme="0" tint="-0.49900814844203006"/>
      </bottom>
      <diagonal/>
    </border>
    <border>
      <left/>
      <right style="medium">
        <color theme="0" tint="-0.49757377849665824"/>
      </right>
      <top/>
      <bottom/>
      <diagonal/>
    </border>
    <border>
      <left style="medium">
        <color theme="0" tint="-0.49757377849665824"/>
      </left>
      <right/>
      <top/>
      <bottom/>
      <diagonal/>
    </border>
    <border>
      <left/>
      <right/>
      <top/>
      <bottom style="medium">
        <color theme="0" tint="-0.49897762993255407"/>
      </bottom>
      <diagonal/>
    </border>
    <border>
      <left/>
      <right/>
      <top/>
      <bottom style="medium">
        <color theme="0" tint="-0.49757377849665824"/>
      </bottom>
      <diagonal/>
    </border>
    <border>
      <left/>
      <right style="medium">
        <color theme="0" tint="-0.49757377849665824"/>
      </right>
      <top/>
      <bottom style="medium">
        <color theme="0" tint="-0.49900814844203006"/>
      </bottom>
      <diagonal/>
    </border>
    <border>
      <left/>
      <right/>
      <top style="medium">
        <color theme="0" tint="-0.49897762993255407"/>
      </top>
      <bottom/>
      <diagonal/>
    </border>
    <border>
      <left/>
      <right style="medium">
        <color theme="0" tint="-0.49757377849665824"/>
      </right>
      <top/>
      <bottom style="medium">
        <color theme="0" tint="-0.49897762993255407"/>
      </bottom>
      <diagonal/>
    </border>
    <border>
      <left style="medium">
        <color theme="0" tint="-0.49757377849665824"/>
      </left>
      <right/>
      <top/>
      <bottom style="medium">
        <color theme="0" tint="-0.49897762993255407"/>
      </bottom>
      <diagonal/>
    </border>
    <border>
      <left/>
      <right style="medium">
        <color theme="0" tint="-0.49757377849665824"/>
      </right>
      <top/>
      <bottom style="medium">
        <color theme="0" tint="-0.49757377849665824"/>
      </bottom>
      <diagonal/>
    </border>
    <border>
      <left style="medium">
        <color theme="0" tint="-0.49757377849665824"/>
      </left>
      <right/>
      <top/>
      <bottom style="medium">
        <color theme="0" tint="-0.49757377849665824"/>
      </bottom>
      <diagonal/>
    </border>
    <border>
      <left/>
      <right style="medium">
        <color theme="0" tint="-0.49757377849665824"/>
      </right>
      <top style="medium">
        <color theme="0" tint="-0.49757377849665824"/>
      </top>
      <bottom/>
      <diagonal/>
    </border>
    <border>
      <left style="medium">
        <color theme="0" tint="-0.49757377849665824"/>
      </left>
      <right/>
      <top style="medium">
        <color theme="0" tint="-0.49757377849665824"/>
      </top>
      <bottom/>
      <diagonal/>
    </border>
    <border>
      <left/>
      <right style="medium">
        <color theme="0" tint="-0.49806207464827418"/>
      </right>
      <top/>
      <bottom style="medium">
        <color theme="0" tint="-0.49806207464827418"/>
      </bottom>
      <diagonal/>
    </border>
    <border>
      <left style="medium">
        <color theme="0" tint="-0.49806207464827418"/>
      </left>
      <right/>
      <top/>
      <bottom style="medium">
        <color theme="0" tint="-0.49806207464827418"/>
      </bottom>
      <diagonal/>
    </border>
    <border>
      <left/>
      <right style="medium">
        <color theme="0" tint="-0.49806207464827418"/>
      </right>
      <top/>
      <bottom/>
      <diagonal/>
    </border>
    <border>
      <left style="medium">
        <color theme="0" tint="-0.49806207464827418"/>
      </left>
      <right/>
      <top/>
      <bottom/>
      <diagonal/>
    </border>
    <border>
      <left/>
      <right/>
      <top/>
      <bottom style="medium">
        <color theme="0" tint="-0.49806207464827418"/>
      </bottom>
      <diagonal/>
    </border>
    <border>
      <left/>
      <right style="medium">
        <color theme="0" tint="-0.49806207464827418"/>
      </right>
      <top style="medium">
        <color theme="0" tint="-0.49806207464827418"/>
      </top>
      <bottom/>
      <diagonal/>
    </border>
    <border>
      <left style="medium">
        <color theme="0" tint="-0.49806207464827418"/>
      </left>
      <right/>
      <top style="medium">
        <color theme="0" tint="-0.49806207464827418"/>
      </top>
      <bottom/>
      <diagonal/>
    </border>
    <border>
      <left/>
      <right style="medium">
        <color theme="0" tint="-0.49803155613879818"/>
      </right>
      <top/>
      <bottom style="medium">
        <color theme="0" tint="-0.49803155613879818"/>
      </bottom>
      <diagonal/>
    </border>
    <border>
      <left style="medium">
        <color theme="0" tint="-0.49803155613879818"/>
      </left>
      <right/>
      <top/>
      <bottom style="medium">
        <color theme="0" tint="-0.49803155613879818"/>
      </bottom>
      <diagonal/>
    </border>
    <border>
      <left/>
      <right style="medium">
        <color theme="0" tint="-0.49803155613879818"/>
      </right>
      <top/>
      <bottom/>
      <diagonal/>
    </border>
    <border>
      <left style="medium">
        <color theme="0" tint="-0.49803155613879818"/>
      </left>
      <right/>
      <top/>
      <bottom/>
      <diagonal/>
    </border>
    <border>
      <left/>
      <right/>
      <top/>
      <bottom style="medium">
        <color theme="0" tint="-0.49803155613879818"/>
      </bottom>
      <diagonal/>
    </border>
    <border>
      <left/>
      <right style="medium">
        <color theme="0" tint="-0.49803155613879818"/>
      </right>
      <top style="medium">
        <color theme="0" tint="-0.49803155613879818"/>
      </top>
      <bottom/>
      <diagonal/>
    </border>
    <border>
      <left style="medium">
        <color theme="0" tint="-0.49803155613879818"/>
      </left>
      <right/>
      <top style="medium">
        <color theme="0" tint="-0.49803155613879818"/>
      </top>
      <bottom/>
      <diagonal/>
    </border>
    <border>
      <left/>
      <right style="medium">
        <color theme="0" tint="-0.49748222296823025"/>
      </right>
      <top/>
      <bottom style="medium">
        <color theme="0" tint="-0.49748222296823025"/>
      </bottom>
      <diagonal/>
    </border>
    <border>
      <left style="medium">
        <color theme="0" tint="-0.49748222296823025"/>
      </left>
      <right/>
      <top/>
      <bottom style="medium">
        <color theme="0" tint="-0.49748222296823025"/>
      </bottom>
      <diagonal/>
    </border>
    <border>
      <left/>
      <right style="medium">
        <color theme="0" tint="-0.49748222296823025"/>
      </right>
      <top/>
      <bottom/>
      <diagonal/>
    </border>
    <border>
      <left style="medium">
        <color theme="0" tint="-0.49748222296823025"/>
      </left>
      <right/>
      <top/>
      <bottom/>
      <diagonal/>
    </border>
    <border>
      <left/>
      <right/>
      <top/>
      <bottom style="medium">
        <color theme="0" tint="-0.49748222296823025"/>
      </bottom>
      <diagonal/>
    </border>
    <border>
      <left/>
      <right style="medium">
        <color theme="0" tint="-0.49748222296823025"/>
      </right>
      <top style="medium">
        <color theme="0" tint="-0.49748222296823025"/>
      </top>
      <bottom/>
      <diagonal/>
    </border>
    <border>
      <left style="medium">
        <color theme="0" tint="-0.49748222296823025"/>
      </left>
      <right/>
      <top style="medium">
        <color theme="0" tint="-0.49748222296823025"/>
      </top>
      <bottom/>
      <diagonal/>
    </border>
    <border>
      <left/>
      <right style="medium">
        <color theme="0" tint="-0.49732963042085027"/>
      </right>
      <top/>
      <bottom style="medium">
        <color theme="0" tint="-0.49732963042085027"/>
      </bottom>
      <diagonal/>
    </border>
    <border>
      <left style="medium">
        <color theme="0" tint="-0.49732963042085027"/>
      </left>
      <right/>
      <top/>
      <bottom style="medium">
        <color theme="0" tint="-0.49732963042085027"/>
      </bottom>
      <diagonal/>
    </border>
    <border>
      <left/>
      <right style="medium">
        <color theme="0" tint="-0.49732963042085027"/>
      </right>
      <top/>
      <bottom/>
      <diagonal/>
    </border>
    <border>
      <left style="medium">
        <color theme="0" tint="-0.49732963042085027"/>
      </left>
      <right/>
      <top/>
      <bottom/>
      <diagonal/>
    </border>
    <border>
      <left/>
      <right/>
      <top/>
      <bottom style="medium">
        <color theme="0" tint="-0.49732963042085027"/>
      </bottom>
      <diagonal/>
    </border>
    <border>
      <left/>
      <right style="medium">
        <color theme="0" tint="-0.49732963042085027"/>
      </right>
      <top style="medium">
        <color theme="0" tint="-0.49732963042085027"/>
      </top>
      <bottom/>
      <diagonal/>
    </border>
    <border>
      <left style="medium">
        <color theme="0" tint="-0.49732963042085027"/>
      </left>
      <right/>
      <top style="medium">
        <color theme="0" tint="-0.49732963042085027"/>
      </top>
      <bottom/>
      <diagonal/>
    </border>
    <border>
      <left/>
      <right style="medium">
        <color theme="0" tint="-0.49723807489242228"/>
      </right>
      <top/>
      <bottom style="medium">
        <color theme="0" tint="-0.49723807489242228"/>
      </bottom>
      <diagonal/>
    </border>
    <border>
      <left style="medium">
        <color theme="0" tint="-0.49723807489242228"/>
      </left>
      <right/>
      <top/>
      <bottom style="medium">
        <color theme="0" tint="-0.49723807489242228"/>
      </bottom>
      <diagonal/>
    </border>
    <border>
      <left/>
      <right style="medium">
        <color theme="0" tint="-0.49723807489242228"/>
      </right>
      <top/>
      <bottom/>
      <diagonal/>
    </border>
    <border>
      <left/>
      <right/>
      <top/>
      <bottom style="medium">
        <color theme="0" tint="-0.49723807489242228"/>
      </bottom>
      <diagonal/>
    </border>
    <border>
      <left/>
      <right style="medium">
        <color theme="0" tint="-0.49723807489242228"/>
      </right>
      <top style="medium">
        <color theme="0" tint="-0.49723807489242228"/>
      </top>
      <bottom/>
      <diagonal/>
    </border>
    <border>
      <left style="medium">
        <color theme="0" tint="-0.49723807489242228"/>
      </left>
      <right/>
      <top style="medium">
        <color theme="0" tint="-0.49723807489242228"/>
      </top>
      <bottom/>
      <diagonal/>
    </border>
    <border>
      <left style="medium">
        <color theme="0" tint="-0.49723807489242228"/>
      </left>
      <right/>
      <top/>
      <bottom/>
      <diagonal/>
    </border>
    <border>
      <left/>
      <right style="medium">
        <color theme="0" tint="-0.49794000061037019"/>
      </right>
      <top/>
      <bottom style="medium">
        <color theme="0" tint="-0.49794000061037019"/>
      </bottom>
      <diagonal/>
    </border>
    <border>
      <left style="medium">
        <color theme="0" tint="-0.49794000061037019"/>
      </left>
      <right/>
      <top/>
      <bottom style="medium">
        <color theme="0" tint="-0.49794000061037019"/>
      </bottom>
      <diagonal/>
    </border>
    <border>
      <left/>
      <right style="medium">
        <color theme="0" tint="-0.49794000061037019"/>
      </right>
      <top/>
      <bottom/>
      <diagonal/>
    </border>
    <border>
      <left style="medium">
        <color theme="0" tint="-0.49794000061037019"/>
      </left>
      <right/>
      <top/>
      <bottom/>
      <diagonal/>
    </border>
    <border>
      <left/>
      <right/>
      <top/>
      <bottom style="medium">
        <color theme="0" tint="-0.49794000061037019"/>
      </bottom>
      <diagonal/>
    </border>
    <border>
      <left/>
      <right style="medium">
        <color theme="0" tint="-0.49794000061037019"/>
      </right>
      <top style="medium">
        <color theme="0" tint="-0.49794000061037019"/>
      </top>
      <bottom/>
      <diagonal/>
    </border>
    <border>
      <left style="medium">
        <color theme="0" tint="-0.49794000061037019"/>
      </left>
      <right/>
      <top style="medium">
        <color theme="0" tint="-0.49794000061037019"/>
      </top>
      <bottom/>
      <diagonal/>
    </border>
    <border>
      <left/>
      <right/>
      <top/>
      <bottom style="medium">
        <color theme="0" tint="-0.49668874172185429"/>
      </bottom>
      <diagonal/>
    </border>
    <border>
      <left/>
      <right/>
      <top style="medium">
        <color theme="0" tint="-0.49949644459364606"/>
      </top>
      <bottom/>
      <diagonal/>
    </border>
    <border>
      <left/>
      <right style="medium">
        <color theme="0" tint="-0.49668874172185429"/>
      </right>
      <top/>
      <bottom style="medium">
        <color theme="0" tint="-0.49949644459364606"/>
      </bottom>
      <diagonal/>
    </border>
    <border>
      <left style="medium">
        <color theme="0" tint="-0.49668874172185429"/>
      </left>
      <right/>
      <top/>
      <bottom style="medium">
        <color theme="0" tint="-0.49949644459364606"/>
      </bottom>
      <diagonal/>
    </border>
    <border>
      <left/>
      <right style="medium">
        <color theme="0" tint="-0.49668874172185429"/>
      </right>
      <top/>
      <bottom/>
      <diagonal/>
    </border>
    <border>
      <left style="medium">
        <color theme="0" tint="-0.49668874172185429"/>
      </left>
      <right/>
      <top/>
      <bottom/>
      <diagonal/>
    </border>
    <border>
      <left/>
      <right style="medium">
        <color theme="0" tint="-0.49668874172185429"/>
      </right>
      <top/>
      <bottom style="medium">
        <color theme="0" tint="-0.49668874172185429"/>
      </bottom>
      <diagonal/>
    </border>
    <border>
      <left style="medium">
        <color theme="0" tint="-0.49668874172185429"/>
      </left>
      <right/>
      <top/>
      <bottom style="medium">
        <color theme="0" tint="-0.49668874172185429"/>
      </bottom>
      <diagonal/>
    </border>
    <border>
      <left/>
      <right style="medium">
        <color theme="0" tint="-0.49668874172185429"/>
      </right>
      <top style="medium">
        <color theme="0" tint="-0.49668874172185429"/>
      </top>
      <bottom/>
      <diagonal/>
    </border>
    <border>
      <left style="medium">
        <color theme="0" tint="-0.49668874172185429"/>
      </left>
      <right/>
      <top style="medium">
        <color theme="0" tint="-0.49668874172185429"/>
      </top>
      <bottom/>
      <diagonal/>
    </border>
    <border>
      <left style="medium">
        <color rgb="FFFFFFFF"/>
      </left>
      <right/>
      <top/>
      <bottom/>
      <diagonal/>
    </border>
    <border>
      <left/>
      <right style="medium">
        <color rgb="FFFFFFFF"/>
      </right>
      <top/>
      <bottom style="medium">
        <color theme="1" tint="0.49967955565050204"/>
      </bottom>
      <diagonal/>
    </border>
    <border>
      <left/>
      <right/>
      <top/>
      <bottom style="medium">
        <color rgb="FF7F7F7F"/>
      </bottom>
      <diagonal/>
    </border>
    <border>
      <left/>
      <right/>
      <top/>
      <bottom style="medium">
        <color theme="0" tint="-0.49775688955351421"/>
      </bottom>
      <diagonal/>
    </border>
    <border>
      <left/>
      <right style="medium">
        <color theme="0" tint="-0.49900814844203006"/>
      </right>
      <top/>
      <bottom style="medium">
        <color theme="0" tint="-0.49900814844203006"/>
      </bottom>
      <diagonal/>
    </border>
    <border>
      <left style="medium">
        <color theme="0" tint="-0.49900814844203006"/>
      </left>
      <right/>
      <top/>
      <bottom style="medium">
        <color theme="0" tint="-0.49900814844203006"/>
      </bottom>
      <diagonal/>
    </border>
    <border>
      <left/>
      <right style="medium">
        <color theme="0" tint="-0.49900814844203006"/>
      </right>
      <top/>
      <bottom/>
      <diagonal/>
    </border>
    <border>
      <left style="medium">
        <color theme="0" tint="-0.49900814844203006"/>
      </left>
      <right/>
      <top/>
      <bottom/>
      <diagonal/>
    </border>
    <border>
      <left style="medium">
        <color theme="0" tint="-0.49943540757469407"/>
      </left>
      <right/>
      <top/>
      <bottom style="medium">
        <color theme="0" tint="-0.49699392681661425"/>
      </bottom>
      <diagonal/>
    </border>
    <border>
      <left/>
      <right/>
      <top/>
      <bottom style="medium">
        <color theme="0" tint="-0.49699392681661425"/>
      </bottom>
      <diagonal/>
    </border>
    <border>
      <left/>
      <right style="medium">
        <color theme="0" tint="-0.49900814844203006"/>
      </right>
      <top style="medium">
        <color theme="0" tint="-0.49900814844203006"/>
      </top>
      <bottom/>
      <diagonal/>
    </border>
    <border>
      <left style="medium">
        <color theme="0" tint="-0.49900814844203006"/>
      </left>
      <right/>
      <top style="medium">
        <color theme="0" tint="-0.49900814844203006"/>
      </top>
      <bottom/>
      <diagonal/>
    </border>
    <border>
      <left/>
      <right/>
      <top/>
      <bottom style="medium">
        <color theme="0" tint="-0.49900814844203006"/>
      </bottom>
      <diagonal/>
    </border>
    <border>
      <left style="medium">
        <color theme="0" tint="-0.499984740745262"/>
      </left>
      <right/>
      <top style="thin">
        <color auto="1"/>
      </top>
      <bottom style="thin">
        <color indexed="64"/>
      </bottom>
      <diagonal/>
    </border>
    <border>
      <left style="medium">
        <color theme="0" tint="-0.499984740745262"/>
      </left>
      <right/>
      <top/>
      <bottom/>
      <diagonal/>
    </border>
    <border>
      <left style="medium">
        <color theme="0" tint="-0.499984740745262"/>
      </left>
      <right/>
      <top/>
      <bottom style="thin">
        <color indexed="64"/>
      </bottom>
      <diagonal/>
    </border>
    <border>
      <left/>
      <right/>
      <top style="thin">
        <color theme="1" tint="0.14999847407452621"/>
      </top>
      <bottom/>
      <diagonal/>
    </border>
    <border>
      <left style="thin">
        <color theme="1" tint="0.34998626667073579"/>
      </left>
      <right/>
      <top style="thin">
        <color theme="1" tint="0.14999847407452621"/>
      </top>
      <bottom/>
      <diagonal/>
    </border>
    <border>
      <left/>
      <right style="thin">
        <color theme="1" tint="0.34998626667073579"/>
      </right>
      <top style="thin">
        <color theme="1" tint="0.14999847407452621"/>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s>
  <cellStyleXfs count="101">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3" fillId="0" borderId="0">
      <alignment vertical="top"/>
    </xf>
    <xf numFmtId="9" fontId="3"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3" fillId="0" borderId="0"/>
    <xf numFmtId="0" fontId="3" fillId="0" borderId="0"/>
    <xf numFmtId="0" fontId="23" fillId="0" borderId="0"/>
    <xf numFmtId="9" fontId="5" fillId="0" borderId="0" applyFont="0" applyFill="0" applyBorder="0" applyAlignment="0" applyProtection="0"/>
    <xf numFmtId="0" fontId="3" fillId="0" borderId="0"/>
    <xf numFmtId="0" fontId="40" fillId="0" borderId="0">
      <alignment vertical="top"/>
    </xf>
    <xf numFmtId="0" fontId="3" fillId="0" borderId="0"/>
    <xf numFmtId="0" fontId="3" fillId="0" borderId="0"/>
    <xf numFmtId="0" fontId="3" fillId="0" borderId="0"/>
    <xf numFmtId="0" fontId="27" fillId="0" borderId="0">
      <alignment vertical="top"/>
    </xf>
    <xf numFmtId="0" fontId="27" fillId="0" borderId="0">
      <alignment vertical="top"/>
    </xf>
    <xf numFmtId="9" fontId="3" fillId="0" borderId="0" applyFont="0" applyFill="0" applyBorder="0" applyAlignment="0" applyProtection="0"/>
    <xf numFmtId="0" fontId="3" fillId="0" borderId="0"/>
    <xf numFmtId="173" fontId="2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23" fillId="0" borderId="0">
      <alignment vertical="center"/>
    </xf>
    <xf numFmtId="0" fontId="68" fillId="4" borderId="8" applyNumberFormat="0" applyFill="0" applyBorder="0" applyAlignment="0" applyProtection="0">
      <alignment horizontal="left"/>
    </xf>
    <xf numFmtId="0" fontId="69" fillId="0" borderId="0" applyNumberFormat="0" applyFill="0" applyBorder="0" applyAlignment="0" applyProtection="0"/>
    <xf numFmtId="3" fontId="23" fillId="6" borderId="5" applyFont="0">
      <alignment horizontal="right" vertical="center"/>
      <protection locked="0"/>
    </xf>
    <xf numFmtId="0" fontId="23" fillId="0" borderId="0">
      <alignment vertical="center"/>
    </xf>
    <xf numFmtId="0" fontId="36" fillId="4" borderId="6" applyFont="0" applyBorder="0">
      <alignment horizontal="center" wrapText="1"/>
    </xf>
    <xf numFmtId="9" fontId="3" fillId="0" borderId="0" applyFont="0" applyFill="0" applyBorder="0" applyAlignment="0" applyProtection="0"/>
    <xf numFmtId="0" fontId="3" fillId="0" borderId="0"/>
    <xf numFmtId="0" fontId="3" fillId="0" borderId="0"/>
    <xf numFmtId="0" fontId="74" fillId="0" borderId="0" applyNumberFormat="0" applyFill="0" applyBorder="0" applyAlignment="0" applyProtection="0">
      <alignment vertical="top"/>
      <protection locked="0"/>
    </xf>
    <xf numFmtId="0" fontId="40" fillId="0" borderId="0">
      <alignment vertical="top"/>
    </xf>
    <xf numFmtId="0" fontId="27" fillId="0" borderId="0">
      <alignment vertical="top"/>
    </xf>
    <xf numFmtId="0" fontId="3" fillId="0" borderId="0"/>
    <xf numFmtId="9" fontId="27" fillId="0" borderId="0" applyFont="0" applyFill="0" applyBorder="0" applyAlignment="0" applyProtection="0"/>
    <xf numFmtId="0" fontId="3" fillId="0" borderId="0"/>
    <xf numFmtId="9" fontId="3" fillId="0" borderId="0" applyFont="0" applyFill="0" applyBorder="0" applyAlignment="0" applyProtection="0"/>
    <xf numFmtId="3" fontId="23" fillId="6" borderId="23" applyFont="0">
      <alignment horizontal="right" vertical="center"/>
      <protection locked="0"/>
    </xf>
    <xf numFmtId="0" fontId="36" fillId="4" borderId="22" applyFont="0" applyBorder="0">
      <alignment horizontal="center" wrapText="1"/>
    </xf>
    <xf numFmtId="164" fontId="3" fillId="0" borderId="0" applyFont="0" applyFill="0" applyBorder="0" applyAlignment="0" applyProtection="0"/>
    <xf numFmtId="0" fontId="12" fillId="0" borderId="0"/>
    <xf numFmtId="178" fontId="3" fillId="0" borderId="0" applyFont="0" applyFill="0" applyBorder="0" applyAlignment="0" applyProtection="0"/>
    <xf numFmtId="9" fontId="2" fillId="0" borderId="0" applyFont="0" applyFill="0" applyBorder="0" applyAlignment="0" applyProtection="0"/>
    <xf numFmtId="0" fontId="2" fillId="0" borderId="0"/>
    <xf numFmtId="178" fontId="3" fillId="0" borderId="0" applyFont="0" applyFill="0" applyBorder="0" applyAlignment="0" applyProtection="0"/>
    <xf numFmtId="0" fontId="23" fillId="0" borderId="0">
      <alignment vertical="top"/>
    </xf>
    <xf numFmtId="0" fontId="23" fillId="0" borderId="0"/>
    <xf numFmtId="0" fontId="23" fillId="0" borderId="0"/>
    <xf numFmtId="0" fontId="23" fillId="0" borderId="0"/>
    <xf numFmtId="0" fontId="23" fillId="0" borderId="0"/>
    <xf numFmtId="0" fontId="3" fillId="0" borderId="0"/>
    <xf numFmtId="0" fontId="3" fillId="0" borderId="0"/>
    <xf numFmtId="0" fontId="23" fillId="0" borderId="0"/>
    <xf numFmtId="164" fontId="3" fillId="0" borderId="0" applyFont="0" applyFill="0" applyBorder="0" applyAlignment="0" applyProtection="0"/>
    <xf numFmtId="0" fontId="85" fillId="0" borderId="0"/>
    <xf numFmtId="0" fontId="3" fillId="0" borderId="0"/>
    <xf numFmtId="0" fontId="1" fillId="0" borderId="0"/>
    <xf numFmtId="9" fontId="1"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40" fillId="0" borderId="0"/>
    <xf numFmtId="9" fontId="40" fillId="0" borderId="0" applyFont="0" applyFill="0" applyBorder="0" applyAlignment="0" applyProtection="0"/>
    <xf numFmtId="173" fontId="3" fillId="0" borderId="0" applyFont="0" applyFill="0" applyBorder="0" applyAlignment="0" applyProtection="0"/>
    <xf numFmtId="181" fontId="110" fillId="0" borderId="46" applyNumberFormat="0" applyProtection="0">
      <alignment horizontal="right" vertical="center"/>
    </xf>
    <xf numFmtId="173" fontId="23" fillId="0" borderId="0" applyFont="0" applyFill="0" applyBorder="0" applyAlignment="0" applyProtection="0"/>
  </cellStyleXfs>
  <cellXfs count="1886">
    <xf numFmtId="0" fontId="0" fillId="0" borderId="0" xfId="0"/>
    <xf numFmtId="0" fontId="3" fillId="0" borderId="0" xfId="1"/>
    <xf numFmtId="0" fontId="5" fillId="0" borderId="0" xfId="1" applyFont="1"/>
    <xf numFmtId="166" fontId="7" fillId="2" borderId="1" xfId="1" applyNumberFormat="1" applyFont="1" applyFill="1" applyBorder="1" applyAlignment="1">
      <alignment horizontal="left" vertical="center" indent="1"/>
    </xf>
    <xf numFmtId="167" fontId="7" fillId="2" borderId="2" xfId="1" applyNumberFormat="1" applyFont="1" applyFill="1" applyBorder="1" applyAlignment="1">
      <alignment horizontal="left" vertical="center"/>
    </xf>
    <xf numFmtId="167" fontId="7" fillId="2" borderId="2" xfId="1" applyNumberFormat="1" applyFont="1" applyFill="1" applyBorder="1" applyAlignment="1">
      <alignment horizontal="center" vertical="center"/>
    </xf>
    <xf numFmtId="167" fontId="8" fillId="0" borderId="3" xfId="1" applyNumberFormat="1" applyFont="1" applyBorder="1" applyAlignment="1">
      <alignment horizontal="center" vertical="center"/>
    </xf>
    <xf numFmtId="167" fontId="8" fillId="0" borderId="0" xfId="1" applyNumberFormat="1" applyFont="1" applyAlignment="1">
      <alignment horizontal="center" vertical="center"/>
    </xf>
    <xf numFmtId="0" fontId="13" fillId="0" borderId="0" xfId="1" applyFont="1" applyAlignment="1">
      <alignment vertical="center"/>
    </xf>
    <xf numFmtId="167" fontId="8" fillId="0" borderId="1" xfId="1" applyNumberFormat="1" applyFont="1" applyBorder="1" applyAlignment="1">
      <alignment horizontal="center" vertical="center"/>
    </xf>
    <xf numFmtId="0" fontId="7" fillId="0" borderId="3" xfId="1" applyFont="1" applyBorder="1" applyAlignment="1">
      <alignment horizontal="center" vertical="center" wrapText="1"/>
    </xf>
    <xf numFmtId="0" fontId="7" fillId="0" borderId="0" xfId="1" applyFont="1" applyAlignment="1">
      <alignment horizontal="center" vertical="center" wrapText="1"/>
    </xf>
    <xf numFmtId="0" fontId="17" fillId="0" borderId="0" xfId="1" applyFont="1" applyAlignment="1">
      <alignment horizontal="right" vertical="top"/>
    </xf>
    <xf numFmtId="0" fontId="17" fillId="0" borderId="0" xfId="1" applyFont="1" applyAlignment="1">
      <alignment vertical="center"/>
    </xf>
    <xf numFmtId="0" fontId="18" fillId="0" borderId="4" xfId="1" applyFont="1" applyBorder="1" applyAlignment="1">
      <alignment horizontal="center" vertical="center"/>
    </xf>
    <xf numFmtId="0" fontId="18" fillId="0" borderId="4" xfId="1" applyFont="1" applyBorder="1" applyAlignment="1">
      <alignment horizontal="right" vertical="center"/>
    </xf>
    <xf numFmtId="0" fontId="18" fillId="0" borderId="4" xfId="1" applyFont="1" applyBorder="1"/>
    <xf numFmtId="0" fontId="18" fillId="0" borderId="0" xfId="1" applyFont="1" applyAlignment="1">
      <alignment horizontal="center"/>
    </xf>
    <xf numFmtId="0" fontId="18" fillId="0" borderId="0" xfId="1" applyFont="1" applyAlignment="1">
      <alignment horizontal="right"/>
    </xf>
    <xf numFmtId="0" fontId="14" fillId="0" borderId="0" xfId="1" applyFont="1"/>
    <xf numFmtId="0" fontId="18" fillId="0" borderId="0" xfId="1" applyFont="1"/>
    <xf numFmtId="0" fontId="12" fillId="0" borderId="0" xfId="1" applyFont="1"/>
    <xf numFmtId="0" fontId="20" fillId="0" borderId="0" xfId="1" applyFont="1"/>
    <xf numFmtId="3" fontId="18" fillId="2" borderId="0" xfId="4" applyNumberFormat="1" applyFont="1" applyFill="1" applyAlignment="1">
      <alignment horizontal="right" vertical="center"/>
    </xf>
    <xf numFmtId="0" fontId="18" fillId="2" borderId="0" xfId="4" applyFont="1" applyFill="1" applyAlignment="1">
      <alignment horizontal="left" vertical="center"/>
    </xf>
    <xf numFmtId="0" fontId="6" fillId="0" borderId="3" xfId="4" applyFont="1" applyBorder="1" applyAlignment="1">
      <alignment horizontal="left" vertical="center"/>
    </xf>
    <xf numFmtId="0" fontId="6" fillId="0" borderId="0" xfId="4" applyFont="1" applyAlignment="1">
      <alignment horizontal="left" vertical="center"/>
    </xf>
    <xf numFmtId="0" fontId="18" fillId="0" borderId="0" xfId="4" applyFont="1" applyAlignment="1">
      <alignment vertical="center"/>
    </xf>
    <xf numFmtId="0" fontId="19" fillId="0" borderId="0" xfId="4" applyFont="1" applyAlignment="1">
      <alignment vertical="center"/>
    </xf>
    <xf numFmtId="0" fontId="19" fillId="0" borderId="0" xfId="4" applyFont="1"/>
    <xf numFmtId="0" fontId="3" fillId="3" borderId="0" xfId="11" applyFill="1"/>
    <xf numFmtId="0" fontId="6" fillId="3" borderId="3" xfId="12" applyFont="1" applyFill="1" applyBorder="1" applyAlignment="1">
      <alignment wrapText="1"/>
    </xf>
    <xf numFmtId="0" fontId="9" fillId="3" borderId="3" xfId="12" applyFont="1" applyFill="1" applyBorder="1" applyAlignment="1">
      <alignment wrapText="1"/>
    </xf>
    <xf numFmtId="0" fontId="6" fillId="3" borderId="3" xfId="13" applyFont="1" applyFill="1" applyBorder="1" applyAlignment="1">
      <alignment horizontal="right"/>
    </xf>
    <xf numFmtId="0" fontId="6" fillId="3" borderId="3" xfId="13" applyFont="1" applyFill="1" applyBorder="1" applyAlignment="1">
      <alignment horizontal="left"/>
    </xf>
    <xf numFmtId="0" fontId="6" fillId="3" borderId="0" xfId="13" applyFont="1" applyFill="1" applyAlignment="1">
      <alignment horizontal="right"/>
    </xf>
    <xf numFmtId="3" fontId="9" fillId="3" borderId="14" xfId="12" applyNumberFormat="1" applyFont="1" applyFill="1" applyBorder="1" applyAlignment="1">
      <alignment horizontal="right"/>
    </xf>
    <xf numFmtId="0" fontId="9" fillId="3" borderId="14" xfId="12" applyFont="1" applyFill="1" applyBorder="1" applyAlignment="1">
      <alignment wrapText="1"/>
    </xf>
    <xf numFmtId="0" fontId="6" fillId="3" borderId="10" xfId="12" applyFont="1" applyFill="1" applyBorder="1" applyAlignment="1"/>
    <xf numFmtId="0" fontId="9" fillId="3" borderId="1" xfId="12" applyFont="1" applyFill="1" applyBorder="1" applyAlignment="1">
      <alignment wrapText="1"/>
    </xf>
    <xf numFmtId="0" fontId="23" fillId="3" borderId="3" xfId="14" applyFont="1" applyFill="1" applyBorder="1" applyAlignment="1"/>
    <xf numFmtId="0" fontId="3" fillId="3" borderId="3" xfId="11" applyFill="1" applyBorder="1"/>
    <xf numFmtId="3" fontId="9" fillId="3" borderId="14" xfId="12" applyNumberFormat="1" applyFont="1" applyFill="1" applyBorder="1" applyAlignment="1"/>
    <xf numFmtId="3" fontId="6" fillId="3" borderId="0" xfId="12" applyNumberFormat="1" applyFont="1" applyFill="1" applyAlignment="1"/>
    <xf numFmtId="0" fontId="6" fillId="3" borderId="0" xfId="12" applyFont="1" applyFill="1" applyAlignment="1">
      <alignment wrapText="1"/>
    </xf>
    <xf numFmtId="0" fontId="45" fillId="3" borderId="3" xfId="15" applyFont="1" applyFill="1" applyBorder="1" applyAlignment="1"/>
    <xf numFmtId="0" fontId="16" fillId="3" borderId="3" xfId="12" applyFont="1" applyFill="1" applyBorder="1" applyAlignment="1">
      <alignment wrapText="1"/>
    </xf>
    <xf numFmtId="0" fontId="23" fillId="3" borderId="0" xfId="16" applyFill="1"/>
    <xf numFmtId="0" fontId="45" fillId="3" borderId="0" xfId="15" applyFont="1" applyFill="1" applyAlignment="1"/>
    <xf numFmtId="0" fontId="46" fillId="3" borderId="0" xfId="16" applyFont="1" applyFill="1"/>
    <xf numFmtId="0" fontId="47" fillId="3" borderId="0" xfId="12" applyFont="1" applyFill="1" applyAlignment="1"/>
    <xf numFmtId="3" fontId="6" fillId="3" borderId="3" xfId="13" applyNumberFormat="1" applyFont="1" applyFill="1" applyBorder="1" applyAlignment="1">
      <alignment horizontal="right"/>
    </xf>
    <xf numFmtId="0" fontId="16" fillId="3" borderId="3" xfId="12" applyFont="1" applyFill="1" applyBorder="1" applyAlignment="1">
      <alignment vertical="top" wrapText="1"/>
    </xf>
    <xf numFmtId="0" fontId="3" fillId="0" borderId="0" xfId="27"/>
    <xf numFmtId="0" fontId="15" fillId="0" borderId="0" xfId="27" applyFont="1" applyAlignment="1">
      <alignment vertical="center"/>
    </xf>
    <xf numFmtId="0" fontId="13" fillId="0" borderId="0" xfId="27" applyFont="1" applyAlignment="1">
      <alignment vertical="center"/>
    </xf>
    <xf numFmtId="0" fontId="48" fillId="0" borderId="0" xfId="27" applyFont="1"/>
    <xf numFmtId="0" fontId="46" fillId="0" borderId="0" xfId="27" applyFont="1"/>
    <xf numFmtId="0" fontId="18" fillId="0" borderId="0" xfId="27" applyFont="1"/>
    <xf numFmtId="0" fontId="6" fillId="0" borderId="0" xfId="33" applyFont="1"/>
    <xf numFmtId="0" fontId="45" fillId="3" borderId="0" xfId="5" applyFont="1" applyFill="1" applyAlignment="1"/>
    <xf numFmtId="0" fontId="45" fillId="3" borderId="0" xfId="5" applyFont="1" applyFill="1" applyAlignment="1" applyProtection="1">
      <protection locked="0"/>
    </xf>
    <xf numFmtId="171" fontId="45" fillId="3" borderId="0" xfId="5" applyNumberFormat="1" applyFont="1" applyFill="1" applyAlignment="1" applyProtection="1">
      <protection locked="0"/>
    </xf>
    <xf numFmtId="0" fontId="13" fillId="3" borderId="0" xfId="5" applyFont="1" applyFill="1" applyAlignment="1"/>
    <xf numFmtId="0" fontId="29" fillId="3" borderId="0" xfId="5" applyFont="1" applyFill="1" applyAlignment="1"/>
    <xf numFmtId="0" fontId="6" fillId="3" borderId="0" xfId="5" applyFont="1" applyFill="1" applyAlignment="1">
      <alignment vertical="center"/>
    </xf>
    <xf numFmtId="0" fontId="6" fillId="3" borderId="10" xfId="5" applyFont="1" applyFill="1" applyBorder="1" applyAlignment="1"/>
    <xf numFmtId="0" fontId="3" fillId="0" borderId="0" xfId="42"/>
    <xf numFmtId="0" fontId="5" fillId="0" borderId="0" xfId="42" applyFont="1"/>
    <xf numFmtId="0" fontId="3" fillId="0" borderId="0" xfId="42" applyAlignment="1">
      <alignment horizontal="center"/>
    </xf>
    <xf numFmtId="0" fontId="53" fillId="3" borderId="0" xfId="61" applyFont="1" applyFill="1"/>
    <xf numFmtId="0" fontId="30" fillId="0" borderId="0" xfId="42" applyFont="1"/>
    <xf numFmtId="0" fontId="73" fillId="0" borderId="0" xfId="42" applyFont="1"/>
    <xf numFmtId="0" fontId="15" fillId="0" borderId="0" xfId="42" applyFont="1"/>
    <xf numFmtId="0" fontId="6" fillId="5" borderId="3" xfId="13" applyFont="1" applyFill="1" applyBorder="1" applyAlignment="1">
      <alignment horizontal="right"/>
    </xf>
    <xf numFmtId="3" fontId="6" fillId="5" borderId="3" xfId="13" applyNumberFormat="1" applyFont="1" applyFill="1" applyBorder="1" applyAlignment="1">
      <alignment horizontal="right"/>
    </xf>
    <xf numFmtId="0" fontId="6" fillId="5" borderId="0" xfId="13" applyFont="1" applyFill="1" applyAlignment="1">
      <alignment horizontal="right"/>
    </xf>
    <xf numFmtId="3" fontId="9" fillId="5" borderId="14" xfId="12" applyNumberFormat="1" applyFont="1" applyFill="1" applyBorder="1" applyAlignment="1">
      <alignment horizontal="right"/>
    </xf>
    <xf numFmtId="3" fontId="9" fillId="5" borderId="14" xfId="12" applyNumberFormat="1" applyFont="1" applyFill="1" applyBorder="1" applyAlignment="1"/>
    <xf numFmtId="3" fontId="6" fillId="5" borderId="0" xfId="12" applyNumberFormat="1" applyFont="1" applyFill="1" applyAlignment="1"/>
    <xf numFmtId="0" fontId="6" fillId="0" borderId="0" xfId="67" applyFont="1"/>
    <xf numFmtId="0" fontId="18" fillId="2" borderId="0" xfId="67" applyFont="1" applyFill="1" applyAlignment="1">
      <alignment horizontal="left"/>
    </xf>
    <xf numFmtId="0" fontId="33" fillId="0" borderId="4" xfId="67" applyFont="1" applyBorder="1"/>
    <xf numFmtId="0" fontId="15" fillId="0" borderId="0" xfId="67" applyFont="1"/>
    <xf numFmtId="0" fontId="21" fillId="0" borderId="0" xfId="0" applyFont="1"/>
    <xf numFmtId="0" fontId="21" fillId="3" borderId="0" xfId="0" applyFont="1" applyFill="1"/>
    <xf numFmtId="0" fontId="9" fillId="3" borderId="15" xfId="0" applyFont="1" applyFill="1" applyBorder="1" applyAlignment="1">
      <alignment horizontal="right" vertical="center" wrapText="1" readingOrder="1"/>
    </xf>
    <xf numFmtId="0" fontId="19" fillId="3" borderId="15" xfId="0" applyFont="1" applyFill="1" applyBorder="1" applyAlignment="1" applyProtection="1">
      <alignment horizontal="right" vertical="center" wrapText="1" readingOrder="1"/>
      <protection locked="0"/>
    </xf>
    <xf numFmtId="0" fontId="24" fillId="3" borderId="0" xfId="0" applyFont="1" applyFill="1" applyAlignment="1">
      <alignment vertical="center"/>
    </xf>
    <xf numFmtId="0" fontId="24" fillId="3" borderId="0" xfId="0" applyFont="1" applyFill="1"/>
    <xf numFmtId="0" fontId="19" fillId="3" borderId="15" xfId="0" applyFont="1" applyFill="1" applyBorder="1" applyAlignment="1">
      <alignment horizontal="right" vertical="center" wrapText="1" readingOrder="1"/>
    </xf>
    <xf numFmtId="0" fontId="19" fillId="3" borderId="15" xfId="0" applyFont="1" applyFill="1" applyBorder="1" applyAlignment="1">
      <alignment horizontal="right" vertical="center" wrapText="1"/>
    </xf>
    <xf numFmtId="0" fontId="19" fillId="3" borderId="15" xfId="0" applyFont="1" applyFill="1" applyBorder="1" applyAlignment="1" applyProtection="1">
      <alignment horizontal="right" vertical="center" wrapText="1"/>
      <protection locked="0"/>
    </xf>
    <xf numFmtId="0" fontId="15" fillId="3" borderId="0" xfId="0" applyFont="1" applyFill="1" applyAlignment="1">
      <alignment vertical="center"/>
    </xf>
    <xf numFmtId="0" fontId="56" fillId="3" borderId="0" xfId="0" applyFont="1" applyFill="1" applyAlignment="1">
      <alignment vertical="center"/>
    </xf>
    <xf numFmtId="0" fontId="56" fillId="3" borderId="0" xfId="0" applyFont="1" applyFill="1" applyAlignment="1" applyProtection="1">
      <alignment vertical="center"/>
      <protection locked="0"/>
    </xf>
    <xf numFmtId="0" fontId="21" fillId="3" borderId="0" xfId="0" applyFont="1" applyFill="1" applyAlignment="1">
      <alignment vertical="center"/>
    </xf>
    <xf numFmtId="3" fontId="18" fillId="5" borderId="19" xfId="0" applyNumberFormat="1" applyFont="1" applyFill="1" applyBorder="1" applyAlignment="1">
      <alignment vertical="center"/>
    </xf>
    <xf numFmtId="0" fontId="9" fillId="3" borderId="0" xfId="5" applyFont="1" applyFill="1">
      <alignment vertical="top"/>
    </xf>
    <xf numFmtId="3" fontId="6" fillId="3" borderId="0" xfId="0" applyNumberFormat="1" applyFont="1" applyFill="1" applyAlignment="1">
      <alignment vertical="center" wrapText="1"/>
    </xf>
    <xf numFmtId="0" fontId="21" fillId="3" borderId="0" xfId="0" applyFont="1" applyFill="1" applyAlignment="1">
      <alignment horizontal="right"/>
    </xf>
    <xf numFmtId="0" fontId="18" fillId="3" borderId="0" xfId="0" applyFont="1" applyFill="1"/>
    <xf numFmtId="167" fontId="6" fillId="3" borderId="10" xfId="5" applyNumberFormat="1" applyFont="1" applyFill="1" applyBorder="1" applyAlignment="1">
      <alignment horizontal="right" vertical="center"/>
    </xf>
    <xf numFmtId="3" fontId="6" fillId="3" borderId="10" xfId="5" applyNumberFormat="1" applyFont="1" applyFill="1" applyBorder="1" applyAlignment="1" applyProtection="1">
      <alignment horizontal="center" vertical="center"/>
      <protection locked="0"/>
    </xf>
    <xf numFmtId="0" fontId="6" fillId="3" borderId="10" xfId="5" applyFont="1" applyFill="1" applyBorder="1" applyAlignment="1">
      <alignment horizontal="left" vertical="center"/>
    </xf>
    <xf numFmtId="0" fontId="6" fillId="3" borderId="0" xfId="5" applyFont="1" applyFill="1" applyAlignment="1">
      <alignment horizontal="left" vertical="center"/>
    </xf>
    <xf numFmtId="0" fontId="9" fillId="3" borderId="0" xfId="5" applyFont="1" applyFill="1" applyAlignment="1">
      <alignment horizontal="left" vertical="center"/>
    </xf>
    <xf numFmtId="0" fontId="9" fillId="3" borderId="3" xfId="5" applyFont="1" applyFill="1" applyBorder="1" applyAlignment="1">
      <alignment horizontal="left" vertical="center"/>
    </xf>
    <xf numFmtId="167" fontId="21" fillId="0" borderId="0" xfId="0" applyNumberFormat="1" applyFont="1"/>
    <xf numFmtId="167" fontId="21" fillId="3" borderId="0" xfId="0" applyNumberFormat="1" applyFont="1" applyFill="1"/>
    <xf numFmtId="0" fontId="24" fillId="3" borderId="0" xfId="0" applyFont="1" applyFill="1" applyAlignment="1">
      <alignment horizontal="left"/>
    </xf>
    <xf numFmtId="167" fontId="0" fillId="0" borderId="0" xfId="0" applyNumberFormat="1"/>
    <xf numFmtId="167" fontId="9" fillId="3" borderId="3" xfId="5" applyNumberFormat="1" applyFont="1" applyFill="1" applyBorder="1" applyAlignment="1">
      <alignment horizontal="right" wrapText="1"/>
    </xf>
    <xf numFmtId="0" fontId="21" fillId="3" borderId="0" xfId="0" applyFont="1" applyFill="1" applyAlignment="1">
      <alignment readingOrder="1"/>
    </xf>
    <xf numFmtId="0" fontId="19" fillId="3" borderId="17" xfId="0" applyFont="1" applyFill="1" applyBorder="1" applyAlignment="1">
      <alignment horizontal="left" vertical="center" readingOrder="1"/>
    </xf>
    <xf numFmtId="0" fontId="21" fillId="3" borderId="0" xfId="0" applyFont="1" applyFill="1" applyAlignment="1">
      <alignment horizontal="right" vertical="center"/>
    </xf>
    <xf numFmtId="0" fontId="21" fillId="3" borderId="0" xfId="0" applyFont="1" applyFill="1" applyAlignment="1">
      <alignment horizontal="left" indent="1"/>
    </xf>
    <xf numFmtId="0" fontId="19" fillId="3" borderId="3" xfId="5" applyFont="1" applyFill="1" applyBorder="1" applyAlignment="1">
      <alignment horizontal="center"/>
    </xf>
    <xf numFmtId="0" fontId="9" fillId="3" borderId="3" xfId="5" applyFont="1" applyFill="1" applyBorder="1" applyAlignment="1">
      <alignment horizontal="left" vertical="center" wrapText="1"/>
    </xf>
    <xf numFmtId="0" fontId="30" fillId="3" borderId="16" xfId="61" applyFont="1" applyFill="1" applyBorder="1" applyAlignment="1">
      <alignment horizontal="center"/>
    </xf>
    <xf numFmtId="3" fontId="0" fillId="0" borderId="0" xfId="0" applyNumberFormat="1"/>
    <xf numFmtId="0" fontId="4" fillId="0" borderId="0" xfId="0" applyFont="1"/>
    <xf numFmtId="0" fontId="18" fillId="2" borderId="0" xfId="27" applyFont="1" applyFill="1" applyAlignment="1">
      <alignment horizontal="left" vertical="center" wrapText="1" indent="1"/>
    </xf>
    <xf numFmtId="167" fontId="18" fillId="2" borderId="2" xfId="27" applyNumberFormat="1" applyFont="1" applyFill="1" applyBorder="1" applyAlignment="1">
      <alignment horizontal="center" vertical="center"/>
    </xf>
    <xf numFmtId="0" fontId="6" fillId="0" borderId="4" xfId="27" applyFont="1" applyBorder="1" applyAlignment="1">
      <alignment horizontal="left" vertical="center" wrapText="1" indent="1" readingOrder="1"/>
    </xf>
    <xf numFmtId="0" fontId="52" fillId="0" borderId="0" xfId="27" applyFont="1"/>
    <xf numFmtId="0" fontId="52" fillId="0" borderId="0" xfId="27" applyFont="1" applyAlignment="1">
      <alignment vertical="center"/>
    </xf>
    <xf numFmtId="0" fontId="21" fillId="0" borderId="0" xfId="27" applyFont="1" applyAlignment="1">
      <alignment vertical="center"/>
    </xf>
    <xf numFmtId="0" fontId="18" fillId="0" borderId="0" xfId="27" applyFont="1" applyAlignment="1">
      <alignment vertical="center"/>
    </xf>
    <xf numFmtId="3" fontId="21" fillId="0" borderId="0" xfId="27" applyNumberFormat="1" applyFont="1"/>
    <xf numFmtId="0" fontId="21" fillId="0" borderId="0" xfId="27" applyFont="1"/>
    <xf numFmtId="0" fontId="71" fillId="0" borderId="0" xfId="27" applyFont="1" applyAlignment="1">
      <alignment horizontal="right"/>
    </xf>
    <xf numFmtId="0" fontId="67" fillId="0" borderId="0" xfId="27" applyFont="1"/>
    <xf numFmtId="0" fontId="41" fillId="0" borderId="0" xfId="27" applyFont="1" applyAlignment="1">
      <alignment horizontal="left" vertical="center" readingOrder="1"/>
    </xf>
    <xf numFmtId="0" fontId="54" fillId="0" borderId="0" xfId="27" applyFont="1" applyAlignment="1">
      <alignment vertical="center"/>
    </xf>
    <xf numFmtId="0" fontId="18" fillId="0" borderId="3" xfId="0" applyFont="1" applyBorder="1" applyAlignment="1">
      <alignment horizontal="center"/>
    </xf>
    <xf numFmtId="0" fontId="3" fillId="0" borderId="0" xfId="43"/>
    <xf numFmtId="0" fontId="50" fillId="0" borderId="0" xfId="43" applyFont="1"/>
    <xf numFmtId="0" fontId="6" fillId="3" borderId="21" xfId="12" applyFont="1" applyFill="1" applyBorder="1" applyAlignment="1">
      <alignment horizontal="left"/>
    </xf>
    <xf numFmtId="0" fontId="35" fillId="3" borderId="21" xfId="12" applyFont="1" applyFill="1" applyBorder="1" applyAlignment="1"/>
    <xf numFmtId="3" fontId="6" fillId="3" borderId="21" xfId="12" applyNumberFormat="1" applyFont="1" applyFill="1" applyBorder="1" applyAlignment="1"/>
    <xf numFmtId="0" fontId="9" fillId="3" borderId="21" xfId="12" applyFont="1" applyFill="1" applyBorder="1" applyAlignment="1"/>
    <xf numFmtId="0" fontId="29" fillId="3" borderId="21" xfId="5" applyFont="1" applyFill="1" applyBorder="1" applyAlignment="1">
      <alignment horizontal="left" vertical="top"/>
    </xf>
    <xf numFmtId="0" fontId="0" fillId="0" borderId="21" xfId="0" applyBorder="1"/>
    <xf numFmtId="0" fontId="21" fillId="3" borderId="21" xfId="0" applyFont="1" applyFill="1" applyBorder="1"/>
    <xf numFmtId="0" fontId="37" fillId="0" borderId="0" xfId="67" applyFont="1"/>
    <xf numFmtId="0" fontId="18" fillId="3" borderId="0" xfId="67" applyFont="1" applyFill="1" applyAlignment="1">
      <alignment horizontal="left"/>
    </xf>
    <xf numFmtId="3" fontId="18" fillId="3" borderId="0" xfId="67" applyNumberFormat="1" applyFont="1" applyFill="1" applyAlignment="1">
      <alignment horizontal="right" vertical="center" indent="1"/>
    </xf>
    <xf numFmtId="1" fontId="18" fillId="3" borderId="0" xfId="67" applyNumberFormat="1" applyFont="1" applyFill="1" applyAlignment="1">
      <alignment horizontal="right" vertical="center" indent="1"/>
    </xf>
    <xf numFmtId="1" fontId="9" fillId="3" borderId="0" xfId="67" applyNumberFormat="1" applyFont="1" applyFill="1" applyAlignment="1">
      <alignment horizontal="right" vertical="center" indent="1"/>
    </xf>
    <xf numFmtId="0" fontId="18" fillId="3" borderId="0" xfId="67" applyFont="1" applyFill="1" applyAlignment="1">
      <alignment horizontal="right" vertical="center" indent="1"/>
    </xf>
    <xf numFmtId="0" fontId="9" fillId="3" borderId="0" xfId="67" applyFont="1" applyFill="1" applyAlignment="1">
      <alignment horizontal="right" vertical="center" indent="1"/>
    </xf>
    <xf numFmtId="0" fontId="12" fillId="3" borderId="0" xfId="30" applyFont="1" applyFill="1" applyAlignment="1">
      <alignment vertical="center"/>
    </xf>
    <xf numFmtId="3" fontId="18" fillId="2" borderId="0" xfId="0" applyNumberFormat="1" applyFont="1" applyFill="1" applyAlignment="1">
      <alignment vertical="top" wrapText="1"/>
    </xf>
    <xf numFmtId="0" fontId="9" fillId="3" borderId="0" xfId="5" applyFont="1" applyFill="1" applyAlignment="1"/>
    <xf numFmtId="0" fontId="6" fillId="3" borderId="0" xfId="67" applyFont="1" applyFill="1"/>
    <xf numFmtId="1" fontId="6" fillId="3" borderId="0" xfId="67" applyNumberFormat="1" applyFont="1" applyFill="1" applyAlignment="1">
      <alignment horizontal="right" vertical="center" indent="1"/>
    </xf>
    <xf numFmtId="168" fontId="18" fillId="2" borderId="0" xfId="52" applyNumberFormat="1" applyFont="1" applyFill="1" applyAlignment="1">
      <alignment horizontal="center" vertical="center"/>
    </xf>
    <xf numFmtId="168" fontId="48" fillId="0" borderId="0" xfId="27" applyNumberFormat="1" applyFont="1" applyAlignment="1">
      <alignment horizontal="center" vertical="center"/>
    </xf>
    <xf numFmtId="0" fontId="12" fillId="0" borderId="0" xfId="72"/>
    <xf numFmtId="0" fontId="24" fillId="3" borderId="10" xfId="12" applyFont="1" applyFill="1" applyBorder="1" applyAlignment="1">
      <alignment vertical="center"/>
    </xf>
    <xf numFmtId="3" fontId="18" fillId="2" borderId="10" xfId="12" applyNumberFormat="1" applyFont="1" applyFill="1" applyBorder="1" applyAlignment="1">
      <alignment horizontal="right" vertical="center"/>
    </xf>
    <xf numFmtId="0" fontId="18" fillId="3" borderId="10" xfId="12" applyFont="1" applyFill="1" applyBorder="1" applyAlignment="1">
      <alignment horizontal="left" vertical="center"/>
    </xf>
    <xf numFmtId="0" fontId="18" fillId="3" borderId="10" xfId="12" quotePrefix="1" applyFont="1" applyFill="1" applyBorder="1" applyAlignment="1">
      <alignment horizontal="right" vertical="center"/>
    </xf>
    <xf numFmtId="0" fontId="3" fillId="0" borderId="0" xfId="42" applyAlignment="1">
      <alignment horizontal="right"/>
    </xf>
    <xf numFmtId="0" fontId="66" fillId="0" borderId="0" xfId="42" applyFont="1" applyAlignment="1">
      <alignment horizontal="left" vertical="center" readingOrder="1"/>
    </xf>
    <xf numFmtId="9" fontId="52" fillId="0" borderId="0" xfId="3" applyFont="1"/>
    <xf numFmtId="3" fontId="52" fillId="0" borderId="0" xfId="42" applyNumberFormat="1" applyFont="1"/>
    <xf numFmtId="0" fontId="52" fillId="0" borderId="0" xfId="42" applyFont="1"/>
    <xf numFmtId="15" fontId="18" fillId="0" borderId="0" xfId="42" applyNumberFormat="1" applyFont="1" applyAlignment="1">
      <alignment horizontal="left" vertical="center" readingOrder="1"/>
    </xf>
    <xf numFmtId="0" fontId="52" fillId="0" borderId="0" xfId="42" applyFont="1" applyAlignment="1">
      <alignment vertical="center"/>
    </xf>
    <xf numFmtId="0" fontId="15" fillId="0" borderId="0" xfId="42" applyFont="1" applyAlignment="1">
      <alignment vertical="center"/>
    </xf>
    <xf numFmtId="0" fontId="13" fillId="0" borderId="0" xfId="42" applyFont="1" applyAlignment="1">
      <alignment vertical="center"/>
    </xf>
    <xf numFmtId="0" fontId="18" fillId="3" borderId="0" xfId="61" applyFont="1" applyFill="1"/>
    <xf numFmtId="168" fontId="6" fillId="3" borderId="0" xfId="61" applyNumberFormat="1" applyFont="1" applyFill="1" applyAlignment="1">
      <alignment horizontal="center"/>
    </xf>
    <xf numFmtId="0" fontId="41" fillId="3" borderId="0" xfId="61" applyFont="1" applyFill="1" applyAlignment="1">
      <alignment horizontal="right" indent="1"/>
    </xf>
    <xf numFmtId="0" fontId="41" fillId="3" borderId="0" xfId="61" quotePrefix="1" applyFont="1" applyFill="1" applyAlignment="1">
      <alignment horizontal="right" indent="1"/>
    </xf>
    <xf numFmtId="168" fontId="6" fillId="3" borderId="3" xfId="61" applyNumberFormat="1" applyFont="1" applyFill="1" applyBorder="1" applyAlignment="1">
      <alignment horizontal="center"/>
    </xf>
    <xf numFmtId="168" fontId="6" fillId="3" borderId="0" xfId="61" quotePrefix="1" applyNumberFormat="1" applyFont="1" applyFill="1" applyAlignment="1">
      <alignment horizontal="center"/>
    </xf>
    <xf numFmtId="0" fontId="18" fillId="3" borderId="3" xfId="61" applyFont="1" applyFill="1" applyBorder="1" applyAlignment="1">
      <alignment horizontal="center"/>
    </xf>
    <xf numFmtId="0" fontId="50" fillId="3" borderId="3" xfId="61" applyFont="1" applyFill="1" applyBorder="1" applyAlignment="1">
      <alignment horizontal="right" indent="1"/>
    </xf>
    <xf numFmtId="0" fontId="18" fillId="0" borderId="0" xfId="42" applyFont="1" applyAlignment="1">
      <alignment horizontal="left" vertical="center" readingOrder="1"/>
    </xf>
    <xf numFmtId="3" fontId="18" fillId="5" borderId="3" xfId="0" applyNumberFormat="1" applyFont="1" applyFill="1" applyBorder="1" applyAlignment="1">
      <alignment horizontal="right" vertical="center"/>
    </xf>
    <xf numFmtId="167" fontId="24" fillId="3" borderId="0" xfId="0" applyNumberFormat="1" applyFont="1" applyFill="1" applyAlignment="1">
      <alignment vertical="top"/>
    </xf>
    <xf numFmtId="0" fontId="24" fillId="3" borderId="0" xfId="0" applyFont="1" applyFill="1" applyAlignment="1">
      <alignment vertical="top"/>
    </xf>
    <xf numFmtId="0" fontId="33" fillId="3" borderId="3" xfId="14" applyFont="1" applyFill="1" applyBorder="1" applyAlignment="1">
      <alignment horizontal="left"/>
    </xf>
    <xf numFmtId="0" fontId="18" fillId="2" borderId="10" xfId="12" applyFont="1" applyFill="1" applyBorder="1" applyAlignment="1">
      <alignment horizontal="left" vertical="center"/>
    </xf>
    <xf numFmtId="0" fontId="18" fillId="2" borderId="0" xfId="4" applyFont="1" applyFill="1" applyAlignment="1">
      <alignment vertical="center"/>
    </xf>
    <xf numFmtId="0" fontId="4" fillId="3" borderId="0" xfId="0" applyFont="1" applyFill="1"/>
    <xf numFmtId="0" fontId="19" fillId="3" borderId="0" xfId="1" applyFont="1" applyFill="1"/>
    <xf numFmtId="0" fontId="2" fillId="0" borderId="0" xfId="1" applyFont="1"/>
    <xf numFmtId="1" fontId="8" fillId="0" borderId="0" xfId="1" applyNumberFormat="1" applyFont="1" applyAlignment="1">
      <alignment horizontal="right" vertical="center" indent="1"/>
    </xf>
    <xf numFmtId="0" fontId="50" fillId="0" borderId="0" xfId="1" applyFont="1"/>
    <xf numFmtId="1" fontId="7" fillId="0" borderId="0" xfId="1" applyNumberFormat="1" applyFont="1" applyAlignment="1">
      <alignment horizontal="right" vertical="center" indent="1"/>
    </xf>
    <xf numFmtId="1" fontId="37" fillId="0" borderId="0" xfId="1" applyNumberFormat="1" applyFont="1" applyAlignment="1">
      <alignment horizontal="right" vertical="center" indent="1"/>
    </xf>
    <xf numFmtId="0" fontId="15" fillId="0" borderId="0" xfId="1" applyFont="1"/>
    <xf numFmtId="1" fontId="18" fillId="0" borderId="0" xfId="1" applyNumberFormat="1" applyFont="1" applyAlignment="1">
      <alignment horizontal="right" vertical="center" indent="1"/>
    </xf>
    <xf numFmtId="0" fontId="45" fillId="3" borderId="0" xfId="8" applyFont="1" applyFill="1" applyAlignment="1" applyProtection="1">
      <alignment horizontal="right" wrapText="1"/>
      <protection hidden="1"/>
    </xf>
    <xf numFmtId="168" fontId="18" fillId="0" borderId="0" xfId="1" applyNumberFormat="1" applyFont="1" applyAlignment="1">
      <alignment horizontal="right" vertical="center" indent="1"/>
    </xf>
    <xf numFmtId="9" fontId="8" fillId="0" borderId="0" xfId="1" applyNumberFormat="1" applyFont="1" applyAlignment="1">
      <alignment horizontal="right" vertical="center" indent="1"/>
    </xf>
    <xf numFmtId="0" fontId="8" fillId="0" borderId="0" xfId="1" applyFont="1" applyAlignment="1">
      <alignment horizontal="right" vertical="center" indent="1"/>
    </xf>
    <xf numFmtId="9" fontId="18" fillId="0" borderId="0" xfId="1" applyNumberFormat="1" applyFont="1" applyAlignment="1">
      <alignment horizontal="center" vertical="center"/>
    </xf>
    <xf numFmtId="0" fontId="18" fillId="0" borderId="0" xfId="1" applyFont="1" applyAlignment="1">
      <alignment horizontal="center" vertical="center"/>
    </xf>
    <xf numFmtId="9" fontId="18" fillId="0" borderId="0" xfId="1" applyNumberFormat="1" applyFont="1" applyAlignment="1">
      <alignment horizontal="right" vertical="center" indent="1"/>
    </xf>
    <xf numFmtId="0" fontId="18" fillId="0" borderId="0" xfId="1" applyFont="1" applyAlignment="1">
      <alignment horizontal="right" vertical="center" indent="1"/>
    </xf>
    <xf numFmtId="0" fontId="49" fillId="0" borderId="0" xfId="1" applyFont="1" applyAlignment="1">
      <alignment horizontal="left" vertical="center" indent="1"/>
    </xf>
    <xf numFmtId="0" fontId="18" fillId="0" borderId="0" xfId="1" applyFont="1" applyAlignment="1">
      <alignment horizontal="left" indent="1"/>
    </xf>
    <xf numFmtId="0" fontId="37" fillId="0" borderId="0" xfId="1" applyFont="1" applyAlignment="1">
      <alignment horizontal="right" vertical="center" indent="1"/>
    </xf>
    <xf numFmtId="0" fontId="7" fillId="0" borderId="0" xfId="1" applyFont="1" applyAlignment="1">
      <alignment horizontal="left" vertical="center" indent="1"/>
    </xf>
    <xf numFmtId="0" fontId="8" fillId="0" borderId="0" xfId="1" applyFont="1" applyAlignment="1">
      <alignment horizontal="left" vertical="center" indent="1"/>
    </xf>
    <xf numFmtId="1" fontId="39" fillId="0" borderId="0" xfId="1" applyNumberFormat="1" applyFont="1" applyAlignment="1">
      <alignment horizontal="right" vertical="center" indent="1"/>
    </xf>
    <xf numFmtId="0" fontId="39" fillId="0" borderId="0" xfId="1" applyFont="1" applyAlignment="1">
      <alignment horizontal="right" vertical="center" indent="1"/>
    </xf>
    <xf numFmtId="0" fontId="13" fillId="0" borderId="0" xfId="1" applyFont="1"/>
    <xf numFmtId="0" fontId="18" fillId="0" borderId="0" xfId="1" applyFont="1" applyAlignment="1">
      <alignment horizontal="left" vertical="center" indent="1"/>
    </xf>
    <xf numFmtId="9" fontId="53" fillId="0" borderId="0" xfId="1" applyNumberFormat="1" applyFont="1" applyAlignment="1">
      <alignment horizontal="left" vertical="center" indent="1"/>
    </xf>
    <xf numFmtId="168" fontId="8" fillId="0" borderId="4" xfId="1" applyNumberFormat="1" applyFont="1" applyBorder="1" applyAlignment="1">
      <alignment horizontal="center"/>
    </xf>
    <xf numFmtId="0" fontId="11" fillId="0" borderId="0" xfId="1" applyFont="1"/>
    <xf numFmtId="0" fontId="4" fillId="0" borderId="0" xfId="1" applyFont="1"/>
    <xf numFmtId="0" fontId="44" fillId="3" borderId="10" xfId="42" applyFont="1" applyFill="1" applyBorder="1" applyAlignment="1">
      <alignment horizontal="right"/>
    </xf>
    <xf numFmtId="0" fontId="44" fillId="3" borderId="0" xfId="42" applyFont="1" applyFill="1" applyAlignment="1">
      <alignment horizontal="right"/>
    </xf>
    <xf numFmtId="167" fontId="18" fillId="2" borderId="1" xfId="27" applyNumberFormat="1" applyFont="1" applyFill="1" applyBorder="1" applyAlignment="1">
      <alignment horizontal="center" vertical="center"/>
    </xf>
    <xf numFmtId="0" fontId="9" fillId="2" borderId="2" xfId="27" applyFont="1" applyFill="1" applyBorder="1" applyAlignment="1">
      <alignment vertical="center" wrapText="1" readingOrder="1"/>
    </xf>
    <xf numFmtId="0" fontId="8" fillId="3" borderId="0" xfId="42" applyFont="1" applyFill="1"/>
    <xf numFmtId="0" fontId="3" fillId="0" borderId="10" xfId="1" applyBorder="1"/>
    <xf numFmtId="0" fontId="8" fillId="9" borderId="0" xfId="0" applyFont="1" applyFill="1" applyAlignment="1">
      <alignment vertical="center"/>
    </xf>
    <xf numFmtId="0" fontId="8" fillId="9" borderId="10" xfId="0" applyFont="1" applyFill="1" applyBorder="1" applyAlignment="1">
      <alignment vertical="center"/>
    </xf>
    <xf numFmtId="0" fontId="6" fillId="3" borderId="0" xfId="5" applyFont="1" applyFill="1" applyAlignment="1">
      <alignment vertical="center" wrapText="1"/>
    </xf>
    <xf numFmtId="0" fontId="8" fillId="3" borderId="21" xfId="42" applyFont="1" applyFill="1" applyBorder="1" applyAlignment="1">
      <alignment vertical="center"/>
    </xf>
    <xf numFmtId="0" fontId="8" fillId="3" borderId="0" xfId="42" applyFont="1" applyFill="1" applyAlignment="1">
      <alignment vertical="center"/>
    </xf>
    <xf numFmtId="0" fontId="8" fillId="3" borderId="10" xfId="42" applyFont="1" applyFill="1" applyBorder="1" applyAlignment="1">
      <alignment vertical="center"/>
    </xf>
    <xf numFmtId="0" fontId="1" fillId="0" borderId="0" xfId="61" applyFont="1"/>
    <xf numFmtId="0" fontId="1" fillId="3" borderId="0" xfId="61" applyFont="1" applyFill="1"/>
    <xf numFmtId="0" fontId="1" fillId="3" borderId="0" xfId="0" applyFont="1" applyFill="1"/>
    <xf numFmtId="0" fontId="21" fillId="0" borderId="0" xfId="0" applyFont="1" applyAlignment="1">
      <alignment vertical="center"/>
    </xf>
    <xf numFmtId="3" fontId="6" fillId="3" borderId="10" xfId="0" applyNumberFormat="1" applyFont="1" applyFill="1" applyBorder="1" applyAlignment="1" applyProtection="1">
      <alignment horizontal="right" vertical="center" wrapText="1" readingOrder="1"/>
      <protection locked="0"/>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1" fillId="0" borderId="0" xfId="67" applyFont="1"/>
    <xf numFmtId="0" fontId="1" fillId="0" borderId="4" xfId="67" applyFont="1" applyBorder="1" applyAlignment="1">
      <alignment horizontal="left"/>
    </xf>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3" borderId="10" xfId="12" applyFont="1" applyFill="1" applyBorder="1" applyAlignment="1">
      <alignment horizontal="right" vertical="center"/>
    </xf>
    <xf numFmtId="0" fontId="1" fillId="2" borderId="21" xfId="12" applyFont="1" applyFill="1" applyBorder="1" applyAlignment="1">
      <alignment horizontal="right" vertical="center"/>
    </xf>
    <xf numFmtId="3" fontId="1" fillId="3" borderId="0" xfId="12" applyNumberFormat="1" applyFont="1" applyFill="1" applyAlignment="1">
      <alignment horizontal="right" vertical="center"/>
    </xf>
    <xf numFmtId="3" fontId="1" fillId="3" borderId="21" xfId="12" applyNumberFormat="1" applyFont="1" applyFill="1" applyBorder="1" applyAlignment="1">
      <alignment horizontal="right" vertical="center"/>
    </xf>
    <xf numFmtId="0" fontId="1" fillId="3" borderId="21" xfId="12" applyFont="1" applyFill="1" applyBorder="1" applyAlignment="1">
      <alignment horizontal="left" vertical="center"/>
    </xf>
    <xf numFmtId="0" fontId="1" fillId="5" borderId="10" xfId="12" applyFont="1" applyFill="1" applyBorder="1" applyAlignment="1">
      <alignment horizontal="right" vertical="center"/>
    </xf>
    <xf numFmtId="0" fontId="1" fillId="3" borderId="10" xfId="12" quotePrefix="1" applyFont="1" applyFill="1" applyBorder="1" applyAlignment="1">
      <alignment horizontal="left" vertical="center" indent="1"/>
    </xf>
    <xf numFmtId="0" fontId="1" fillId="5" borderId="21" xfId="12" applyFont="1" applyFill="1" applyBorder="1" applyAlignment="1">
      <alignment horizontal="right" vertical="center"/>
    </xf>
    <xf numFmtId="0" fontId="18" fillId="5" borderId="10" xfId="12" quotePrefix="1" applyFont="1" applyFill="1" applyBorder="1" applyAlignment="1">
      <alignment horizontal="right" vertical="center"/>
    </xf>
    <xf numFmtId="3" fontId="18" fillId="5" borderId="10" xfId="12" applyNumberFormat="1" applyFont="1" applyFill="1" applyBorder="1" applyAlignment="1">
      <alignment horizontal="right" vertical="center"/>
    </xf>
    <xf numFmtId="3" fontId="1" fillId="5" borderId="0" xfId="12" applyNumberFormat="1" applyFont="1" applyFill="1" applyAlignment="1">
      <alignment horizontal="right" vertical="center"/>
    </xf>
    <xf numFmtId="3" fontId="1" fillId="5" borderId="21" xfId="12" applyNumberFormat="1" applyFont="1" applyFill="1" applyBorder="1" applyAlignment="1">
      <alignment horizontal="right" vertical="center"/>
    </xf>
    <xf numFmtId="3" fontId="1" fillId="3" borderId="0" xfId="0" applyNumberFormat="1" applyFont="1" applyFill="1" applyAlignment="1">
      <alignment horizontal="right" vertical="center"/>
    </xf>
    <xf numFmtId="0" fontId="1" fillId="3" borderId="0" xfId="0" applyFont="1" applyFill="1" applyAlignment="1">
      <alignment vertical="center"/>
    </xf>
    <xf numFmtId="3" fontId="9" fillId="3" borderId="0" xfId="0" applyNumberFormat="1" applyFont="1" applyFill="1" applyAlignment="1">
      <alignment vertical="center" wrapText="1"/>
    </xf>
    <xf numFmtId="3" fontId="6" fillId="0" borderId="0" xfId="87" applyNumberFormat="1" applyFont="1" applyAlignment="1">
      <alignment horizontal="left" vertical="top" indent="2"/>
    </xf>
    <xf numFmtId="0" fontId="84" fillId="0" borderId="0" xfId="0" applyFont="1"/>
    <xf numFmtId="3" fontId="9" fillId="0" borderId="0" xfId="87" applyNumberFormat="1" applyFont="1" applyAlignment="1">
      <alignment horizontal="left" vertical="top"/>
    </xf>
    <xf numFmtId="3" fontId="9" fillId="0" borderId="0" xfId="87" applyNumberFormat="1" applyFont="1" applyAlignment="1">
      <alignment vertical="top"/>
    </xf>
    <xf numFmtId="3" fontId="9" fillId="0" borderId="0" xfId="87" applyNumberFormat="1" applyFont="1"/>
    <xf numFmtId="0" fontId="1" fillId="3" borderId="0" xfId="0" applyFont="1" applyFill="1" applyAlignment="1">
      <alignment vertical="center" readingOrder="1"/>
    </xf>
    <xf numFmtId="3" fontId="1" fillId="3" borderId="0" xfId="0" applyNumberFormat="1" applyFont="1" applyFill="1" applyAlignment="1">
      <alignment vertical="center"/>
    </xf>
    <xf numFmtId="3" fontId="1" fillId="3" borderId="10" xfId="0" applyNumberFormat="1" applyFont="1" applyFill="1" applyBorder="1" applyAlignment="1">
      <alignment vertical="center"/>
    </xf>
    <xf numFmtId="3" fontId="1" fillId="3" borderId="0" xfId="0" applyNumberFormat="1" applyFont="1" applyFill="1" applyAlignment="1">
      <alignment horizontal="right"/>
    </xf>
    <xf numFmtId="0" fontId="1" fillId="0" borderId="0" xfId="27" applyFont="1" applyAlignment="1">
      <alignment horizontal="left" vertical="center" indent="1"/>
    </xf>
    <xf numFmtId="168" fontId="1" fillId="0" borderId="4" xfId="52" applyNumberFormat="1" applyFont="1" applyBorder="1" applyAlignment="1">
      <alignment horizontal="center" vertical="center"/>
    </xf>
    <xf numFmtId="0" fontId="1" fillId="0" borderId="4" xfId="27" applyFont="1" applyBorder="1" applyAlignment="1">
      <alignment horizontal="left" vertical="center" wrapText="1" indent="1"/>
    </xf>
    <xf numFmtId="0" fontId="1" fillId="0" borderId="0" xfId="27" applyFont="1" applyAlignment="1">
      <alignment horizontal="left" vertical="center" wrapText="1" indent="1"/>
    </xf>
    <xf numFmtId="168" fontId="1" fillId="0" borderId="0" xfId="52" applyNumberFormat="1" applyFont="1" applyAlignment="1">
      <alignment horizontal="center" vertical="center"/>
    </xf>
    <xf numFmtId="0" fontId="1" fillId="0" borderId="0" xfId="27" applyFont="1"/>
    <xf numFmtId="168" fontId="1" fillId="0" borderId="0" xfId="27" applyNumberFormat="1" applyFont="1" applyAlignment="1">
      <alignment horizontal="center" vertical="center"/>
    </xf>
    <xf numFmtId="0" fontId="1" fillId="0" borderId="0" xfId="27" quotePrefix="1" applyFont="1" applyAlignment="1">
      <alignment horizontal="left" vertical="center" wrapText="1" indent="1"/>
    </xf>
    <xf numFmtId="3" fontId="1" fillId="0" borderId="0" xfId="27" applyNumberFormat="1" applyFont="1" applyAlignment="1">
      <alignment horizontal="left" vertical="center" indent="1"/>
    </xf>
    <xf numFmtId="167" fontId="1" fillId="0" borderId="0" xfId="27" applyNumberFormat="1" applyFont="1" applyAlignment="1">
      <alignment horizontal="center" vertical="center"/>
    </xf>
    <xf numFmtId="0" fontId="1" fillId="0" borderId="0" xfId="27" applyFont="1" applyAlignment="1">
      <alignment vertical="center"/>
    </xf>
    <xf numFmtId="177" fontId="1" fillId="0" borderId="0" xfId="71" applyNumberFormat="1" applyFont="1" applyAlignment="1">
      <alignment vertical="top"/>
    </xf>
    <xf numFmtId="174" fontId="1" fillId="0" borderId="0" xfId="52" applyNumberFormat="1" applyFont="1" applyAlignment="1">
      <alignment horizontal="right" vertical="center" indent="1"/>
    </xf>
    <xf numFmtId="0" fontId="1" fillId="0" borderId="0" xfId="27" applyFont="1" applyAlignment="1">
      <alignment horizontal="center"/>
    </xf>
    <xf numFmtId="3" fontId="1" fillId="0" borderId="10" xfId="0" applyNumberFormat="1" applyFont="1" applyBorder="1" applyAlignment="1">
      <alignment horizontal="left" wrapText="1"/>
    </xf>
    <xf numFmtId="0" fontId="13" fillId="3" borderId="0" xfId="61" applyFont="1" applyFill="1" applyAlignment="1">
      <alignment vertical="center"/>
    </xf>
    <xf numFmtId="0" fontId="13" fillId="3" borderId="0" xfId="61" applyFont="1" applyFill="1"/>
    <xf numFmtId="0" fontId="1" fillId="0" borderId="0" xfId="43" applyFont="1"/>
    <xf numFmtId="168" fontId="1" fillId="0" borderId="24" xfId="43" applyNumberFormat="1" applyFont="1" applyBorder="1" applyAlignment="1">
      <alignment horizontal="right" vertical="center" indent="1"/>
    </xf>
    <xf numFmtId="168" fontId="1" fillId="0" borderId="0" xfId="43" applyNumberFormat="1" applyFont="1" applyAlignment="1">
      <alignment horizontal="right" vertical="center" indent="1"/>
    </xf>
    <xf numFmtId="0" fontId="1" fillId="0" borderId="0" xfId="4" applyFont="1"/>
    <xf numFmtId="0" fontId="1" fillId="0" borderId="0" xfId="4" applyFont="1" applyAlignment="1">
      <alignment horizontal="right"/>
    </xf>
    <xf numFmtId="0" fontId="1" fillId="0" borderId="3" xfId="4" applyFont="1" applyBorder="1" applyAlignment="1">
      <alignment vertical="center"/>
    </xf>
    <xf numFmtId="3" fontId="1" fillId="0" borderId="0" xfId="4" applyNumberFormat="1" applyFont="1" applyAlignment="1">
      <alignment horizontal="right" vertical="center"/>
    </xf>
    <xf numFmtId="0" fontId="1" fillId="0" borderId="0" xfId="4" applyFont="1" applyAlignment="1">
      <alignment vertical="center"/>
    </xf>
    <xf numFmtId="0" fontId="1" fillId="0" borderId="3" xfId="4" applyFont="1" applyBorder="1" applyAlignment="1">
      <alignment horizontal="left" vertical="center"/>
    </xf>
    <xf numFmtId="0" fontId="1" fillId="0" borderId="0" xfId="4" applyFont="1" applyAlignment="1">
      <alignment wrapText="1"/>
    </xf>
    <xf numFmtId="3" fontId="88" fillId="0" borderId="0" xfId="0" applyNumberFormat="1" applyFont="1"/>
    <xf numFmtId="0" fontId="1" fillId="0" borderId="0" xfId="1" applyFont="1" applyAlignment="1">
      <alignment horizontal="left" vertical="center" wrapText="1" indent="1"/>
    </xf>
    <xf numFmtId="0" fontId="1" fillId="0" borderId="0" xfId="42" applyFont="1"/>
    <xf numFmtId="0" fontId="9" fillId="0" borderId="3" xfId="67" applyFont="1" applyBorder="1" applyAlignment="1">
      <alignment horizontal="right"/>
    </xf>
    <xf numFmtId="0" fontId="18" fillId="0" borderId="3" xfId="67" applyFont="1" applyBorder="1" applyAlignment="1">
      <alignment horizontal="right" vertical="center"/>
    </xf>
    <xf numFmtId="0" fontId="1" fillId="0" borderId="0" xfId="62" applyFont="1" applyAlignment="1" applyProtection="1"/>
    <xf numFmtId="167" fontId="8" fillId="0" borderId="4" xfId="1" applyNumberFormat="1" applyFont="1" applyBorder="1" applyAlignment="1">
      <alignment horizontal="center"/>
    </xf>
    <xf numFmtId="0" fontId="0" fillId="0" borderId="0" xfId="0" applyAlignment="1">
      <alignment vertical="center" wrapText="1"/>
    </xf>
    <xf numFmtId="0" fontId="50" fillId="3" borderId="0" xfId="61" applyFont="1" applyFill="1"/>
    <xf numFmtId="3" fontId="9" fillId="7" borderId="25" xfId="90" applyNumberFormat="1" applyFont="1" applyFill="1" applyBorder="1" applyAlignment="1" applyProtection="1">
      <alignment horizontal="left" vertical="center"/>
      <protection hidden="1"/>
    </xf>
    <xf numFmtId="3" fontId="9" fillId="7" borderId="27" xfId="90" applyNumberFormat="1" applyFont="1" applyFill="1" applyBorder="1" applyAlignment="1" applyProtection="1">
      <alignment horizontal="right" vertical="center"/>
      <protection hidden="1"/>
    </xf>
    <xf numFmtId="0" fontId="48" fillId="0" borderId="0" xfId="0" applyFont="1"/>
    <xf numFmtId="167" fontId="9" fillId="7" borderId="25" xfId="90" applyNumberFormat="1" applyFont="1" applyFill="1" applyBorder="1" applyAlignment="1" applyProtection="1">
      <alignment horizontal="right" vertical="center"/>
      <protection hidden="1"/>
    </xf>
    <xf numFmtId="0" fontId="1" fillId="0" borderId="0" xfId="42" applyFont="1" applyAlignment="1">
      <alignment horizontal="left"/>
    </xf>
    <xf numFmtId="0" fontId="19" fillId="3" borderId="16" xfId="0" applyFont="1" applyFill="1" applyBorder="1" applyAlignment="1">
      <alignment horizontal="right" vertical="center" wrapText="1" readingOrder="1"/>
    </xf>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37" fillId="0" borderId="0" xfId="95" applyFont="1"/>
    <xf numFmtId="0" fontId="9" fillId="0" borderId="0" xfId="95" applyFont="1"/>
    <xf numFmtId="3" fontId="6" fillId="0" borderId="0" xfId="95" applyNumberFormat="1" applyFont="1" applyAlignment="1">
      <alignment horizontal="left"/>
    </xf>
    <xf numFmtId="0" fontId="1" fillId="0" borderId="0" xfId="72" applyFont="1" applyAlignment="1">
      <alignment horizontal="left" vertical="center"/>
    </xf>
    <xf numFmtId="0" fontId="18" fillId="0" borderId="0" xfId="72" applyFont="1" applyAlignment="1">
      <alignment vertical="center"/>
    </xf>
    <xf numFmtId="2" fontId="18" fillId="0" borderId="0" xfId="72" applyNumberFormat="1" applyFont="1" applyAlignment="1">
      <alignment vertical="center"/>
    </xf>
    <xf numFmtId="0" fontId="6" fillId="3" borderId="0" xfId="13" applyFont="1" applyFill="1" applyAlignment="1">
      <alignment horizontal="right" vertical="center"/>
    </xf>
    <xf numFmtId="0" fontId="1" fillId="0" borderId="0" xfId="88"/>
    <xf numFmtId="3" fontId="6" fillId="3" borderId="0" xfId="12" applyNumberFormat="1" applyFont="1" applyFill="1" applyAlignment="1">
      <alignment horizontal="right" vertical="center"/>
    </xf>
    <xf numFmtId="3" fontId="6" fillId="3" borderId="3" xfId="12" applyNumberFormat="1" applyFont="1" applyFill="1" applyBorder="1" applyAlignment="1">
      <alignment horizontal="right" vertical="center"/>
    </xf>
    <xf numFmtId="3" fontId="9" fillId="3" borderId="14" xfId="12" applyNumberFormat="1" applyFont="1" applyFill="1" applyBorder="1" applyAlignment="1">
      <alignment horizontal="right" vertical="center"/>
    </xf>
    <xf numFmtId="3" fontId="9" fillId="3" borderId="1" xfId="12" applyNumberFormat="1" applyFont="1" applyFill="1" applyBorder="1" applyAlignment="1">
      <alignment horizontal="right" vertical="center"/>
    </xf>
    <xf numFmtId="3" fontId="6" fillId="3" borderId="10" xfId="12" applyNumberFormat="1" applyFont="1" applyFill="1" applyBorder="1" applyAlignment="1">
      <alignment horizontal="right" vertical="center"/>
    </xf>
    <xf numFmtId="0" fontId="6" fillId="3" borderId="3" xfId="13" applyFont="1" applyFill="1" applyBorder="1" applyAlignment="1">
      <alignment horizontal="right" vertical="center"/>
    </xf>
    <xf numFmtId="0" fontId="6" fillId="3" borderId="21" xfId="12" applyFont="1" applyFill="1" applyBorder="1" applyAlignment="1">
      <alignment horizontal="right" vertical="center"/>
    </xf>
    <xf numFmtId="0" fontId="11" fillId="3" borderId="21" xfId="12" applyFont="1" applyFill="1" applyBorder="1" applyAlignment="1">
      <alignment horizontal="right" vertical="center"/>
    </xf>
    <xf numFmtId="0" fontId="6" fillId="3" borderId="3" xfId="12" applyFont="1" applyFill="1" applyBorder="1" applyAlignment="1">
      <alignment horizontal="right" vertical="center" wrapText="1"/>
    </xf>
    <xf numFmtId="0" fontId="1" fillId="5" borderId="0" xfId="0" applyFont="1" applyFill="1" applyAlignment="1">
      <alignment vertical="center"/>
    </xf>
    <xf numFmtId="0" fontId="18" fillId="0" borderId="0" xfId="42" applyFont="1"/>
    <xf numFmtId="0" fontId="79" fillId="0" borderId="0" xfId="67" applyFont="1"/>
    <xf numFmtId="3" fontId="82" fillId="0" borderId="0" xfId="0" applyNumberFormat="1" applyFont="1"/>
    <xf numFmtId="3" fontId="95" fillId="0" borderId="0" xfId="0" applyNumberFormat="1" applyFont="1" applyAlignment="1">
      <alignment horizontal="right"/>
    </xf>
    <xf numFmtId="0" fontId="82" fillId="0" borderId="0" xfId="0" applyFont="1"/>
    <xf numFmtId="0" fontId="93" fillId="0" borderId="0" xfId="95" applyFont="1"/>
    <xf numFmtId="0" fontId="1" fillId="0" borderId="0" xfId="1" applyFont="1" applyAlignment="1">
      <alignment horizontal="center" vertical="center"/>
    </xf>
    <xf numFmtId="0" fontId="45" fillId="3" borderId="0" xfId="0" applyFont="1" applyFill="1"/>
    <xf numFmtId="0" fontId="21" fillId="0" borderId="0" xfId="61" applyFont="1"/>
    <xf numFmtId="49" fontId="1" fillId="0" borderId="0" xfId="42" applyNumberFormat="1" applyFont="1"/>
    <xf numFmtId="3" fontId="9" fillId="2" borderId="0" xfId="4" applyNumberFormat="1" applyFont="1" applyFill="1" applyAlignment="1">
      <alignment horizontal="right" vertical="center"/>
    </xf>
    <xf numFmtId="0" fontId="18" fillId="2" borderId="38" xfId="4" applyFont="1" applyFill="1" applyBorder="1" applyAlignment="1">
      <alignment vertical="center"/>
    </xf>
    <xf numFmtId="0" fontId="9" fillId="3" borderId="14" xfId="12" applyFont="1" applyFill="1" applyBorder="1" applyAlignment="1">
      <alignment horizontal="left" vertical="center" wrapText="1"/>
    </xf>
    <xf numFmtId="0" fontId="9" fillId="3" borderId="14" xfId="12" applyFont="1" applyFill="1" applyBorder="1" applyAlignment="1">
      <alignment vertical="center" wrapText="1"/>
    </xf>
    <xf numFmtId="0" fontId="9" fillId="3" borderId="14" xfId="12" applyFont="1" applyFill="1" applyBorder="1" applyAlignment="1">
      <alignment vertical="center"/>
    </xf>
    <xf numFmtId="0" fontId="9" fillId="3" borderId="14" xfId="12" applyFont="1" applyFill="1" applyBorder="1" applyAlignment="1">
      <alignment horizontal="left" vertical="center"/>
    </xf>
    <xf numFmtId="0" fontId="6" fillId="0" borderId="0" xfId="90" applyFont="1" applyAlignment="1" applyProtection="1">
      <alignment vertical="center"/>
      <protection hidden="1"/>
    </xf>
    <xf numFmtId="0" fontId="6" fillId="0" borderId="25" xfId="90" applyFont="1" applyBorder="1" applyAlignment="1" applyProtection="1">
      <alignment vertical="center"/>
      <protection hidden="1"/>
    </xf>
    <xf numFmtId="0" fontId="9" fillId="0" borderId="34" xfId="90" applyFont="1" applyBorder="1" applyAlignment="1" applyProtection="1">
      <alignment horizontal="right" vertical="center" wrapText="1"/>
      <protection hidden="1"/>
    </xf>
    <xf numFmtId="2" fontId="9" fillId="0" borderId="30" xfId="90" applyNumberFormat="1" applyFont="1" applyBorder="1" applyAlignment="1" applyProtection="1">
      <alignment horizontal="right" vertical="center" wrapText="1"/>
      <protection hidden="1"/>
    </xf>
    <xf numFmtId="0" fontId="9" fillId="0" borderId="27" xfId="90" applyFont="1" applyBorder="1" applyAlignment="1" applyProtection="1">
      <alignment vertical="center"/>
      <protection hidden="1"/>
    </xf>
    <xf numFmtId="0" fontId="9" fillId="0" borderId="0" xfId="90" applyFont="1" applyAlignment="1" applyProtection="1">
      <alignment vertical="center"/>
      <protection hidden="1"/>
    </xf>
    <xf numFmtId="0" fontId="6" fillId="0" borderId="26" xfId="90" applyFont="1" applyBorder="1" applyAlignment="1" applyProtection="1">
      <alignment horizontal="right" vertical="center" wrapText="1"/>
      <protection hidden="1"/>
    </xf>
    <xf numFmtId="3" fontId="6" fillId="0" borderId="0" xfId="34" applyNumberFormat="1" applyFont="1"/>
    <xf numFmtId="3" fontId="9" fillId="0" borderId="14" xfId="34" applyNumberFormat="1" applyFont="1" applyBorder="1"/>
    <xf numFmtId="166"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3" fillId="0" borderId="0" xfId="36" applyNumberFormat="1" applyFont="1" applyAlignment="1">
      <alignment horizontal="left"/>
    </xf>
    <xf numFmtId="3" fontId="15" fillId="0" borderId="0" xfId="36" applyNumberFormat="1" applyFont="1" applyAlignment="1">
      <alignment horizontal="left"/>
    </xf>
    <xf numFmtId="168" fontId="18" fillId="0" borderId="0" xfId="42" applyNumberFormat="1" applyFont="1" applyAlignment="1">
      <alignment horizontal="right" vertical="center" indent="1"/>
    </xf>
    <xf numFmtId="168" fontId="18" fillId="0" borderId="0" xfId="42" applyNumberFormat="1" applyFont="1" applyAlignment="1">
      <alignment horizontal="right" vertical="center"/>
    </xf>
    <xf numFmtId="0" fontId="1" fillId="0" borderId="0" xfId="42" applyFont="1" applyAlignment="1">
      <alignment horizontal="left" vertical="center" wrapText="1" indent="1"/>
    </xf>
    <xf numFmtId="168" fontId="1" fillId="0" borderId="0" xfId="42" applyNumberFormat="1" applyFont="1" applyAlignment="1">
      <alignment horizontal="center" vertical="center"/>
    </xf>
    <xf numFmtId="0" fontId="1" fillId="0" borderId="0" xfId="42" applyFont="1" applyAlignment="1">
      <alignment horizontal="left" vertical="center" indent="1"/>
    </xf>
    <xf numFmtId="0" fontId="19" fillId="0" borderId="0" xfId="42" applyFont="1" applyAlignment="1">
      <alignment horizontal="left" vertical="center" wrapText="1" indent="1" readingOrder="1"/>
    </xf>
    <xf numFmtId="0" fontId="53" fillId="0" borderId="0" xfId="42" applyFont="1" applyAlignment="1">
      <alignment vertical="center"/>
    </xf>
    <xf numFmtId="0" fontId="19" fillId="0" borderId="0" xfId="42" applyFont="1" applyAlignment="1">
      <alignment horizontal="center" vertical="center" wrapText="1" readingOrder="1"/>
    </xf>
    <xf numFmtId="0" fontId="19"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19" fillId="0" borderId="0" xfId="42" applyFont="1" applyAlignment="1">
      <alignment horizontal="left" vertical="center" wrapText="1" readingOrder="1"/>
    </xf>
    <xf numFmtId="0" fontId="19" fillId="0" borderId="0" xfId="42" applyFont="1" applyAlignment="1">
      <alignment horizontal="center" vertical="center" readingOrder="1"/>
    </xf>
    <xf numFmtId="0" fontId="19"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19" fillId="0" borderId="0" xfId="42" applyFont="1" applyAlignment="1">
      <alignment vertical="center" wrapText="1" readingOrder="1"/>
    </xf>
    <xf numFmtId="0" fontId="6" fillId="0" borderId="0" xfId="42" applyFont="1" applyAlignment="1">
      <alignment horizontal="left" vertical="center" wrapText="1" indent="1" readingOrder="1"/>
    </xf>
    <xf numFmtId="0" fontId="22" fillId="0" borderId="0" xfId="42" applyFont="1" applyAlignment="1">
      <alignment horizontal="left" vertical="center" readingOrder="1"/>
    </xf>
    <xf numFmtId="3" fontId="1" fillId="0" borderId="0" xfId="67" applyNumberFormat="1" applyFont="1"/>
    <xf numFmtId="0" fontId="24" fillId="0" borderId="0" xfId="67" applyFont="1"/>
    <xf numFmtId="0" fontId="25" fillId="3" borderId="0" xfId="67" applyFont="1" applyFill="1" applyAlignment="1">
      <alignment vertical="top"/>
    </xf>
    <xf numFmtId="9" fontId="78" fillId="3" borderId="0" xfId="9" applyFont="1" applyFill="1" applyAlignment="1">
      <alignment horizontal="right" vertical="center"/>
    </xf>
    <xf numFmtId="168" fontId="28" fillId="3" borderId="0" xfId="67" applyNumberFormat="1" applyFont="1" applyFill="1" applyAlignment="1">
      <alignment vertical="center"/>
    </xf>
    <xf numFmtId="167" fontId="28" fillId="3" borderId="0" xfId="67" applyNumberFormat="1" applyFont="1" applyFill="1" applyAlignment="1">
      <alignment vertical="center"/>
    </xf>
    <xf numFmtId="1" fontId="1" fillId="0" borderId="0" xfId="67" applyNumberFormat="1" applyFont="1" applyAlignment="1">
      <alignment horizontal="right" vertical="center" indent="1"/>
    </xf>
    <xf numFmtId="9" fontId="79" fillId="3" borderId="0" xfId="9" applyFont="1" applyFill="1" applyAlignment="1">
      <alignment horizontal="right" vertical="center"/>
    </xf>
    <xf numFmtId="167" fontId="24" fillId="3" borderId="0" xfId="67" applyNumberFormat="1" applyFont="1" applyFill="1" applyAlignment="1">
      <alignment vertical="center"/>
    </xf>
    <xf numFmtId="9" fontId="79" fillId="3" borderId="0" xfId="9" applyFont="1" applyFill="1" applyAlignment="1">
      <alignment vertical="center"/>
    </xf>
    <xf numFmtId="9" fontId="78" fillId="3" borderId="0" xfId="9" applyFont="1" applyFill="1" applyAlignment="1">
      <alignment vertical="center"/>
    </xf>
    <xf numFmtId="3" fontId="24" fillId="3" borderId="0" xfId="8" applyNumberFormat="1" applyFont="1" applyFill="1" applyAlignment="1">
      <alignment vertical="center"/>
    </xf>
    <xf numFmtId="167" fontId="79" fillId="3" borderId="0" xfId="9" applyNumberFormat="1" applyFont="1" applyFill="1" applyAlignment="1">
      <alignment vertical="center"/>
    </xf>
    <xf numFmtId="1" fontId="24" fillId="3" borderId="0" xfId="67" applyNumberFormat="1" applyFont="1" applyFill="1" applyAlignment="1">
      <alignment vertical="center"/>
    </xf>
    <xf numFmtId="1" fontId="24" fillId="8" borderId="0" xfId="7" applyNumberFormat="1" applyFont="1" applyFill="1" applyAlignment="1">
      <alignment vertical="center"/>
    </xf>
    <xf numFmtId="3" fontId="28" fillId="3" borderId="0" xfId="67" applyNumberFormat="1" applyFont="1" applyFill="1" applyAlignment="1">
      <alignment vertical="center"/>
    </xf>
    <xf numFmtId="3" fontId="24" fillId="3" borderId="0" xfId="67" applyNumberFormat="1" applyFont="1" applyFill="1" applyAlignment="1">
      <alignment vertical="center"/>
    </xf>
    <xf numFmtId="0" fontId="24" fillId="3" borderId="0" xfId="67" applyFont="1" applyFill="1" applyAlignment="1">
      <alignment vertical="center"/>
    </xf>
    <xf numFmtId="0" fontId="18" fillId="0" borderId="0" xfId="67" applyFont="1" applyAlignment="1">
      <alignment horizontal="right" vertical="center" indent="1"/>
    </xf>
    <xf numFmtId="0" fontId="18" fillId="0" borderId="0" xfId="67" applyFont="1" applyAlignment="1">
      <alignment horizontal="left" vertical="center" indent="1"/>
    </xf>
    <xf numFmtId="0" fontId="1" fillId="0" borderId="0" xfId="67" applyFont="1" applyAlignment="1">
      <alignment horizontal="right" vertical="center" indent="1"/>
    </xf>
    <xf numFmtId="0" fontId="1" fillId="0" borderId="0" xfId="67" applyFont="1" applyAlignment="1">
      <alignment horizontal="left" vertical="center" indent="1"/>
    </xf>
    <xf numFmtId="0" fontId="78" fillId="3" borderId="0" xfId="67" applyFont="1" applyFill="1" applyAlignment="1">
      <alignment horizontal="right"/>
    </xf>
    <xf numFmtId="0" fontId="28" fillId="3" borderId="0" xfId="67" applyFont="1" applyFill="1" applyAlignment="1">
      <alignment horizontal="right"/>
    </xf>
    <xf numFmtId="0" fontId="79" fillId="3" borderId="0" xfId="67" applyFont="1" applyFill="1" applyAlignment="1">
      <alignment horizontal="center" vertical="top"/>
    </xf>
    <xf numFmtId="0" fontId="24" fillId="3" borderId="0" xfId="67" applyFont="1" applyFill="1" applyAlignment="1">
      <alignment horizontal="center" vertical="top"/>
    </xf>
    <xf numFmtId="0" fontId="28" fillId="3" borderId="0" xfId="67" applyFont="1" applyFill="1" applyAlignment="1">
      <alignment horizontal="left" vertical="top"/>
    </xf>
    <xf numFmtId="0" fontId="24" fillId="3" borderId="0" xfId="67" applyFont="1" applyFill="1"/>
    <xf numFmtId="0" fontId="28" fillId="3" borderId="0" xfId="67" applyFont="1" applyFill="1"/>
    <xf numFmtId="0" fontId="28" fillId="3" borderId="0" xfId="67" applyFont="1" applyFill="1" applyAlignment="1">
      <alignment horizontal="center" vertical="top" wrapText="1"/>
    </xf>
    <xf numFmtId="0" fontId="18" fillId="3" borderId="0" xfId="67" applyFont="1" applyFill="1" applyAlignment="1">
      <alignment horizontal="left" vertical="top" wrapText="1"/>
    </xf>
    <xf numFmtId="0" fontId="18" fillId="0" borderId="0" xfId="67" applyFont="1" applyAlignment="1">
      <alignment horizontal="center" vertical="center" wrapText="1"/>
    </xf>
    <xf numFmtId="0" fontId="18" fillId="0" borderId="0" xfId="67" applyFont="1" applyAlignment="1">
      <alignment horizontal="left" vertical="center" wrapText="1"/>
    </xf>
    <xf numFmtId="0" fontId="28" fillId="3" borderId="0" xfId="67" applyFont="1" applyFill="1" applyAlignment="1">
      <alignment horizontal="center" vertical="center"/>
    </xf>
    <xf numFmtId="3" fontId="1" fillId="0" borderId="0" xfId="67" applyNumberFormat="1" applyFont="1" applyAlignment="1">
      <alignment horizontal="right" vertical="center" indent="1"/>
    </xf>
    <xf numFmtId="168" fontId="79" fillId="3" borderId="0" xfId="9" applyNumberFormat="1" applyFont="1" applyFill="1" applyAlignment="1">
      <alignment vertical="center"/>
    </xf>
    <xf numFmtId="9" fontId="78" fillId="4" borderId="0" xfId="9" applyFont="1" applyFill="1" applyAlignment="1">
      <alignment vertical="center"/>
    </xf>
    <xf numFmtId="0" fontId="18" fillId="0" borderId="0" xfId="67" applyFont="1" applyAlignment="1">
      <alignment horizontal="center" vertical="center"/>
    </xf>
    <xf numFmtId="9" fontId="79" fillId="4" borderId="0" xfId="9" applyFont="1" applyFill="1" applyAlignment="1">
      <alignment vertical="center"/>
    </xf>
    <xf numFmtId="0" fontId="1" fillId="0" borderId="0" xfId="67" applyFont="1" applyAlignment="1">
      <alignment horizontal="right" indent="1"/>
    </xf>
    <xf numFmtId="0" fontId="38" fillId="0" borderId="0" xfId="67" applyFont="1"/>
    <xf numFmtId="0" fontId="38" fillId="0" borderId="0" xfId="67" applyFont="1" applyAlignment="1">
      <alignment horizontal="right" vertical="center" indent="1"/>
    </xf>
    <xf numFmtId="0" fontId="37" fillId="0" borderId="0" xfId="67" applyFont="1" applyAlignment="1">
      <alignment horizontal="right" vertical="center" indent="1"/>
    </xf>
    <xf numFmtId="9" fontId="79" fillId="4" borderId="0" xfId="67" applyNumberFormat="1" applyFont="1" applyFill="1" applyAlignment="1">
      <alignment horizontal="right" vertical="center"/>
    </xf>
    <xf numFmtId="0" fontId="24" fillId="4" borderId="0" xfId="67" applyFont="1" applyFill="1" applyAlignment="1">
      <alignment horizontal="right" vertical="center"/>
    </xf>
    <xf numFmtId="10" fontId="37" fillId="0" borderId="0" xfId="67" applyNumberFormat="1" applyFont="1"/>
    <xf numFmtId="0" fontId="79" fillId="0" borderId="0" xfId="67" applyFont="1" applyAlignment="1">
      <alignment horizontal="center" vertical="top"/>
    </xf>
    <xf numFmtId="0" fontId="28" fillId="4" borderId="0" xfId="67" applyFont="1" applyFill="1" applyAlignment="1">
      <alignment horizontal="right" vertical="center"/>
    </xf>
    <xf numFmtId="0" fontId="1" fillId="3" borderId="0" xfId="67" applyFont="1" applyFill="1"/>
    <xf numFmtId="0" fontId="26" fillId="3" borderId="0" xfId="67" applyFont="1" applyFill="1" applyAlignment="1">
      <alignment horizontal="center" vertical="top"/>
    </xf>
    <xf numFmtId="0" fontId="26" fillId="3" borderId="0" xfId="67" applyFont="1" applyFill="1" applyAlignment="1">
      <alignment horizontal="left" vertical="top"/>
    </xf>
    <xf numFmtId="0" fontId="26" fillId="4" borderId="0" xfId="67" applyFont="1" applyFill="1" applyAlignment="1">
      <alignment horizontal="center" vertical="center"/>
    </xf>
    <xf numFmtId="0" fontId="39" fillId="0" borderId="0" xfId="67" applyFont="1" applyAlignment="1">
      <alignment horizontal="center" vertical="center"/>
    </xf>
    <xf numFmtId="0" fontId="1" fillId="0" borderId="0" xfId="27" applyFont="1" applyAlignment="1">
      <alignment vertical="center" wrapText="1"/>
    </xf>
    <xf numFmtId="168" fontId="21" fillId="0" borderId="0" xfId="27" applyNumberFormat="1" applyFont="1" applyAlignment="1">
      <alignment vertical="center"/>
    </xf>
    <xf numFmtId="176" fontId="21" fillId="0" borderId="0" xfId="27" applyNumberFormat="1" applyFont="1" applyAlignment="1">
      <alignment vertical="center"/>
    </xf>
    <xf numFmtId="0" fontId="9" fillId="2" borderId="0" xfId="27" applyFont="1" applyFill="1" applyAlignment="1">
      <alignment vertical="center" wrapText="1" readingOrder="1"/>
    </xf>
    <xf numFmtId="0" fontId="6" fillId="0" borderId="0" xfId="27" applyFont="1" applyAlignment="1">
      <alignment horizontal="left" vertical="center" wrapText="1" indent="1" readingOrder="1"/>
    </xf>
    <xf numFmtId="168" fontId="18" fillId="0" borderId="0" xfId="27" applyNumberFormat="1" applyFont="1" applyAlignment="1">
      <alignment horizontal="right" vertical="center" indent="1"/>
    </xf>
    <xf numFmtId="0" fontId="30" fillId="0" borderId="4" xfId="27" applyFont="1" applyBorder="1" applyAlignment="1">
      <alignment horizontal="left" vertical="center" wrapText="1" indent="1"/>
    </xf>
    <xf numFmtId="167" fontId="6" fillId="2" borderId="0" xfId="27" applyNumberFormat="1" applyFont="1" applyFill="1" applyAlignment="1">
      <alignment horizontal="center" vertical="center" readingOrder="1"/>
    </xf>
    <xf numFmtId="0" fontId="6" fillId="2" borderId="0" xfId="27" applyFont="1" applyFill="1" applyAlignment="1">
      <alignment vertical="center" wrapText="1" readingOrder="1"/>
    </xf>
    <xf numFmtId="0" fontId="30" fillId="0" borderId="15" xfId="27" applyFont="1" applyBorder="1" applyAlignment="1">
      <alignment horizontal="center" vertical="center" wrapText="1" readingOrder="1"/>
    </xf>
    <xf numFmtId="0" fontId="30" fillId="0" borderId="15" xfId="27" applyFont="1" applyBorder="1" applyAlignment="1">
      <alignment horizontal="left" vertical="center" wrapText="1" indent="1" readingOrder="1"/>
    </xf>
    <xf numFmtId="0" fontId="30" fillId="0" borderId="0" xfId="27" applyFont="1" applyAlignment="1">
      <alignment wrapText="1" readingOrder="1"/>
    </xf>
    <xf numFmtId="0" fontId="19" fillId="0" borderId="15" xfId="27" applyFont="1" applyBorder="1" applyAlignment="1">
      <alignment horizontal="center" vertical="center" wrapText="1" readingOrder="1"/>
    </xf>
    <xf numFmtId="0" fontId="19" fillId="0" borderId="15" xfId="27" applyFont="1" applyBorder="1" applyAlignment="1">
      <alignment horizontal="left" vertical="center" wrapText="1" indent="1" readingOrder="1"/>
    </xf>
    <xf numFmtId="168" fontId="1" fillId="0" borderId="0" xfId="27" applyNumberFormat="1" applyFont="1" applyAlignment="1">
      <alignment horizontal="right" vertical="center" indent="1"/>
    </xf>
    <xf numFmtId="0" fontId="1" fillId="2" borderId="0" xfId="27" applyFont="1" applyFill="1"/>
    <xf numFmtId="3" fontId="1" fillId="2" borderId="0" xfId="0" applyNumberFormat="1" applyFont="1" applyFill="1" applyAlignment="1">
      <alignment vertical="top"/>
    </xf>
    <xf numFmtId="3" fontId="1" fillId="0" borderId="0" xfId="0" applyNumberFormat="1" applyFont="1" applyAlignment="1">
      <alignment vertical="top" wrapText="1"/>
    </xf>
    <xf numFmtId="3" fontId="18" fillId="0" borderId="0" xfId="0" applyNumberFormat="1" applyFont="1" applyAlignment="1">
      <alignment vertical="top" wrapText="1"/>
    </xf>
    <xf numFmtId="3" fontId="1" fillId="0" borderId="0" xfId="0" quotePrefix="1" applyNumberFormat="1" applyFont="1" applyAlignment="1">
      <alignment vertical="top" wrapText="1"/>
    </xf>
    <xf numFmtId="0" fontId="19" fillId="0" borderId="20" xfId="27" applyFont="1" applyBorder="1" applyAlignment="1">
      <alignment horizontal="center" vertical="center" wrapText="1" readingOrder="1"/>
    </xf>
    <xf numFmtId="3" fontId="1" fillId="0" borderId="0" xfId="0" applyNumberFormat="1" applyFont="1" applyAlignment="1">
      <alignment vertical="top"/>
    </xf>
    <xf numFmtId="0" fontId="19" fillId="0" borderId="16" xfId="27" applyFont="1" applyBorder="1" applyAlignment="1">
      <alignment horizontal="center" vertical="center" wrapText="1" readingOrder="1"/>
    </xf>
    <xf numFmtId="0" fontId="64" fillId="0" borderId="17" xfId="27" applyFont="1" applyBorder="1" applyAlignment="1">
      <alignment horizontal="left" vertical="center" wrapText="1" indent="1" readingOrder="1"/>
    </xf>
    <xf numFmtId="0" fontId="64" fillId="0" borderId="0" xfId="27" applyFont="1" applyAlignment="1">
      <alignment horizontal="center" vertical="center" wrapText="1" readingOrder="1"/>
    </xf>
    <xf numFmtId="0" fontId="70" fillId="0" borderId="0" xfId="27" applyFont="1" applyAlignment="1">
      <alignment horizontal="center" vertical="center" wrapText="1" readingOrder="1"/>
    </xf>
    <xf numFmtId="0" fontId="19" fillId="0" borderId="0" xfId="27" applyFont="1" applyAlignment="1">
      <alignment horizontal="center" vertical="center" wrapText="1" readingOrder="1"/>
    </xf>
    <xf numFmtId="3" fontId="6" fillId="3" borderId="0" xfId="5" applyNumberFormat="1" applyFont="1" applyFill="1" applyAlignment="1" applyProtection="1">
      <alignment horizontal="right" vertical="center"/>
      <protection locked="0"/>
    </xf>
    <xf numFmtId="0" fontId="15" fillId="3" borderId="0" xfId="5" applyFont="1" applyFill="1" applyAlignment="1">
      <alignment horizontal="left" vertical="center"/>
    </xf>
    <xf numFmtId="9" fontId="11" fillId="3" borderId="0" xfId="0" applyNumberFormat="1" applyFont="1" applyFill="1" applyAlignment="1">
      <alignment horizontal="right" vertical="center" wrapText="1" indent="1" readingOrder="1"/>
    </xf>
    <xf numFmtId="168" fontId="6" fillId="3" borderId="0" xfId="5" applyNumberFormat="1" applyFont="1" applyFill="1" applyAlignment="1">
      <alignment horizontal="right" vertical="center"/>
    </xf>
    <xf numFmtId="168" fontId="6" fillId="3" borderId="0" xfId="5" applyNumberFormat="1" applyFont="1" applyFill="1" applyAlignment="1" applyProtection="1">
      <alignment horizontal="right" vertical="center"/>
      <protection locked="0"/>
    </xf>
    <xf numFmtId="0" fontId="11" fillId="3" borderId="0" xfId="5" applyFont="1" applyFill="1">
      <alignment vertical="top"/>
    </xf>
    <xf numFmtId="0" fontId="53" fillId="3" borderId="0" xfId="5" applyFont="1" applyFill="1">
      <alignment vertical="top"/>
    </xf>
    <xf numFmtId="9" fontId="6" fillId="3" borderId="0" xfId="0" applyNumberFormat="1" applyFont="1" applyFill="1" applyAlignment="1">
      <alignment vertical="center" wrapText="1" readingOrder="1"/>
    </xf>
    <xf numFmtId="9" fontId="9" fillId="3" borderId="0" xfId="0" applyNumberFormat="1" applyFont="1" applyFill="1" applyAlignment="1">
      <alignment vertical="center" wrapText="1" readingOrder="1"/>
    </xf>
    <xf numFmtId="0" fontId="9" fillId="3" borderId="0" xfId="0" applyFont="1" applyFill="1" applyAlignment="1">
      <alignment vertical="center" wrapText="1" readingOrder="1"/>
    </xf>
    <xf numFmtId="0" fontId="6" fillId="3" borderId="0" xfId="0" applyFont="1" applyFill="1" applyAlignment="1">
      <alignment vertical="center" wrapText="1" readingOrder="1"/>
    </xf>
    <xf numFmtId="9" fontId="9" fillId="3" borderId="0" xfId="65" applyNumberFormat="1" applyFont="1" applyFill="1" applyAlignment="1">
      <alignment vertical="center" wrapText="1" readingOrder="1"/>
    </xf>
    <xf numFmtId="0" fontId="6" fillId="0" borderId="0" xfId="0" applyFont="1" applyAlignment="1">
      <alignment vertical="center" wrapText="1" readingOrder="1"/>
    </xf>
    <xf numFmtId="3" fontId="18" fillId="5" borderId="0" xfId="0" applyNumberFormat="1" applyFont="1" applyFill="1" applyAlignment="1">
      <alignment horizontal="right" vertical="center"/>
    </xf>
    <xf numFmtId="3" fontId="9" fillId="5" borderId="0" xfId="0" applyNumberFormat="1" applyFont="1" applyFill="1" applyAlignment="1">
      <alignment horizontal="right" vertical="center"/>
    </xf>
    <xf numFmtId="3" fontId="6" fillId="3" borderId="0" xfId="0" applyNumberFormat="1" applyFont="1" applyFill="1" applyAlignment="1">
      <alignment horizontal="right" vertical="center"/>
    </xf>
    <xf numFmtId="3" fontId="18" fillId="5" borderId="0" xfId="0" applyNumberFormat="1" applyFont="1" applyFill="1" applyAlignment="1">
      <alignment horizontal="right"/>
    </xf>
    <xf numFmtId="3" fontId="9" fillId="3" borderId="0" xfId="5" applyNumberFormat="1" applyFont="1" applyFill="1" applyAlignment="1" applyProtection="1">
      <alignment horizontal="right" vertical="center"/>
      <protection locked="0"/>
    </xf>
    <xf numFmtId="3" fontId="6" fillId="3" borderId="0" xfId="5" applyNumberFormat="1" applyFont="1" applyFill="1" applyAlignment="1" applyProtection="1">
      <alignment horizontal="right"/>
      <protection locked="0"/>
    </xf>
    <xf numFmtId="0" fontId="9" fillId="3" borderId="0" xfId="0" applyFont="1" applyFill="1" applyAlignment="1">
      <alignment horizontal="left" vertical="center" wrapText="1"/>
    </xf>
    <xf numFmtId="172" fontId="1" fillId="3" borderId="0" xfId="0" applyNumberFormat="1" applyFont="1" applyFill="1" applyAlignment="1">
      <alignment vertical="center"/>
    </xf>
    <xf numFmtId="3" fontId="10" fillId="3" borderId="0" xfId="5" applyNumberFormat="1" applyFont="1" applyFill="1" applyAlignment="1">
      <alignment horizontal="right"/>
    </xf>
    <xf numFmtId="3" fontId="6" fillId="3" borderId="0" xfId="5" applyNumberFormat="1" applyFont="1" applyFill="1" applyAlignment="1" applyProtection="1">
      <alignment horizontal="center" vertical="center"/>
      <protection locked="0"/>
    </xf>
    <xf numFmtId="0" fontId="29" fillId="3" borderId="0" xfId="5" applyFont="1" applyFill="1" applyAlignment="1">
      <alignment horizontal="left" vertical="top" wrapText="1"/>
    </xf>
    <xf numFmtId="0" fontId="29" fillId="3" borderId="0" xfId="5" applyFont="1" applyFill="1" applyAlignment="1">
      <alignment horizontal="left" vertical="top"/>
    </xf>
    <xf numFmtId="0" fontId="29" fillId="9" borderId="0" xfId="5" applyFont="1" applyFill="1" applyAlignment="1" applyProtection="1">
      <alignment vertical="center"/>
      <protection locked="0"/>
    </xf>
    <xf numFmtId="167" fontId="6" fillId="3" borderId="0" xfId="5" applyNumberFormat="1" applyFont="1" applyFill="1" applyAlignment="1" applyProtection="1">
      <alignment horizontal="right"/>
      <protection locked="0"/>
    </xf>
    <xf numFmtId="0" fontId="6" fillId="3" borderId="0" xfId="5" quotePrefix="1" applyFont="1" applyFill="1" applyAlignment="1">
      <alignment horizontal="left" indent="1"/>
    </xf>
    <xf numFmtId="0" fontId="55" fillId="3" borderId="0" xfId="5" applyFont="1" applyFill="1" applyAlignment="1"/>
    <xf numFmtId="0" fontId="6" fillId="3" borderId="0" xfId="5" applyFont="1" applyFill="1" applyAlignment="1"/>
    <xf numFmtId="0" fontId="9" fillId="5" borderId="0" xfId="0" applyFont="1" applyFill="1" applyAlignment="1">
      <alignment horizontal="left" vertical="center" readingOrder="1"/>
    </xf>
    <xf numFmtId="3" fontId="18" fillId="3" borderId="0" xfId="0" applyNumberFormat="1" applyFont="1" applyFill="1" applyAlignment="1">
      <alignment horizontal="right" vertical="center"/>
    </xf>
    <xf numFmtId="0" fontId="9" fillId="3" borderId="0" xfId="0" applyFont="1" applyFill="1" applyAlignment="1">
      <alignment horizontal="left" vertical="center" readingOrder="1"/>
    </xf>
    <xf numFmtId="0" fontId="9" fillId="5" borderId="0" xfId="0" applyFont="1" applyFill="1" applyAlignment="1">
      <alignment horizontal="left" vertical="center" wrapText="1" readingOrder="1"/>
    </xf>
    <xf numFmtId="3" fontId="1" fillId="0" borderId="0" xfId="0" applyNumberFormat="1" applyFont="1" applyAlignment="1">
      <alignment horizontal="right" vertical="center"/>
    </xf>
    <xf numFmtId="0" fontId="6" fillId="3" borderId="0" xfId="0" applyFont="1" applyFill="1" applyAlignment="1">
      <alignment horizontal="left" vertical="center" readingOrder="1"/>
    </xf>
    <xf numFmtId="0" fontId="9" fillId="3" borderId="0" xfId="0" applyFont="1" applyFill="1" applyAlignment="1" applyProtection="1">
      <alignment horizontal="left" vertical="center" readingOrder="1"/>
      <protection locked="0"/>
    </xf>
    <xf numFmtId="0" fontId="6" fillId="3" borderId="0" xfId="0" applyFont="1" applyFill="1" applyAlignment="1" applyProtection="1">
      <alignment horizontal="left" vertical="center" indent="1" readingOrder="1"/>
      <protection locked="0"/>
    </xf>
    <xf numFmtId="3" fontId="11" fillId="3" borderId="0" xfId="5" applyNumberFormat="1" applyFont="1" applyFill="1" applyAlignment="1" applyProtection="1">
      <alignment horizontal="right" vertical="center"/>
      <protection locked="0"/>
    </xf>
    <xf numFmtId="0" fontId="22" fillId="0" borderId="0" xfId="0" applyFont="1"/>
    <xf numFmtId="0" fontId="44" fillId="0" borderId="0" xfId="5" applyFont="1" applyAlignment="1">
      <alignment horizontal="right" vertical="center"/>
    </xf>
    <xf numFmtId="167" fontId="44" fillId="0" borderId="0" xfId="5" applyNumberFormat="1" applyFont="1" applyAlignment="1">
      <alignment horizontal="right" vertical="center"/>
    </xf>
    <xf numFmtId="167" fontId="45" fillId="0" borderId="0" xfId="5" applyNumberFormat="1" applyFont="1" applyAlignment="1">
      <alignment horizontal="right" vertical="center"/>
    </xf>
    <xf numFmtId="3" fontId="9" fillId="3" borderId="0" xfId="0" applyNumberFormat="1" applyFont="1" applyFill="1" applyAlignment="1" applyProtection="1">
      <alignment horizontal="right" vertical="center"/>
      <protection locked="0"/>
    </xf>
    <xf numFmtId="168" fontId="6" fillId="3" borderId="10" xfId="5" applyNumberFormat="1" applyFont="1" applyFill="1" applyBorder="1" applyAlignment="1" applyProtection="1">
      <alignment horizontal="right"/>
      <protection locked="0"/>
    </xf>
    <xf numFmtId="3" fontId="9" fillId="3" borderId="0" xfId="5" applyNumberFormat="1" applyFont="1" applyFill="1" applyAlignment="1">
      <alignment horizontal="right"/>
    </xf>
    <xf numFmtId="16" fontId="9" fillId="3" borderId="0" xfId="5" quotePrefix="1" applyNumberFormat="1" applyFont="1" applyFill="1" applyAlignment="1">
      <alignment horizontal="right" indent="1"/>
    </xf>
    <xf numFmtId="167" fontId="8" fillId="3" borderId="0" xfId="0" applyNumberFormat="1" applyFont="1" applyFill="1"/>
    <xf numFmtId="168" fontId="6" fillId="3" borderId="0" xfId="5" applyNumberFormat="1" applyFont="1" applyFill="1" applyAlignment="1" applyProtection="1">
      <alignment horizontal="center" vertical="center"/>
      <protection locked="0"/>
    </xf>
    <xf numFmtId="168" fontId="45" fillId="3" borderId="0" xfId="5" applyNumberFormat="1" applyFont="1" applyFill="1" applyAlignment="1"/>
    <xf numFmtId="168" fontId="21" fillId="3" borderId="0" xfId="0" applyNumberFormat="1" applyFont="1" applyFill="1"/>
    <xf numFmtId="168" fontId="24" fillId="3" borderId="0" xfId="0" applyNumberFormat="1" applyFont="1" applyFill="1"/>
    <xf numFmtId="0" fontId="29" fillId="3" borderId="0" xfId="5" applyFont="1" applyFill="1" applyAlignment="1">
      <alignment horizontal="left" wrapText="1"/>
    </xf>
    <xf numFmtId="0" fontId="29" fillId="3" borderId="0" xfId="5" applyFont="1" applyFill="1" applyAlignment="1">
      <alignment horizontal="left" vertical="center" wrapText="1"/>
    </xf>
    <xf numFmtId="0" fontId="29" fillId="3" borderId="0" xfId="5" applyFont="1" applyFill="1" applyAlignment="1">
      <alignment vertical="center"/>
    </xf>
    <xf numFmtId="167" fontId="6" fillId="3" borderId="0" xfId="5" applyNumberFormat="1" applyFont="1" applyFill="1" applyAlignment="1" applyProtection="1">
      <alignment horizontal="right" vertical="center"/>
      <protection locked="0"/>
    </xf>
    <xf numFmtId="0" fontId="55" fillId="3" borderId="0" xfId="5" applyFont="1" applyFill="1" applyAlignment="1">
      <alignment horizontal="left" vertical="center"/>
    </xf>
    <xf numFmtId="3" fontId="6" fillId="3" borderId="0" xfId="5" applyNumberFormat="1" applyFont="1" applyFill="1" applyAlignment="1">
      <alignment horizontal="right" vertical="center"/>
    </xf>
    <xf numFmtId="0" fontId="57" fillId="0" borderId="0" xfId="0" applyFont="1"/>
    <xf numFmtId="3" fontId="9" fillId="0" borderId="0" xfId="95" applyNumberFormat="1" applyFont="1"/>
    <xf numFmtId="3" fontId="6" fillId="0" borderId="0" xfId="33" applyNumberFormat="1" applyFont="1" applyAlignment="1">
      <alignment horizontal="right"/>
    </xf>
    <xf numFmtId="3" fontId="6" fillId="2" borderId="0" xfId="95" applyNumberFormat="1" applyFont="1" applyFill="1" applyAlignment="1">
      <alignment horizontal="left"/>
    </xf>
    <xf numFmtId="3" fontId="6" fillId="0" borderId="0" xfId="5" applyNumberFormat="1" applyFont="1" applyAlignment="1" applyProtection="1">
      <alignment horizontal="right"/>
      <protection locked="0"/>
    </xf>
    <xf numFmtId="170"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94"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7"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9" fillId="2" borderId="0" xfId="5" applyNumberFormat="1" applyFont="1" applyFill="1" applyAlignment="1" applyProtection="1">
      <alignment horizontal="right"/>
      <protection locked="0"/>
    </xf>
    <xf numFmtId="3" fontId="6" fillId="2" borderId="0" xfId="5" applyNumberFormat="1" applyFont="1" applyFill="1" applyAlignment="1" applyProtection="1">
      <alignment horizontal="right"/>
      <protection locked="0"/>
    </xf>
    <xf numFmtId="3" fontId="6" fillId="2" borderId="0" xfId="38" applyNumberFormat="1" applyFont="1" applyFill="1" applyAlignment="1" applyProtection="1">
      <alignment horizontal="left" wrapText="1"/>
      <protection locked="0"/>
    </xf>
    <xf numFmtId="3" fontId="6" fillId="0" borderId="0" xfId="33" applyNumberFormat="1" applyFont="1"/>
    <xf numFmtId="0" fontId="9" fillId="0" borderId="21" xfId="95" applyFont="1" applyBorder="1" applyAlignment="1">
      <alignment vertical="center"/>
    </xf>
    <xf numFmtId="168" fontId="6" fillId="0" borderId="0" xfId="95" applyNumberFormat="1" applyFont="1" applyAlignment="1">
      <alignment horizontal="right" vertical="center"/>
    </xf>
    <xf numFmtId="168" fontId="6" fillId="0" borderId="7" xfId="95" applyNumberFormat="1" applyFont="1" applyBorder="1" applyAlignment="1">
      <alignment horizontal="right" vertical="center"/>
    </xf>
    <xf numFmtId="0" fontId="1" fillId="0" borderId="0" xfId="95" applyFont="1" applyAlignment="1">
      <alignment vertical="center"/>
    </xf>
    <xf numFmtId="1" fontId="6" fillId="0" borderId="0" xfId="95" applyNumberFormat="1" applyFont="1"/>
    <xf numFmtId="0" fontId="11" fillId="0" borderId="0" xfId="61" applyFont="1"/>
    <xf numFmtId="0" fontId="17" fillId="0" borderId="0" xfId="61" applyFont="1" applyAlignment="1">
      <alignment horizontal="right"/>
    </xf>
    <xf numFmtId="0" fontId="18" fillId="0" borderId="0" xfId="61" applyFont="1"/>
    <xf numFmtId="0" fontId="13" fillId="0" borderId="0" xfId="61" applyFont="1"/>
    <xf numFmtId="0" fontId="54" fillId="0" borderId="0" xfId="61" applyFont="1"/>
    <xf numFmtId="0" fontId="87" fillId="0" borderId="0" xfId="0" applyFont="1"/>
    <xf numFmtId="0" fontId="87" fillId="3" borderId="0" xfId="0" applyFont="1" applyFill="1"/>
    <xf numFmtId="0" fontId="24" fillId="0" borderId="0" xfId="61" applyFont="1"/>
    <xf numFmtId="0" fontId="6" fillId="0" borderId="0" xfId="61" applyFont="1"/>
    <xf numFmtId="2" fontId="51" fillId="0" borderId="0" xfId="61" applyNumberFormat="1" applyFont="1" applyAlignment="1">
      <alignment horizontal="right" wrapText="1" indent="1" readingOrder="1"/>
    </xf>
    <xf numFmtId="2" fontId="51" fillId="0" borderId="0" xfId="61" applyNumberFormat="1" applyFont="1" applyAlignment="1">
      <alignment horizontal="center" wrapText="1" readingOrder="1"/>
    </xf>
    <xf numFmtId="2" fontId="30" fillId="0" borderId="0" xfId="61" applyNumberFormat="1" applyFont="1" applyAlignment="1">
      <alignment horizontal="center" wrapText="1" readingOrder="1"/>
    </xf>
    <xf numFmtId="0" fontId="30" fillId="0" borderId="0" xfId="61" applyFont="1" applyAlignment="1">
      <alignment horizontal="left" vertical="center" wrapText="1" indent="1" readingOrder="1"/>
    </xf>
    <xf numFmtId="2" fontId="51" fillId="0" borderId="0" xfId="61" applyNumberFormat="1" applyFont="1" applyAlignment="1">
      <alignment horizontal="center" wrapText="1"/>
    </xf>
    <xf numFmtId="0" fontId="19" fillId="0" borderId="16" xfId="61" applyFont="1" applyBorder="1" applyAlignment="1">
      <alignment horizontal="center"/>
    </xf>
    <xf numFmtId="0" fontId="19" fillId="0" borderId="15" xfId="61" applyFont="1" applyBorder="1" applyAlignment="1">
      <alignment horizontal="center"/>
    </xf>
    <xf numFmtId="0" fontId="50" fillId="0" borderId="0" xfId="61" applyFont="1"/>
    <xf numFmtId="0" fontId="17" fillId="0" borderId="0" xfId="61" applyFont="1"/>
    <xf numFmtId="168" fontId="6" fillId="0" borderId="0" xfId="61" applyNumberFormat="1" applyFont="1" applyAlignment="1">
      <alignment horizontal="center"/>
    </xf>
    <xf numFmtId="0" fontId="41" fillId="3" borderId="0" xfId="61" applyFont="1" applyFill="1"/>
    <xf numFmtId="0" fontId="41" fillId="0" borderId="0" xfId="61" applyFont="1"/>
    <xf numFmtId="0" fontId="72" fillId="0" borderId="0" xfId="61" applyFont="1"/>
    <xf numFmtId="0" fontId="41" fillId="3" borderId="0" xfId="61" quotePrefix="1" applyFont="1" applyFill="1"/>
    <xf numFmtId="0" fontId="41" fillId="0" borderId="0" xfId="61" quotePrefix="1" applyFont="1"/>
    <xf numFmtId="0" fontId="6" fillId="3" borderId="3" xfId="61" applyFont="1" applyFill="1" applyBorder="1"/>
    <xf numFmtId="0" fontId="41" fillId="0" borderId="3" xfId="61" applyFont="1" applyBorder="1"/>
    <xf numFmtId="168" fontId="6" fillId="3" borderId="3" xfId="61" quotePrefix="1" applyNumberFormat="1" applyFont="1" applyFill="1" applyBorder="1" applyAlignment="1">
      <alignment horizontal="center"/>
    </xf>
    <xf numFmtId="0" fontId="18" fillId="0" borderId="3" xfId="61" applyFont="1" applyBorder="1" applyAlignment="1">
      <alignment horizontal="center"/>
    </xf>
    <xf numFmtId="0" fontId="18" fillId="0" borderId="3" xfId="61" applyFont="1" applyBorder="1" applyAlignment="1">
      <alignment horizontal="left" indent="1"/>
    </xf>
    <xf numFmtId="3" fontId="1" fillId="3" borderId="0" xfId="67" applyNumberFormat="1" applyFont="1" applyFill="1"/>
    <xf numFmtId="0" fontId="18" fillId="3" borderId="0" xfId="67" applyFont="1" applyFill="1" applyAlignment="1">
      <alignment horizontal="left" indent="1"/>
    </xf>
    <xf numFmtId="1" fontId="6" fillId="0" borderId="0" xfId="67" applyNumberFormat="1" applyFont="1" applyAlignment="1">
      <alignment horizontal="right" vertical="center" indent="1"/>
    </xf>
    <xf numFmtId="0" fontId="6" fillId="3" borderId="0" xfId="12" applyFont="1" applyFill="1" applyAlignment="1">
      <alignment horizontal="right" vertical="center"/>
    </xf>
    <xf numFmtId="0" fontId="6" fillId="3" borderId="0" xfId="12" quotePrefix="1" applyFont="1" applyFill="1" applyAlignment="1"/>
    <xf numFmtId="0" fontId="6" fillId="3" borderId="0" xfId="13" applyFont="1" applyFill="1" applyAlignment="1"/>
    <xf numFmtId="0" fontId="3" fillId="3" borderId="0" xfId="11" applyFill="1" applyAlignment="1">
      <alignment horizontal="right" vertical="center"/>
    </xf>
    <xf numFmtId="0" fontId="9" fillId="3" borderId="0" xfId="14" applyFont="1" applyFill="1" applyAlignment="1">
      <alignment horizontal="left" wrapText="1"/>
    </xf>
    <xf numFmtId="0" fontId="6" fillId="3" borderId="0" xfId="12" applyFont="1" applyFill="1" applyAlignment="1"/>
    <xf numFmtId="3" fontId="3" fillId="3" borderId="0" xfId="11" applyNumberFormat="1" applyFill="1"/>
    <xf numFmtId="3" fontId="0" fillId="3" borderId="0" xfId="11" applyNumberFormat="1" applyFont="1" applyFill="1"/>
    <xf numFmtId="0" fontId="0" fillId="3" borderId="0" xfId="11" applyFont="1" applyFill="1"/>
    <xf numFmtId="3" fontId="6" fillId="0" borderId="0" xfId="12" applyNumberFormat="1" applyFont="1" applyAlignment="1"/>
    <xf numFmtId="3" fontId="6" fillId="3" borderId="0" xfId="13" applyNumberFormat="1" applyFont="1" applyFill="1" applyAlignment="1">
      <alignment horizontal="right"/>
    </xf>
    <xf numFmtId="3" fontId="6" fillId="5" borderId="0" xfId="13" applyNumberFormat="1" applyFont="1" applyFill="1" applyAlignment="1">
      <alignment horizontal="right"/>
    </xf>
    <xf numFmtId="0" fontId="6" fillId="3" borderId="0" xfId="13" applyFont="1" applyFill="1" applyAlignment="1">
      <alignment wrapText="1"/>
    </xf>
    <xf numFmtId="0" fontId="16" fillId="3" borderId="3" xfId="12" applyFont="1" applyFill="1" applyBorder="1">
      <alignment vertical="top"/>
    </xf>
    <xf numFmtId="0" fontId="6" fillId="0" borderId="0" xfId="4" applyFont="1" applyAlignment="1">
      <alignment horizontal="right"/>
    </xf>
    <xf numFmtId="0" fontId="11" fillId="0" borderId="0" xfId="4" applyFont="1"/>
    <xf numFmtId="0" fontId="17" fillId="0" borderId="0" xfId="4" applyFont="1" applyAlignment="1">
      <alignment vertical="top"/>
    </xf>
    <xf numFmtId="3" fontId="9" fillId="0" borderId="0" xfId="4" applyNumberFormat="1" applyFont="1" applyAlignment="1">
      <alignment horizontal="right" vertical="center"/>
    </xf>
    <xf numFmtId="0" fontId="18" fillId="0" borderId="0" xfId="4" applyFont="1" applyAlignment="1">
      <alignment horizontal="left" vertical="center" indent="1"/>
    </xf>
    <xf numFmtId="0" fontId="91" fillId="0" borderId="0" xfId="5" applyFont="1" applyAlignment="1"/>
    <xf numFmtId="0" fontId="92"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3" fontId="6" fillId="0" borderId="0" xfId="4" applyNumberFormat="1" applyFont="1" applyAlignment="1">
      <alignment horizontal="right" vertical="center"/>
    </xf>
    <xf numFmtId="0" fontId="31" fillId="0" borderId="0" xfId="4" applyFont="1" applyAlignment="1">
      <alignment vertical="center"/>
    </xf>
    <xf numFmtId="168" fontId="29" fillId="0" borderId="0" xfId="4" applyNumberFormat="1" applyFont="1" applyAlignment="1">
      <alignment horizontal="right" vertical="center"/>
    </xf>
    <xf numFmtId="0" fontId="63" fillId="0" borderId="0" xfId="4" applyFont="1" applyAlignment="1">
      <alignment vertical="center"/>
    </xf>
    <xf numFmtId="0" fontId="6" fillId="0" borderId="0" xfId="4" applyFont="1" applyAlignment="1">
      <alignment horizontal="right" vertical="center"/>
    </xf>
    <xf numFmtId="0" fontId="31" fillId="0" borderId="0" xfId="4" applyFont="1" applyAlignment="1">
      <alignment horizontal="left" vertical="center"/>
    </xf>
    <xf numFmtId="0" fontId="6" fillId="0" borderId="0" xfId="4" applyFont="1" applyAlignment="1">
      <alignment horizontal="left"/>
    </xf>
    <xf numFmtId="168" fontId="6" fillId="0" borderId="3" xfId="4" applyNumberFormat="1" applyFont="1" applyBorder="1" applyAlignment="1">
      <alignment horizontal="right" vertical="center"/>
    </xf>
    <xf numFmtId="168" fontId="6" fillId="0" borderId="0" xfId="4" applyNumberFormat="1" applyFont="1" applyAlignment="1">
      <alignment horizontal="right" vertical="center"/>
    </xf>
    <xf numFmtId="0" fontId="6" fillId="0" borderId="0" xfId="4" applyFont="1" applyAlignment="1">
      <alignment vertical="center"/>
    </xf>
    <xf numFmtId="0" fontId="11" fillId="0" borderId="0" xfId="4" applyFont="1" applyAlignment="1">
      <alignment horizontal="right" vertical="center"/>
    </xf>
    <xf numFmtId="0" fontId="9" fillId="0" borderId="0" xfId="4" applyFont="1" applyAlignment="1">
      <alignment horizontal="right" vertical="center"/>
    </xf>
    <xf numFmtId="0" fontId="53" fillId="0" borderId="0" xfId="4" applyFont="1" applyAlignment="1">
      <alignment horizontal="right" vertical="center"/>
    </xf>
    <xf numFmtId="0" fontId="53" fillId="0" borderId="0" xfId="4" applyFont="1"/>
    <xf numFmtId="0" fontId="9" fillId="0" borderId="0" xfId="4" applyFont="1" applyAlignment="1">
      <alignment vertical="center"/>
    </xf>
    <xf numFmtId="0" fontId="9" fillId="0" borderId="0" xfId="4" applyFont="1"/>
    <xf numFmtId="0" fontId="33" fillId="3" borderId="0" xfId="4" applyFont="1" applyFill="1"/>
    <xf numFmtId="0" fontId="53" fillId="0" borderId="0" xfId="67" applyFont="1" applyAlignment="1">
      <alignment horizontal="right" vertical="center" indent="1"/>
    </xf>
    <xf numFmtId="0" fontId="53"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3" fillId="0" borderId="0" xfId="67" applyNumberFormat="1" applyFont="1" applyAlignment="1">
      <alignment horizontal="right" vertical="center" indent="1"/>
    </xf>
    <xf numFmtId="0" fontId="53" fillId="0" borderId="0" xfId="67" applyFont="1" applyAlignment="1">
      <alignment horizontal="left"/>
    </xf>
    <xf numFmtId="0" fontId="53" fillId="0" borderId="0" xfId="67" applyFont="1" applyAlignment="1">
      <alignment horizontal="center"/>
    </xf>
    <xf numFmtId="0" fontId="53" fillId="0" borderId="0" xfId="67" applyFont="1"/>
    <xf numFmtId="3" fontId="11" fillId="0" borderId="0" xfId="67" applyNumberFormat="1" applyFont="1"/>
    <xf numFmtId="0" fontId="11" fillId="0" borderId="0" xfId="67" applyFont="1"/>
    <xf numFmtId="0" fontId="6" fillId="3" borderId="10" xfId="12" applyFont="1" applyFill="1" applyBorder="1" applyAlignment="1">
      <alignment horizontal="right" vertical="center"/>
    </xf>
    <xf numFmtId="0" fontId="1" fillId="3" borderId="0" xfId="12" applyFont="1" applyFill="1" applyAlignment="1">
      <alignment horizontal="right" vertical="center"/>
    </xf>
    <xf numFmtId="0" fontId="1" fillId="5" borderId="0" xfId="12" applyFont="1" applyFill="1" applyAlignment="1">
      <alignment horizontal="right" vertical="center"/>
    </xf>
    <xf numFmtId="0" fontId="1" fillId="3" borderId="0" xfId="12" quotePrefix="1" applyFont="1" applyFill="1" applyAlignment="1">
      <alignment horizontal="left" vertical="center" indent="1"/>
    </xf>
    <xf numFmtId="0" fontId="6" fillId="2" borderId="21" xfId="12" applyFont="1" applyFill="1" applyBorder="1" applyAlignment="1">
      <alignment horizontal="right" vertical="center"/>
    </xf>
    <xf numFmtId="0" fontId="18" fillId="3" borderId="0" xfId="12" applyFont="1" applyFill="1" applyAlignment="1">
      <alignment horizontal="right" vertical="center"/>
    </xf>
    <xf numFmtId="0" fontId="18" fillId="5" borderId="0" xfId="12" applyFont="1" applyFill="1" applyAlignment="1">
      <alignment horizontal="right" vertical="center"/>
    </xf>
    <xf numFmtId="0" fontId="18" fillId="3" borderId="0" xfId="12" applyFont="1" applyFill="1" applyAlignment="1">
      <alignment vertical="center"/>
    </xf>
    <xf numFmtId="0" fontId="33" fillId="3" borderId="0" xfId="12" applyFont="1" applyFill="1" applyAlignment="1">
      <alignment horizontal="left" vertical="center"/>
    </xf>
    <xf numFmtId="0" fontId="1" fillId="3" borderId="0" xfId="12" applyFont="1" applyFill="1" applyAlignment="1">
      <alignment horizontal="left" vertical="center"/>
    </xf>
    <xf numFmtId="0" fontId="65" fillId="3" borderId="0" xfId="12" applyFont="1" applyFill="1" applyAlignment="1">
      <alignment horizontal="left" vertical="center"/>
    </xf>
    <xf numFmtId="3" fontId="9" fillId="2" borderId="10" xfId="12" applyNumberFormat="1" applyFont="1" applyFill="1" applyBorder="1" applyAlignment="1">
      <alignment horizontal="right" vertical="center"/>
    </xf>
    <xf numFmtId="0" fontId="18" fillId="2" borderId="0" xfId="12" applyFont="1" applyFill="1" applyAlignment="1">
      <alignment horizontal="left" vertical="center"/>
    </xf>
    <xf numFmtId="0" fontId="9" fillId="2" borderId="0" xfId="12" applyFont="1" applyFill="1" applyAlignment="1">
      <alignment horizontal="left" vertical="center"/>
    </xf>
    <xf numFmtId="0" fontId="18" fillId="5" borderId="0" xfId="12" applyFont="1" applyFill="1" applyAlignment="1">
      <alignment horizontal="left" vertical="center"/>
    </xf>
    <xf numFmtId="3" fontId="18" fillId="2" borderId="0" xfId="12" applyNumberFormat="1" applyFont="1" applyFill="1" applyAlignment="1">
      <alignment horizontal="right" vertical="center"/>
    </xf>
    <xf numFmtId="3" fontId="9" fillId="2" borderId="0" xfId="12" applyNumberFormat="1" applyFont="1" applyFill="1" applyAlignment="1">
      <alignment horizontal="right" vertical="center"/>
    </xf>
    <xf numFmtId="3" fontId="18" fillId="5" borderId="0" xfId="12" applyNumberFormat="1" applyFont="1" applyFill="1" applyAlignment="1">
      <alignment horizontal="right" vertical="center"/>
    </xf>
    <xf numFmtId="3" fontId="18" fillId="3" borderId="0" xfId="12" applyNumberFormat="1" applyFont="1" applyFill="1" applyAlignment="1">
      <alignment horizontal="right" vertical="center"/>
    </xf>
    <xf numFmtId="3" fontId="9" fillId="3" borderId="0" xfId="12" applyNumberFormat="1" applyFont="1" applyFill="1" applyAlignment="1">
      <alignment horizontal="right" vertical="center"/>
    </xf>
    <xf numFmtId="0" fontId="18" fillId="3" borderId="0" xfId="12" applyFont="1" applyFill="1" applyAlignment="1">
      <alignment horizontal="left" vertical="center"/>
    </xf>
    <xf numFmtId="3" fontId="6" fillId="3" borderId="21" xfId="12" applyNumberFormat="1" applyFont="1" applyFill="1" applyBorder="1" applyAlignment="1">
      <alignment horizontal="right" vertical="center"/>
    </xf>
    <xf numFmtId="0" fontId="24" fillId="3" borderId="0" xfId="12" applyFont="1" applyFill="1" applyAlignment="1">
      <alignment vertical="center"/>
    </xf>
    <xf numFmtId="0" fontId="13" fillId="3" borderId="0" xfId="12" applyFont="1" applyFill="1" applyAlignment="1">
      <alignment vertical="center"/>
    </xf>
    <xf numFmtId="167" fontId="9" fillId="7" borderId="0" xfId="90" applyNumberFormat="1" applyFont="1" applyFill="1" applyAlignment="1" applyProtection="1">
      <alignment horizontal="right" vertical="center"/>
      <protection hidden="1"/>
    </xf>
    <xf numFmtId="3" fontId="9" fillId="7" borderId="0" xfId="90" applyNumberFormat="1" applyFont="1" applyFill="1" applyAlignment="1" applyProtection="1">
      <alignment horizontal="left" vertical="center"/>
      <protection hidden="1"/>
    </xf>
    <xf numFmtId="3" fontId="9" fillId="0" borderId="0" xfId="90" applyNumberFormat="1" applyFont="1" applyAlignment="1" applyProtection="1">
      <alignment horizontal="left" vertical="center"/>
      <protection hidden="1"/>
    </xf>
    <xf numFmtId="3" fontId="6" fillId="0" borderId="27" xfId="90" applyNumberFormat="1" applyFont="1" applyBorder="1" applyAlignment="1" applyProtection="1">
      <alignment horizontal="righ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27" xfId="90" applyNumberFormat="1" applyFont="1" applyBorder="1" applyAlignment="1" applyProtection="1">
      <alignment horizontal="right" vertical="center"/>
      <protection hidden="1"/>
    </xf>
    <xf numFmtId="3" fontId="9" fillId="0" borderId="0" xfId="90" applyNumberFormat="1" applyFont="1" applyAlignment="1" applyProtection="1">
      <alignment horizontal="right" vertical="center"/>
      <protection hidden="1"/>
    </xf>
    <xf numFmtId="3" fontId="9" fillId="7" borderId="0" xfId="90" applyNumberFormat="1" applyFont="1" applyFill="1" applyAlignment="1" applyProtection="1">
      <alignment horizontal="right" vertical="center"/>
      <protection hidden="1"/>
    </xf>
    <xf numFmtId="3" fontId="6" fillId="0" borderId="0" xfId="90" applyNumberFormat="1" applyFont="1" applyAlignment="1" applyProtection="1">
      <alignment vertical="center"/>
      <protection hidden="1"/>
    </xf>
    <xf numFmtId="3" fontId="6" fillId="0" borderId="27" xfId="90" applyNumberFormat="1" applyFont="1" applyBorder="1" applyAlignment="1" applyProtection="1">
      <alignment vertical="center"/>
      <protection hidden="1"/>
    </xf>
    <xf numFmtId="3" fontId="6" fillId="0" borderId="28" xfId="90" applyNumberFormat="1" applyFont="1" applyBorder="1" applyAlignment="1" applyProtection="1">
      <alignment vertical="center"/>
      <protection hidden="1"/>
    </xf>
    <xf numFmtId="3" fontId="6" fillId="0" borderId="25" xfId="90" applyNumberFormat="1" applyFont="1" applyBorder="1" applyAlignment="1" applyProtection="1">
      <alignment vertical="center"/>
      <protection hidden="1"/>
    </xf>
    <xf numFmtId="167" fontId="6" fillId="0" borderId="0" xfId="90" applyNumberFormat="1" applyFont="1" applyAlignment="1" applyProtection="1">
      <alignment horizontal="right" vertical="center"/>
      <protection hidden="1"/>
    </xf>
    <xf numFmtId="3" fontId="6" fillId="0" borderId="0" xfId="90" applyNumberFormat="1" applyFont="1" applyAlignment="1" applyProtection="1">
      <alignment horizontal="left" vertical="center"/>
      <protection hidden="1"/>
    </xf>
    <xf numFmtId="167" fontId="6" fillId="0" borderId="25" xfId="90" applyNumberFormat="1" applyFont="1" applyBorder="1" applyAlignment="1" applyProtection="1">
      <alignment horizontal="right" vertical="center"/>
      <protection hidden="1"/>
    </xf>
    <xf numFmtId="3" fontId="6" fillId="0" borderId="25" xfId="90" applyNumberFormat="1" applyFont="1" applyBorder="1" applyAlignment="1" applyProtection="1">
      <alignment horizontal="left" vertical="center"/>
      <protection hidden="1"/>
    </xf>
    <xf numFmtId="0" fontId="9" fillId="0" borderId="0" xfId="90" applyFont="1" applyAlignment="1" applyProtection="1">
      <alignment horizontal="right" vertical="center" wrapText="1"/>
      <protection hidden="1"/>
    </xf>
    <xf numFmtId="3" fontId="6" fillId="0" borderId="25" xfId="90" applyNumberFormat="1" applyFont="1" applyBorder="1" applyAlignment="1" applyProtection="1">
      <alignment horizontal="right" vertical="center"/>
      <protection hidden="1"/>
    </xf>
    <xf numFmtId="3" fontId="90" fillId="0" borderId="0" xfId="90" applyNumberFormat="1" applyFont="1" applyAlignment="1" applyProtection="1">
      <alignment vertical="center"/>
      <protection hidden="1"/>
    </xf>
    <xf numFmtId="3" fontId="90" fillId="0" borderId="24" xfId="90" applyNumberFormat="1" applyFont="1" applyBorder="1" applyAlignment="1" applyProtection="1">
      <alignment vertical="center"/>
      <protection hidden="1"/>
    </xf>
    <xf numFmtId="0" fontId="18" fillId="0" borderId="0" xfId="72" applyFont="1" applyAlignment="1">
      <alignment horizontal="center" vertical="center" wrapText="1"/>
    </xf>
    <xf numFmtId="3" fontId="6" fillId="0" borderId="28" xfId="90" applyNumberFormat="1" applyFont="1" applyBorder="1" applyAlignment="1" applyProtection="1">
      <alignment horizontal="right" vertical="center"/>
      <protection hidden="1"/>
    </xf>
    <xf numFmtId="168"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168" fontId="6" fillId="0" borderId="25" xfId="90" applyNumberFormat="1" applyFont="1" applyBorder="1" applyAlignment="1" applyProtection="1">
      <alignment horizontal="right" vertical="center" wrapText="1"/>
      <protection hidden="1"/>
    </xf>
    <xf numFmtId="0" fontId="6" fillId="0" borderId="25" xfId="90" applyFont="1" applyBorder="1" applyAlignment="1" applyProtection="1">
      <alignment horizontal="left" vertical="center" wrapText="1"/>
      <protection hidden="1"/>
    </xf>
    <xf numFmtId="0" fontId="6" fillId="0" borderId="25" xfId="90" applyFont="1" applyBorder="1" applyAlignment="1" applyProtection="1">
      <alignment horizontal="right" vertical="center" wrapText="1"/>
      <protection hidden="1"/>
    </xf>
    <xf numFmtId="2" fontId="9" fillId="0" borderId="0" xfId="90" applyNumberFormat="1" applyFont="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3" fontId="6" fillId="0" borderId="25" xfId="90" applyNumberFormat="1" applyFont="1" applyBorder="1" applyAlignment="1" applyProtection="1">
      <alignment horizontal="right" vertical="center" wrapText="1"/>
      <protection hidden="1"/>
    </xf>
    <xf numFmtId="3" fontId="55" fillId="0" borderId="0" xfId="90" applyNumberFormat="1" applyFont="1" applyAlignment="1" applyProtection="1">
      <alignment horizontal="left" vertical="center"/>
      <protection hidden="1"/>
    </xf>
    <xf numFmtId="0" fontId="6" fillId="0" borderId="0" xfId="72" applyFont="1" applyAlignment="1">
      <alignment horizontal="left" vertical="center" wrapText="1" readingOrder="1"/>
    </xf>
    <xf numFmtId="0" fontId="6" fillId="0" borderId="31" xfId="72" applyFont="1" applyBorder="1" applyAlignment="1">
      <alignment horizontal="left" vertical="center" wrapText="1" readingOrder="1"/>
    </xf>
    <xf numFmtId="0" fontId="9" fillId="0" borderId="0" xfId="72" applyFont="1" applyAlignment="1">
      <alignment vertical="center" wrapText="1" readingOrder="1"/>
    </xf>
    <xf numFmtId="0" fontId="99" fillId="0" borderId="0" xfId="1" applyFont="1"/>
    <xf numFmtId="168" fontId="1" fillId="0" borderId="0" xfId="27" applyNumberFormat="1" applyFont="1" applyAlignment="1">
      <alignment horizontal="center"/>
    </xf>
    <xf numFmtId="3" fontId="1" fillId="0" borderId="40" xfId="0" applyNumberFormat="1" applyFont="1" applyBorder="1" applyAlignment="1">
      <alignment horizontal="right" wrapText="1"/>
    </xf>
    <xf numFmtId="3" fontId="1" fillId="0" borderId="40" xfId="0" applyNumberFormat="1" applyFont="1" applyBorder="1" applyAlignment="1">
      <alignment horizontal="left" wrapText="1"/>
    </xf>
    <xf numFmtId="0" fontId="80" fillId="3" borderId="40" xfId="72" applyFont="1" applyFill="1" applyBorder="1" applyAlignment="1">
      <alignment vertical="center"/>
    </xf>
    <xf numFmtId="0" fontId="80" fillId="5" borderId="40" xfId="72" applyFont="1" applyFill="1" applyBorder="1" applyAlignment="1">
      <alignment vertical="center"/>
    </xf>
    <xf numFmtId="0" fontId="28" fillId="3" borderId="40" xfId="12" applyFont="1" applyFill="1" applyBorder="1" applyAlignment="1">
      <alignment horizontal="left" vertical="center"/>
    </xf>
    <xf numFmtId="169" fontId="6" fillId="0" borderId="0" xfId="95" applyNumberFormat="1" applyFont="1"/>
    <xf numFmtId="3" fontId="9" fillId="2" borderId="0" xfId="38" applyNumberFormat="1" applyFont="1" applyFill="1" applyAlignment="1" applyProtection="1">
      <alignment horizontal="left"/>
      <protection locked="0"/>
    </xf>
    <xf numFmtId="3" fontId="6" fillId="0" borderId="0" xfId="5" applyNumberFormat="1" applyFont="1" applyAlignment="1" applyProtection="1">
      <alignment horizontal="left"/>
      <protection locked="0"/>
    </xf>
    <xf numFmtId="3" fontId="9" fillId="2" borderId="43" xfId="5" applyNumberFormat="1" applyFont="1" applyFill="1" applyBorder="1" applyAlignment="1" applyProtection="1">
      <alignment horizontal="right"/>
      <protection locked="0"/>
    </xf>
    <xf numFmtId="3" fontId="9" fillId="2" borderId="43" xfId="38" applyNumberFormat="1" applyFont="1" applyFill="1" applyBorder="1" applyAlignment="1" applyProtection="1">
      <alignment horizontal="left"/>
      <protection locked="0"/>
    </xf>
    <xf numFmtId="3" fontId="26" fillId="0" borderId="18" xfId="95" applyNumberFormat="1" applyFont="1" applyBorder="1" applyAlignment="1">
      <alignment horizontal="left"/>
    </xf>
    <xf numFmtId="3" fontId="9" fillId="0" borderId="0" xfId="95" applyNumberFormat="1" applyFont="1" applyAlignment="1">
      <alignment horizontal="right"/>
    </xf>
    <xf numFmtId="0" fontId="9" fillId="0" borderId="44" xfId="95" applyFont="1" applyBorder="1" applyAlignment="1">
      <alignment horizontal="right" vertical="center"/>
    </xf>
    <xf numFmtId="0" fontId="1" fillId="0" borderId="0" xfId="1" applyFont="1" applyAlignment="1">
      <alignment vertical="center"/>
    </xf>
    <xf numFmtId="3" fontId="9" fillId="3" borderId="40" xfId="0" applyNumberFormat="1" applyFont="1" applyFill="1" applyBorder="1" applyAlignment="1">
      <alignment vertical="center"/>
    </xf>
    <xf numFmtId="0" fontId="9" fillId="3" borderId="40" xfId="0" applyFont="1" applyFill="1" applyBorder="1" applyAlignment="1">
      <alignment horizontal="justify" vertical="center"/>
    </xf>
    <xf numFmtId="0" fontId="9" fillId="3" borderId="40" xfId="5" applyFont="1" applyFill="1" applyBorder="1" applyAlignment="1">
      <alignment horizontal="left"/>
    </xf>
    <xf numFmtId="3" fontId="18" fillId="3" borderId="40" xfId="0" applyNumberFormat="1" applyFont="1" applyFill="1" applyBorder="1" applyAlignment="1">
      <alignment vertical="center"/>
    </xf>
    <xf numFmtId="3" fontId="1" fillId="3" borderId="40" xfId="0" applyNumberFormat="1" applyFont="1" applyFill="1" applyBorder="1" applyAlignment="1">
      <alignment vertical="center"/>
    </xf>
    <xf numFmtId="3" fontId="9" fillId="3" borderId="40" xfId="5" applyNumberFormat="1" applyFont="1" applyFill="1" applyBorder="1" applyAlignment="1" applyProtection="1">
      <alignment horizontal="right" vertical="center"/>
      <protection locked="0"/>
    </xf>
    <xf numFmtId="168" fontId="6" fillId="3" borderId="40" xfId="5" applyNumberFormat="1" applyFont="1" applyFill="1" applyBorder="1" applyAlignment="1" applyProtection="1">
      <alignment horizontal="right" vertical="top" indent="1"/>
      <protection locked="0"/>
    </xf>
    <xf numFmtId="0" fontId="0" fillId="0" borderId="0" xfId="1" applyFont="1"/>
    <xf numFmtId="0" fontId="29" fillId="0" borderId="0" xfId="5" applyFont="1" applyAlignment="1">
      <alignment horizontal="left" vertical="center"/>
    </xf>
    <xf numFmtId="0" fontId="6" fillId="3" borderId="40" xfId="5" applyFont="1" applyFill="1" applyBorder="1" applyAlignment="1">
      <alignment horizontal="left" vertical="center"/>
    </xf>
    <xf numFmtId="0" fontId="18" fillId="0" borderId="0" xfId="43" applyFont="1" applyAlignment="1">
      <alignment horizontal="center"/>
    </xf>
    <xf numFmtId="0" fontId="18" fillId="0" borderId="0" xfId="43" applyFont="1" applyAlignment="1">
      <alignment horizontal="left" indent="1"/>
    </xf>
    <xf numFmtId="168" fontId="1" fillId="0" borderId="3" xfId="43" applyNumberFormat="1" applyFont="1" applyBorder="1" applyAlignment="1">
      <alignment horizontal="right" vertical="center"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1" fillId="0" borderId="0" xfId="43" applyFont="1" applyAlignment="1">
      <alignment horizontal="left" vertical="center" indent="1"/>
    </xf>
    <xf numFmtId="0" fontId="15" fillId="0" borderId="0" xfId="43" applyFont="1"/>
    <xf numFmtId="1" fontId="37" fillId="0" borderId="0" xfId="43" applyNumberFormat="1" applyFont="1" applyAlignment="1">
      <alignment horizontal="right" vertical="center" indent="1"/>
    </xf>
    <xf numFmtId="0" fontId="37" fillId="0" borderId="0" xfId="43" applyFont="1" applyAlignment="1">
      <alignment horizontal="right" vertical="center" indent="1"/>
    </xf>
    <xf numFmtId="9" fontId="78" fillId="3" borderId="0" xfId="9" applyFont="1" applyFill="1" applyBorder="1" applyAlignment="1" applyProtection="1">
      <alignment horizontal="right" vertical="center"/>
    </xf>
    <xf numFmtId="9" fontId="79" fillId="3" borderId="0" xfId="9" applyFont="1" applyFill="1" applyBorder="1" applyAlignment="1" applyProtection="1">
      <alignment horizontal="right" vertical="center"/>
    </xf>
    <xf numFmtId="9" fontId="79" fillId="3" borderId="0" xfId="9" applyFont="1" applyFill="1" applyBorder="1" applyAlignment="1" applyProtection="1">
      <alignment vertical="center"/>
    </xf>
    <xf numFmtId="9" fontId="78" fillId="3" borderId="0" xfId="9" applyFont="1" applyFill="1" applyBorder="1" applyAlignment="1" applyProtection="1">
      <alignment vertical="center"/>
    </xf>
    <xf numFmtId="167" fontId="79" fillId="3" borderId="0" xfId="9" applyNumberFormat="1" applyFont="1" applyFill="1" applyBorder="1" applyAlignment="1" applyProtection="1">
      <alignment vertical="center"/>
    </xf>
    <xf numFmtId="168" fontId="79" fillId="3" borderId="0" xfId="9" applyNumberFormat="1" applyFont="1" applyFill="1" applyBorder="1" applyAlignment="1" applyProtection="1">
      <alignment vertical="center"/>
    </xf>
    <xf numFmtId="9" fontId="78" fillId="4" borderId="0" xfId="9" applyFont="1" applyFill="1" applyBorder="1" applyAlignment="1" applyProtection="1">
      <alignment vertical="center"/>
    </xf>
    <xf numFmtId="9" fontId="79" fillId="4" borderId="0" xfId="9" applyFont="1" applyFill="1" applyBorder="1" applyAlignment="1" applyProtection="1">
      <alignment vertical="center"/>
    </xf>
    <xf numFmtId="167" fontId="6" fillId="3" borderId="0" xfId="5" applyNumberFormat="1" applyFont="1" applyFill="1" applyAlignment="1">
      <alignment horizontal="right" vertical="center"/>
    </xf>
    <xf numFmtId="3" fontId="1" fillId="3" borderId="0" xfId="0" applyNumberFormat="1" applyFont="1" applyFill="1" applyAlignment="1">
      <alignment horizontal="right" vertical="center" readingOrder="1"/>
    </xf>
    <xf numFmtId="166" fontId="1" fillId="3" borderId="0" xfId="68" applyNumberFormat="1" applyFont="1" applyFill="1" applyAlignment="1" applyProtection="1">
      <alignment horizontal="right" vertical="center" readingOrder="1"/>
      <protection locked="0"/>
    </xf>
    <xf numFmtId="3" fontId="9" fillId="5"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lignment horizontal="right" vertical="center" wrapText="1" readingOrder="1"/>
    </xf>
    <xf numFmtId="1" fontId="6" fillId="3" borderId="0" xfId="0" applyNumberFormat="1" applyFont="1" applyFill="1" applyAlignment="1" applyProtection="1">
      <alignment horizontal="right" vertical="center" wrapText="1" readingOrder="1"/>
      <protection locked="0"/>
    </xf>
    <xf numFmtId="166" fontId="6" fillId="3" borderId="0" xfId="68" applyNumberFormat="1" applyFont="1" applyFill="1" applyAlignment="1" applyProtection="1">
      <alignment horizontal="right" vertical="center" wrapText="1" readingOrder="1"/>
      <protection locked="0"/>
    </xf>
    <xf numFmtId="1" fontId="11" fillId="3" borderId="0" xfId="0" applyNumberFormat="1" applyFont="1" applyFill="1" applyAlignment="1" applyProtection="1">
      <alignment horizontal="right" vertical="center" wrapText="1" readingOrder="1"/>
      <protection locked="0"/>
    </xf>
    <xf numFmtId="3" fontId="1" fillId="3" borderId="0" xfId="68" applyNumberFormat="1" applyFont="1" applyFill="1" applyAlignment="1">
      <alignment horizontal="right" vertical="center" readingOrder="1"/>
    </xf>
    <xf numFmtId="1" fontId="1" fillId="3" borderId="0" xfId="68" applyNumberFormat="1" applyFont="1" applyFill="1" applyAlignment="1" applyProtection="1">
      <alignment horizontal="right" vertical="center" readingOrder="1"/>
      <protection locked="0"/>
    </xf>
    <xf numFmtId="3" fontId="1" fillId="3" borderId="0" xfId="68" applyNumberFormat="1" applyFont="1" applyFill="1" applyAlignment="1" applyProtection="1">
      <alignment horizontal="right" vertical="center" readingOrder="1"/>
      <protection locked="0"/>
    </xf>
    <xf numFmtId="3" fontId="1" fillId="3" borderId="0" xfId="0" applyNumberFormat="1" applyFont="1" applyFill="1" applyAlignment="1" applyProtection="1">
      <alignment horizontal="right" vertical="center" readingOrder="1"/>
      <protection locked="0"/>
    </xf>
    <xf numFmtId="9" fontId="6" fillId="3" borderId="0" xfId="0" applyNumberFormat="1" applyFont="1" applyFill="1" applyAlignment="1">
      <alignment horizontal="right" vertical="center" wrapText="1" readingOrder="1"/>
    </xf>
    <xf numFmtId="9" fontId="6" fillId="3" borderId="0" xfId="0" applyNumberFormat="1" applyFont="1" applyFill="1" applyAlignment="1" applyProtection="1">
      <alignment horizontal="right" vertical="center" wrapText="1" readingOrder="1"/>
      <protection locked="0"/>
    </xf>
    <xf numFmtId="0" fontId="0" fillId="3" borderId="0" xfId="0" applyFill="1" applyAlignment="1">
      <alignment horizontal="right"/>
    </xf>
    <xf numFmtId="172" fontId="1" fillId="0" borderId="0" xfId="0" applyNumberFormat="1" applyFont="1" applyAlignment="1">
      <alignment vertical="center"/>
    </xf>
    <xf numFmtId="172" fontId="6" fillId="3" borderId="0" xfId="49" applyNumberFormat="1" applyFont="1" applyFill="1" applyAlignment="1">
      <alignment vertical="center"/>
    </xf>
    <xf numFmtId="179" fontId="6" fillId="3" borderId="10" xfId="98" applyNumberFormat="1" applyFont="1" applyFill="1" applyBorder="1" applyAlignment="1">
      <alignment horizontal="right" vertical="center"/>
    </xf>
    <xf numFmtId="0" fontId="9" fillId="3" borderId="3" xfId="5" applyFont="1" applyFill="1" applyBorder="1" applyAlignment="1">
      <alignment horizontal="right" vertical="center"/>
    </xf>
    <xf numFmtId="168" fontId="45" fillId="3" borderId="0" xfId="5" applyNumberFormat="1" applyFont="1" applyFill="1" applyAlignment="1" applyProtection="1">
      <protection locked="0"/>
    </xf>
    <xf numFmtId="172" fontId="6" fillId="0" borderId="10" xfId="0" applyNumberFormat="1" applyFont="1" applyBorder="1" applyAlignment="1">
      <alignment vertical="center"/>
    </xf>
    <xf numFmtId="172" fontId="6" fillId="0" borderId="10" xfId="0" applyNumberFormat="1" applyFont="1" applyBorder="1" applyAlignment="1" applyProtection="1">
      <alignment vertical="center"/>
      <protection locked="0"/>
    </xf>
    <xf numFmtId="172" fontId="6" fillId="0" borderId="0" xfId="0" applyNumberFormat="1" applyFont="1" applyAlignment="1">
      <alignment vertical="center"/>
    </xf>
    <xf numFmtId="172" fontId="6" fillId="0" borderId="0" xfId="0" applyNumberFormat="1" applyFont="1" applyAlignment="1" applyProtection="1">
      <alignment vertical="center"/>
      <protection locked="0"/>
    </xf>
    <xf numFmtId="172" fontId="6" fillId="3" borderId="0" xfId="0" applyNumberFormat="1" applyFont="1" applyFill="1" applyAlignment="1">
      <alignment vertical="center"/>
    </xf>
    <xf numFmtId="172" fontId="6" fillId="3" borderId="0" xfId="0" applyNumberFormat="1" applyFont="1" applyFill="1" applyAlignment="1" applyProtection="1">
      <alignment vertical="center"/>
      <protection locked="0"/>
    </xf>
    <xf numFmtId="0" fontId="0" fillId="10" borderId="0" xfId="0" applyFill="1"/>
    <xf numFmtId="168" fontId="1" fillId="0" borderId="0" xfId="52" applyNumberFormat="1" applyFont="1" applyFill="1" applyAlignment="1">
      <alignment horizontal="center" vertical="center"/>
    </xf>
    <xf numFmtId="174" fontId="1" fillId="0" borderId="0" xfId="52" applyNumberFormat="1" applyFont="1" applyFill="1" applyBorder="1" applyAlignment="1">
      <alignment horizontal="right" vertical="center" indent="1"/>
    </xf>
    <xf numFmtId="168" fontId="1" fillId="0" borderId="0" xfId="52" applyNumberFormat="1" applyFont="1" applyFill="1" applyBorder="1" applyAlignment="1">
      <alignment horizontal="center" vertical="center"/>
    </xf>
    <xf numFmtId="168" fontId="21" fillId="0" borderId="0" xfId="27" applyNumberFormat="1" applyFont="1" applyAlignment="1">
      <alignment horizontal="right" vertical="center" indent="1"/>
    </xf>
    <xf numFmtId="9" fontId="18" fillId="2" borderId="0" xfId="68" applyFont="1" applyFill="1" applyBorder="1" applyAlignment="1">
      <alignment vertical="top"/>
    </xf>
    <xf numFmtId="168" fontId="30" fillId="0" borderId="4" xfId="52" applyNumberFormat="1" applyFont="1" applyFill="1" applyBorder="1" applyAlignment="1">
      <alignment horizontal="center" vertical="center"/>
    </xf>
    <xf numFmtId="177" fontId="1" fillId="0" borderId="0" xfId="71" applyNumberFormat="1" applyFont="1" applyFill="1" applyBorder="1" applyAlignment="1">
      <alignment vertical="top"/>
    </xf>
    <xf numFmtId="174" fontId="24" fillId="0" borderId="0" xfId="52" applyNumberFormat="1" applyFont="1" applyFill="1" applyBorder="1" applyAlignment="1">
      <alignment horizontal="right" vertical="center" indent="1"/>
    </xf>
    <xf numFmtId="167" fontId="1" fillId="0" borderId="0" xfId="0" applyNumberFormat="1" applyFont="1"/>
    <xf numFmtId="9" fontId="1" fillId="0" borderId="0" xfId="43" applyNumberFormat="1" applyFont="1" applyAlignment="1">
      <alignment horizontal="right" vertical="center" indent="1"/>
    </xf>
    <xf numFmtId="9" fontId="1" fillId="0" borderId="24" xfId="43" applyNumberFormat="1" applyFont="1" applyBorder="1" applyAlignment="1">
      <alignment horizontal="right" vertical="center" indent="1"/>
    </xf>
    <xf numFmtId="3" fontId="1" fillId="3" borderId="0" xfId="0" applyNumberFormat="1" applyFont="1" applyFill="1" applyAlignment="1" applyProtection="1">
      <alignment horizontal="right" vertical="center" wrapText="1" readingOrder="1"/>
      <protection locked="0"/>
    </xf>
    <xf numFmtId="172" fontId="6" fillId="0" borderId="0" xfId="49" applyNumberFormat="1" applyFont="1" applyFill="1" applyBorder="1" applyAlignment="1">
      <alignment horizontal="right" vertical="center"/>
    </xf>
    <xf numFmtId="172" fontId="9" fillId="0" borderId="0" xfId="49" applyNumberFormat="1" applyFont="1" applyFill="1" applyBorder="1" applyAlignment="1">
      <alignment vertical="center"/>
    </xf>
    <xf numFmtId="172" fontId="6" fillId="0" borderId="0" xfId="49" applyNumberFormat="1" applyFont="1" applyFill="1" applyBorder="1" applyAlignment="1">
      <alignment vertical="center"/>
    </xf>
    <xf numFmtId="172" fontId="6" fillId="3" borderId="0" xfId="49" applyNumberFormat="1" applyFont="1" applyFill="1" applyBorder="1" applyAlignment="1">
      <alignment horizontal="right" vertical="center"/>
    </xf>
    <xf numFmtId="172" fontId="6" fillId="3" borderId="0" xfId="49" applyNumberFormat="1" applyFont="1" applyFill="1" applyBorder="1" applyAlignment="1">
      <alignment vertical="center"/>
    </xf>
    <xf numFmtId="172" fontId="9" fillId="3" borderId="0" xfId="49" applyNumberFormat="1" applyFont="1" applyFill="1" applyBorder="1" applyAlignment="1">
      <alignment vertical="center"/>
    </xf>
    <xf numFmtId="179" fontId="6" fillId="3" borderId="0" xfId="98" applyNumberFormat="1" applyFont="1" applyFill="1" applyBorder="1" applyAlignment="1">
      <alignment horizontal="right" vertical="center"/>
    </xf>
    <xf numFmtId="172" fontId="6" fillId="3" borderId="0" xfId="49" applyNumberFormat="1" applyFont="1" applyFill="1" applyBorder="1" applyAlignment="1" applyProtection="1">
      <alignment vertical="center"/>
      <protection locked="0"/>
    </xf>
    <xf numFmtId="172" fontId="9" fillId="3" borderId="0" xfId="49" applyNumberFormat="1" applyFont="1" applyFill="1" applyBorder="1" applyAlignment="1" applyProtection="1">
      <alignment vertical="center"/>
      <protection locked="0"/>
    </xf>
    <xf numFmtId="172" fontId="9" fillId="0" borderId="0" xfId="49" applyNumberFormat="1" applyFont="1" applyFill="1" applyBorder="1" applyAlignment="1" applyProtection="1">
      <alignment vertical="center"/>
      <protection locked="0"/>
    </xf>
    <xf numFmtId="172" fontId="9" fillId="3" borderId="40" xfId="49" applyNumberFormat="1" applyFont="1" applyFill="1" applyBorder="1" applyAlignment="1">
      <alignment vertical="center"/>
    </xf>
    <xf numFmtId="0" fontId="9" fillId="3" borderId="40" xfId="5" applyFont="1" applyFill="1" applyBorder="1" applyAlignment="1">
      <alignment horizontal="left" vertical="center"/>
    </xf>
    <xf numFmtId="0" fontId="9" fillId="3" borderId="40" xfId="5" quotePrefix="1" applyFont="1" applyFill="1" applyBorder="1" applyAlignment="1">
      <alignment horizontal="left" vertical="center"/>
    </xf>
    <xf numFmtId="172" fontId="6" fillId="3" borderId="10" xfId="49" applyNumberFormat="1" applyFont="1" applyFill="1" applyBorder="1" applyAlignment="1">
      <alignment vertical="center"/>
    </xf>
    <xf numFmtId="0" fontId="6" fillId="3" borderId="10" xfId="5" quotePrefix="1" applyFont="1" applyFill="1" applyBorder="1" applyAlignment="1">
      <alignment horizontal="left" vertical="center"/>
    </xf>
    <xf numFmtId="0" fontId="6" fillId="3" borderId="0" xfId="5" quotePrefix="1" applyFont="1" applyFill="1" applyAlignment="1">
      <alignment horizontal="left" vertical="center"/>
    </xf>
    <xf numFmtId="172" fontId="6" fillId="3" borderId="40" xfId="49" applyNumberFormat="1" applyFont="1" applyFill="1" applyBorder="1" applyAlignment="1">
      <alignment vertical="center"/>
    </xf>
    <xf numFmtId="3" fontId="6" fillId="0" borderId="10" xfId="5" applyNumberFormat="1" applyFont="1" applyBorder="1" applyAlignment="1" applyProtection="1">
      <alignment horizontal="center" vertical="center"/>
      <protection locked="0"/>
    </xf>
    <xf numFmtId="3" fontId="6" fillId="0" borderId="0" xfId="5" applyNumberFormat="1" applyFont="1" applyAlignment="1" applyProtection="1">
      <alignment horizontal="center" vertical="center"/>
      <protection locked="0"/>
    </xf>
    <xf numFmtId="168" fontId="6" fillId="0" borderId="0" xfId="5" applyNumberFormat="1" applyFont="1" applyAlignment="1" applyProtection="1">
      <alignment horizontal="center" vertical="center"/>
      <protection locked="0"/>
    </xf>
    <xf numFmtId="0" fontId="19" fillId="3" borderId="45" xfId="5" applyFont="1" applyFill="1" applyBorder="1" applyAlignment="1">
      <alignment horizontal="center" wrapText="1"/>
    </xf>
    <xf numFmtId="0" fontId="13" fillId="3" borderId="0" xfId="5" applyFont="1" applyFill="1" applyAlignment="1">
      <alignment vertical="center"/>
    </xf>
    <xf numFmtId="0" fontId="0" fillId="3" borderId="0" xfId="0" applyFill="1"/>
    <xf numFmtId="0" fontId="15" fillId="3" borderId="0" xfId="0" applyFont="1" applyFill="1" applyAlignment="1">
      <alignment horizontal="left" vertical="center" wrapText="1"/>
    </xf>
    <xf numFmtId="0" fontId="12" fillId="3" borderId="0" xfId="72" applyFill="1"/>
    <xf numFmtId="49" fontId="1" fillId="0" borderId="0" xfId="62" applyNumberFormat="1" applyFont="1" applyAlignment="1" applyProtection="1"/>
    <xf numFmtId="0" fontId="109" fillId="0" borderId="0" xfId="1" applyFont="1"/>
    <xf numFmtId="0" fontId="6" fillId="0" borderId="0" xfId="95" applyFont="1" applyAlignment="1">
      <alignment horizontal="left"/>
    </xf>
    <xf numFmtId="3" fontId="46" fillId="0" borderId="0" xfId="0" applyNumberFormat="1" applyFont="1"/>
    <xf numFmtId="3" fontId="18" fillId="2" borderId="14" xfId="95" applyNumberFormat="1" applyFont="1" applyFill="1" applyBorder="1" applyAlignment="1">
      <alignment horizontal="left"/>
    </xf>
    <xf numFmtId="3" fontId="18" fillId="2" borderId="0" xfId="95" applyNumberFormat="1" applyFont="1" applyFill="1" applyAlignment="1">
      <alignment horizontal="left"/>
    </xf>
    <xf numFmtId="3" fontId="1" fillId="0" borderId="3" xfId="95" applyNumberFormat="1" applyFont="1" applyBorder="1" applyAlignment="1">
      <alignment horizontal="left"/>
    </xf>
    <xf numFmtId="3" fontId="1" fillId="0" borderId="0" xfId="95" applyNumberFormat="1" applyFont="1" applyAlignment="1">
      <alignment horizontal="left"/>
    </xf>
    <xf numFmtId="3" fontId="1" fillId="2" borderId="0" xfId="95" applyNumberFormat="1" applyFont="1" applyFill="1" applyAlignment="1">
      <alignment horizontal="left"/>
    </xf>
    <xf numFmtId="0" fontId="1" fillId="2" borderId="0" xfId="95" applyFont="1" applyFill="1"/>
    <xf numFmtId="0" fontId="11" fillId="0" borderId="0" xfId="95" applyFont="1" applyAlignment="1">
      <alignment horizontal="right"/>
    </xf>
    <xf numFmtId="3" fontId="53" fillId="0" borderId="0" xfId="95" applyNumberFormat="1" applyFont="1"/>
    <xf numFmtId="3" fontId="11" fillId="0" borderId="0" xfId="95" applyNumberFormat="1" applyFont="1" applyAlignment="1">
      <alignment horizontal="right" indent="1"/>
    </xf>
    <xf numFmtId="3" fontId="11" fillId="0" borderId="0" xfId="95" applyNumberFormat="1" applyFont="1" applyAlignment="1">
      <alignment horizontal="right" vertical="center"/>
    </xf>
    <xf numFmtId="0" fontId="53" fillId="0" borderId="0" xfId="95" applyFont="1" applyAlignment="1">
      <alignment horizontal="right" vertical="center"/>
    </xf>
    <xf numFmtId="0" fontId="53" fillId="0" borderId="0" xfId="95" applyFont="1" applyAlignment="1">
      <alignment vertical="center"/>
    </xf>
    <xf numFmtId="0" fontId="1" fillId="0" borderId="0" xfId="95" applyFont="1" applyAlignment="1">
      <alignment horizontal="left" vertical="center"/>
    </xf>
    <xf numFmtId="0" fontId="0" fillId="0" borderId="0" xfId="0" quotePrefix="1"/>
    <xf numFmtId="3" fontId="9" fillId="2" borderId="0" xfId="95" applyNumberFormat="1" applyFont="1" applyFill="1"/>
    <xf numFmtId="3" fontId="9" fillId="0" borderId="0" xfId="34" applyNumberFormat="1" applyFont="1"/>
    <xf numFmtId="0" fontId="112" fillId="0" borderId="0" xfId="0" applyFont="1"/>
    <xf numFmtId="0" fontId="112" fillId="0" borderId="0" xfId="0" applyFont="1" applyAlignment="1">
      <alignment horizontal="left"/>
    </xf>
    <xf numFmtId="0" fontId="113" fillId="0" borderId="0" xfId="0" applyFont="1"/>
    <xf numFmtId="0" fontId="14" fillId="3" borderId="0" xfId="42" applyFont="1" applyFill="1"/>
    <xf numFmtId="0" fontId="14" fillId="3" borderId="0" xfId="42" applyFont="1" applyFill="1" applyAlignment="1">
      <alignment vertical="center"/>
    </xf>
    <xf numFmtId="0" fontId="8" fillId="3" borderId="40" xfId="42" applyFont="1" applyFill="1" applyBorder="1"/>
    <xf numFmtId="9" fontId="6" fillId="0" borderId="29" xfId="91" applyFont="1" applyFill="1" applyBorder="1" applyAlignment="1" applyProtection="1">
      <alignment horizontal="right" vertical="center"/>
      <protection hidden="1"/>
    </xf>
    <xf numFmtId="9" fontId="6" fillId="0" borderId="28" xfId="91" applyFont="1" applyFill="1" applyBorder="1" applyAlignment="1" applyProtection="1">
      <alignment horizontal="right" vertical="center"/>
      <protection hidden="1"/>
    </xf>
    <xf numFmtId="167" fontId="6" fillId="0" borderId="27" xfId="90" applyNumberFormat="1" applyFont="1" applyBorder="1" applyAlignment="1" applyProtection="1">
      <alignment horizontal="right" vertical="center"/>
      <protection hidden="1"/>
    </xf>
    <xf numFmtId="168" fontId="6" fillId="0" borderId="0" xfId="92" applyNumberFormat="1" applyFont="1" applyAlignment="1">
      <alignment vertical="center"/>
    </xf>
    <xf numFmtId="168" fontId="6" fillId="0" borderId="0" xfId="90" applyNumberFormat="1" applyFont="1" applyAlignment="1" applyProtection="1">
      <alignment horizontal="right" vertical="center"/>
      <protection hidden="1"/>
    </xf>
    <xf numFmtId="168" fontId="6" fillId="0" borderId="0" xfId="92" applyNumberFormat="1" applyFont="1" applyAlignment="1">
      <alignment horizontal="right" vertical="center"/>
    </xf>
    <xf numFmtId="168" fontId="6" fillId="0" borderId="27" xfId="90" applyNumberFormat="1" applyFont="1" applyBorder="1" applyAlignment="1" applyProtection="1">
      <alignment horizontal="right" vertical="center"/>
      <protection hidden="1"/>
    </xf>
    <xf numFmtId="9" fontId="14" fillId="0" borderId="0" xfId="3" applyFont="1" applyFill="1" applyBorder="1" applyAlignment="1">
      <alignment vertical="center"/>
    </xf>
    <xf numFmtId="171" fontId="18" fillId="0" borderId="0" xfId="50" applyNumberFormat="1" applyFont="1" applyFill="1" applyBorder="1" applyAlignment="1">
      <alignment horizontal="right" vertical="center"/>
    </xf>
    <xf numFmtId="171" fontId="1" fillId="0" borderId="0" xfId="50" applyNumberFormat="1" applyFont="1" applyFill="1" applyBorder="1" applyAlignment="1">
      <alignment horizontal="center" vertical="center"/>
    </xf>
    <xf numFmtId="174" fontId="1" fillId="0" borderId="0" xfId="50" applyNumberFormat="1" applyFont="1" applyFill="1" applyBorder="1" applyAlignment="1">
      <alignment horizontal="right" vertical="center" indent="1"/>
    </xf>
    <xf numFmtId="168" fontId="1" fillId="0" borderId="0" xfId="50" applyNumberFormat="1" applyFont="1" applyFill="1" applyBorder="1" applyAlignment="1">
      <alignment horizontal="center" vertical="center"/>
    </xf>
    <xf numFmtId="9" fontId="52" fillId="0" borderId="0" xfId="3" applyFont="1" applyFill="1" applyBorder="1"/>
    <xf numFmtId="9" fontId="19" fillId="0" borderId="0" xfId="3" applyFont="1" applyFill="1" applyBorder="1" applyAlignment="1">
      <alignment horizontal="center" vertical="center" wrapText="1" readingOrder="1"/>
    </xf>
    <xf numFmtId="9" fontId="19" fillId="0" borderId="0" xfId="3" applyFont="1" applyFill="1" applyBorder="1" applyAlignment="1">
      <alignment vertical="center" readingOrder="1"/>
    </xf>
    <xf numFmtId="0" fontId="48" fillId="0" borderId="0" xfId="27" applyFont="1" applyAlignment="1">
      <alignment vertical="center"/>
    </xf>
    <xf numFmtId="0" fontId="24" fillId="0" borderId="0" xfId="27" applyFont="1" applyAlignment="1">
      <alignment horizontal="right" vertical="center" indent="1"/>
    </xf>
    <xf numFmtId="168" fontId="28" fillId="0" borderId="0" xfId="52" applyNumberFormat="1" applyFont="1" applyFill="1" applyBorder="1" applyAlignment="1">
      <alignment horizontal="right" vertical="center" indent="1"/>
    </xf>
    <xf numFmtId="174" fontId="70" fillId="0" borderId="0" xfId="52" applyNumberFormat="1" applyFont="1" applyFill="1" applyBorder="1" applyAlignment="1">
      <alignment horizontal="right" vertical="center" indent="1"/>
    </xf>
    <xf numFmtId="175" fontId="24" fillId="0" borderId="0" xfId="52" applyNumberFormat="1" applyFont="1" applyFill="1" applyBorder="1" applyAlignment="1">
      <alignment horizontal="right" vertical="center" indent="1"/>
    </xf>
    <xf numFmtId="175" fontId="70" fillId="0" borderId="0" xfId="52" applyNumberFormat="1" applyFont="1" applyFill="1" applyBorder="1" applyAlignment="1">
      <alignment horizontal="right" vertical="center" indent="1"/>
    </xf>
    <xf numFmtId="174" fontId="24" fillId="0" borderId="0" xfId="52" applyNumberFormat="1" applyFont="1" applyAlignment="1">
      <alignment horizontal="right" vertical="center" indent="1"/>
    </xf>
    <xf numFmtId="0" fontId="0" fillId="3" borderId="21" xfId="0" applyFill="1" applyBorder="1"/>
    <xf numFmtId="3" fontId="9" fillId="3" borderId="40" xfId="49" applyNumberFormat="1" applyFont="1" applyFill="1" applyBorder="1" applyAlignment="1">
      <alignment vertical="center"/>
    </xf>
    <xf numFmtId="3" fontId="6" fillId="3" borderId="0" xfId="49" applyNumberFormat="1" applyFont="1" applyFill="1" applyAlignment="1">
      <alignment vertical="center"/>
    </xf>
    <xf numFmtId="3" fontId="6" fillId="3" borderId="10" xfId="49" applyNumberFormat="1" applyFont="1" applyFill="1" applyBorder="1" applyAlignment="1">
      <alignment vertical="center"/>
    </xf>
    <xf numFmtId="3" fontId="6" fillId="3" borderId="40" xfId="49" applyNumberFormat="1" applyFont="1" applyFill="1" applyBorder="1" applyAlignment="1">
      <alignment vertical="center"/>
    </xf>
    <xf numFmtId="171" fontId="6" fillId="3" borderId="0" xfId="49" applyNumberFormat="1" applyFont="1" applyFill="1" applyAlignment="1">
      <alignment horizontal="right" vertical="center"/>
    </xf>
    <xf numFmtId="0" fontId="9" fillId="0" borderId="14" xfId="12" applyFont="1" applyBorder="1" applyAlignment="1">
      <alignment horizontal="left" wrapText="1"/>
    </xf>
    <xf numFmtId="0" fontId="6" fillId="3" borderId="21" xfId="12" applyFont="1" applyFill="1" applyBorder="1" applyAlignment="1">
      <alignment horizontal="left" vertical="center"/>
    </xf>
    <xf numFmtId="0" fontId="6" fillId="3" borderId="0" xfId="12" applyFont="1" applyFill="1" applyAlignment="1">
      <alignment horizontal="left" vertical="center"/>
    </xf>
    <xf numFmtId="0" fontId="6" fillId="0" borderId="0" xfId="4" applyFont="1" applyAlignment="1">
      <alignment vertical="top"/>
    </xf>
    <xf numFmtId="0" fontId="6" fillId="0" borderId="0" xfId="5" applyFont="1">
      <alignment vertical="top"/>
    </xf>
    <xf numFmtId="0" fontId="6" fillId="0" borderId="0" xfId="5" applyFont="1" applyAlignment="1"/>
    <xf numFmtId="2" fontId="35" fillId="0" borderId="0" xfId="5" applyNumberFormat="1" applyFont="1" applyAlignment="1"/>
    <xf numFmtId="0" fontId="6" fillId="0" borderId="0" xfId="5" applyFont="1" applyAlignment="1">
      <alignment horizontal="left" vertical="top" wrapText="1"/>
    </xf>
    <xf numFmtId="0" fontId="35" fillId="0" borderId="0" xfId="5" applyFont="1" applyAlignment="1"/>
    <xf numFmtId="0" fontId="29" fillId="0" borderId="0" xfId="4" applyFont="1" applyAlignment="1">
      <alignment vertical="center"/>
    </xf>
    <xf numFmtId="0" fontId="29" fillId="0" borderId="0" xfId="4" applyFont="1" applyAlignment="1">
      <alignment horizontal="left"/>
    </xf>
    <xf numFmtId="0" fontId="29" fillId="0" borderId="0" xfId="4" applyFont="1" applyAlignment="1">
      <alignment horizontal="left" vertical="center" indent="1"/>
    </xf>
    <xf numFmtId="0" fontId="29" fillId="0" borderId="0" xfId="4" applyFont="1" applyAlignment="1">
      <alignment horizontal="right" vertical="center"/>
    </xf>
    <xf numFmtId="0" fontId="29" fillId="0" borderId="0" xfId="4" applyFont="1" applyAlignment="1">
      <alignment horizontal="left" vertical="center"/>
    </xf>
    <xf numFmtId="0" fontId="9" fillId="2" borderId="0" xfId="4" applyFont="1" applyFill="1" applyAlignment="1">
      <alignment horizontal="left" vertical="center"/>
    </xf>
    <xf numFmtId="0" fontId="9" fillId="0" borderId="4" xfId="4" applyFont="1" applyBorder="1" applyAlignment="1">
      <alignment vertical="center"/>
    </xf>
    <xf numFmtId="0" fontId="9" fillId="0" borderId="0" xfId="4" applyFont="1" applyAlignment="1">
      <alignment horizontal="left"/>
    </xf>
    <xf numFmtId="9" fontId="6" fillId="0" borderId="35" xfId="91" applyFont="1" applyFill="1" applyBorder="1" applyAlignment="1" applyProtection="1">
      <alignment horizontal="right" vertical="center"/>
      <protection hidden="1"/>
    </xf>
    <xf numFmtId="167" fontId="6" fillId="0" borderId="28" xfId="90" applyNumberFormat="1" applyFont="1" applyBorder="1" applyAlignment="1" applyProtection="1">
      <alignment horizontal="right" vertical="center"/>
      <protection hidden="1"/>
    </xf>
    <xf numFmtId="9" fontId="6" fillId="0" borderId="29" xfId="93" applyFont="1" applyFill="1" applyBorder="1" applyAlignment="1" applyProtection="1">
      <alignment horizontal="right" vertical="center"/>
      <protection hidden="1"/>
    </xf>
    <xf numFmtId="168" fontId="6" fillId="0" borderId="25" xfId="92" applyNumberFormat="1" applyFont="1" applyBorder="1" applyAlignment="1">
      <alignment vertical="center"/>
    </xf>
    <xf numFmtId="168" fontId="6" fillId="0" borderId="0" xfId="90" applyNumberFormat="1" applyFont="1" applyAlignment="1" applyProtection="1">
      <alignment horizontal="right" vertical="center"/>
      <protection locked="0"/>
    </xf>
    <xf numFmtId="9" fontId="9" fillId="7" borderId="35" xfId="93" applyFont="1" applyFill="1" applyBorder="1" applyAlignment="1" applyProtection="1">
      <alignment horizontal="right" vertical="center"/>
      <protection hidden="1"/>
    </xf>
    <xf numFmtId="9" fontId="9" fillId="0" borderId="35" xfId="91" applyFont="1" applyFill="1" applyBorder="1" applyAlignment="1" applyProtection="1">
      <alignment horizontal="right" vertical="center"/>
      <protection hidden="1"/>
    </xf>
    <xf numFmtId="9" fontId="9" fillId="0" borderId="35" xfId="93" applyFont="1" applyFill="1" applyBorder="1" applyAlignment="1" applyProtection="1">
      <alignment horizontal="right" vertical="center"/>
      <protection hidden="1"/>
    </xf>
    <xf numFmtId="1" fontId="6" fillId="0" borderId="35" xfId="91" applyNumberFormat="1" applyFont="1" applyFill="1" applyBorder="1" applyAlignment="1" applyProtection="1">
      <alignment horizontal="right" vertical="center"/>
      <protection hidden="1"/>
    </xf>
    <xf numFmtId="9" fontId="6" fillId="0" borderId="34" xfId="91" quotePrefix="1" applyFont="1" applyFill="1" applyBorder="1" applyAlignment="1" applyProtection="1">
      <alignment horizontal="right" vertical="center"/>
      <protection hidden="1"/>
    </xf>
    <xf numFmtId="3" fontId="6" fillId="0" borderId="0" xfId="72" applyNumberFormat="1" applyFont="1" applyAlignment="1">
      <alignment horizontal="right" vertical="center" wrapText="1" readingOrder="1"/>
    </xf>
    <xf numFmtId="168" fontId="9" fillId="7" borderId="0" xfId="90" applyNumberFormat="1" applyFont="1" applyFill="1" applyAlignment="1" applyProtection="1">
      <alignment horizontal="right" vertical="center"/>
      <protection hidden="1"/>
    </xf>
    <xf numFmtId="0" fontId="80" fillId="0" borderId="0" xfId="0" applyFont="1"/>
    <xf numFmtId="3" fontId="114" fillId="0" borderId="0" xfId="0" applyNumberFormat="1" applyFont="1"/>
    <xf numFmtId="1" fontId="115" fillId="0" borderId="0" xfId="0" applyNumberFormat="1" applyFont="1" applyAlignment="1">
      <alignment horizontal="center"/>
    </xf>
    <xf numFmtId="3" fontId="104" fillId="0" borderId="0" xfId="95" applyNumberFormat="1" applyFont="1" applyAlignment="1">
      <alignment horizontal="center"/>
    </xf>
    <xf numFmtId="0" fontId="104" fillId="0" borderId="0" xfId="95" applyFont="1" applyAlignment="1">
      <alignment horizontal="center"/>
    </xf>
    <xf numFmtId="169" fontId="1" fillId="0" borderId="0" xfId="95" applyNumberFormat="1" applyFont="1" applyAlignment="1">
      <alignment horizontal="left"/>
    </xf>
    <xf numFmtId="167" fontId="114" fillId="0" borderId="0" xfId="0" applyNumberFormat="1" applyFont="1"/>
    <xf numFmtId="0" fontId="7" fillId="0" borderId="0" xfId="95" applyFont="1" applyAlignment="1">
      <alignment horizontal="center" vertical="center"/>
    </xf>
    <xf numFmtId="0" fontId="116" fillId="0" borderId="0" xfId="0" applyFont="1"/>
    <xf numFmtId="0" fontId="8" fillId="0" borderId="0" xfId="0" applyFont="1"/>
    <xf numFmtId="3" fontId="4" fillId="0" borderId="0" xfId="0" applyNumberFormat="1" applyFont="1"/>
    <xf numFmtId="0" fontId="117" fillId="0" borderId="0" xfId="0" applyFont="1"/>
    <xf numFmtId="0" fontId="118"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8" fillId="0" borderId="0" xfId="95" applyNumberFormat="1" applyFont="1" applyAlignment="1">
      <alignment horizontal="right"/>
    </xf>
    <xf numFmtId="3" fontId="11" fillId="0" borderId="0" xfId="95" applyNumberFormat="1" applyFont="1" applyAlignment="1">
      <alignment horizontal="right"/>
    </xf>
    <xf numFmtId="3" fontId="18" fillId="2" borderId="14" xfId="95" applyNumberFormat="1" applyFont="1" applyFill="1" applyBorder="1" applyAlignment="1">
      <alignment horizontal="right"/>
    </xf>
    <xf numFmtId="3" fontId="18" fillId="2" borderId="0" xfId="95" applyNumberFormat="1" applyFont="1" applyFill="1" applyAlignment="1">
      <alignment horizontal="right"/>
    </xf>
    <xf numFmtId="3" fontId="1" fillId="0" borderId="3" xfId="95" applyNumberFormat="1" applyFont="1" applyBorder="1" applyAlignment="1">
      <alignment horizontal="right"/>
    </xf>
    <xf numFmtId="3" fontId="1" fillId="0" borderId="0" xfId="95" applyNumberFormat="1" applyFont="1" applyAlignment="1">
      <alignment horizontal="right" indent="1"/>
    </xf>
    <xf numFmtId="167" fontId="1" fillId="0" borderId="0" xfId="95" applyNumberFormat="1" applyFont="1" applyAlignment="1">
      <alignment horizontal="right"/>
    </xf>
    <xf numFmtId="3" fontId="1" fillId="2" borderId="0" xfId="95" applyNumberFormat="1" applyFont="1" applyFill="1" applyAlignment="1">
      <alignment horizontal="right"/>
    </xf>
    <xf numFmtId="0" fontId="18" fillId="0" borderId="4" xfId="95" applyFont="1" applyBorder="1" applyAlignment="1">
      <alignment horizontal="right" wrapText="1"/>
    </xf>
    <xf numFmtId="0" fontId="18" fillId="0" borderId="4" xfId="95" applyFont="1" applyBorder="1" applyAlignment="1">
      <alignment horizontal="right"/>
    </xf>
    <xf numFmtId="0" fontId="18" fillId="0" borderId="4" xfId="95" applyFont="1" applyBorder="1" applyAlignment="1">
      <alignment horizontal="left"/>
    </xf>
    <xf numFmtId="0" fontId="3" fillId="0" borderId="0" xfId="1" applyAlignment="1">
      <alignment horizontal="center"/>
    </xf>
    <xf numFmtId="3" fontId="18" fillId="0" borderId="0" xfId="95" applyNumberFormat="1" applyFont="1"/>
    <xf numFmtId="3" fontId="93" fillId="0" borderId="0" xfId="95" applyNumberFormat="1" applyFont="1"/>
    <xf numFmtId="3" fontId="119" fillId="0" borderId="0" xfId="95" applyNumberFormat="1" applyFont="1" applyAlignment="1">
      <alignment horizontal="right"/>
    </xf>
    <xf numFmtId="9" fontId="0" fillId="0" borderId="0" xfId="0" applyNumberFormat="1"/>
    <xf numFmtId="167" fontId="11" fillId="0" borderId="0" xfId="95" applyNumberFormat="1" applyFont="1"/>
    <xf numFmtId="3" fontId="108" fillId="0" borderId="0" xfId="0" applyNumberFormat="1" applyFont="1"/>
    <xf numFmtId="4" fontId="1" fillId="0" borderId="0" xfId="95" applyNumberFormat="1" applyFont="1"/>
    <xf numFmtId="3" fontId="6" fillId="2" borderId="0" xfId="95" applyNumberFormat="1" applyFont="1" applyFill="1"/>
    <xf numFmtId="3" fontId="18" fillId="2" borderId="0" xfId="95" applyNumberFormat="1" applyFont="1" applyFill="1"/>
    <xf numFmtId="9" fontId="48" fillId="0" borderId="0" xfId="0" applyNumberFormat="1" applyFont="1"/>
    <xf numFmtId="0" fontId="88" fillId="0" borderId="0" xfId="0" applyFont="1"/>
    <xf numFmtId="3" fontId="122" fillId="0" borderId="0" xfId="0" applyNumberFormat="1" applyFont="1"/>
    <xf numFmtId="3" fontId="120" fillId="0" borderId="0" xfId="95" applyNumberFormat="1" applyFont="1"/>
    <xf numFmtId="0" fontId="46" fillId="0" borderId="0" xfId="95" applyFont="1"/>
    <xf numFmtId="3" fontId="18" fillId="0" borderId="0" xfId="95" applyNumberFormat="1" applyFont="1" applyAlignment="1">
      <alignment horizontal="right"/>
    </xf>
    <xf numFmtId="3" fontId="123" fillId="0" borderId="0" xfId="95" applyNumberFormat="1" applyFont="1" applyAlignment="1">
      <alignment horizontal="right"/>
    </xf>
    <xf numFmtId="3" fontId="93" fillId="0" borderId="0" xfId="95" applyNumberFormat="1" applyFont="1" applyAlignment="1">
      <alignment horizontal="right"/>
    </xf>
    <xf numFmtId="0" fontId="18" fillId="0" borderId="0" xfId="95" applyFont="1" applyAlignment="1">
      <alignment horizontal="center"/>
    </xf>
    <xf numFmtId="0" fontId="18" fillId="0" borderId="4" xfId="95" applyFont="1" applyBorder="1"/>
    <xf numFmtId="3" fontId="18" fillId="0" borderId="0" xfId="95" applyNumberFormat="1" applyFont="1" applyAlignment="1">
      <alignment horizontal="left"/>
    </xf>
    <xf numFmtId="3" fontId="122" fillId="0" borderId="0" xfId="0" applyNumberFormat="1" applyFont="1" applyAlignment="1">
      <alignment horizontal="center"/>
    </xf>
    <xf numFmtId="0" fontId="1" fillId="0" borderId="0" xfId="34" applyFont="1"/>
    <xf numFmtId="3" fontId="1" fillId="0" borderId="0" xfId="34" applyNumberFormat="1" applyFont="1"/>
    <xf numFmtId="0" fontId="18" fillId="0" borderId="0" xfId="34" applyFont="1"/>
    <xf numFmtId="3" fontId="18" fillId="0" borderId="14" xfId="34" applyNumberFormat="1" applyFont="1" applyBorder="1"/>
    <xf numFmtId="3" fontId="1" fillId="0" borderId="3" xfId="34" applyNumberFormat="1" applyFont="1" applyBorder="1"/>
    <xf numFmtId="3" fontId="1" fillId="0" borderId="3" xfId="95" applyNumberFormat="1" applyFont="1" applyBorder="1"/>
    <xf numFmtId="1" fontId="18" fillId="2" borderId="0" xfId="95" applyNumberFormat="1" applyFont="1" applyFill="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8" fillId="0" borderId="0" xfId="95" applyFont="1"/>
    <xf numFmtId="3" fontId="124" fillId="0" borderId="0" xfId="36" applyNumberFormat="1" applyFont="1" applyAlignment="1">
      <alignment horizontal="right"/>
    </xf>
    <xf numFmtId="1" fontId="18" fillId="0" borderId="0" xfId="95" applyNumberFormat="1" applyFont="1" applyAlignment="1">
      <alignment horizontal="right"/>
    </xf>
    <xf numFmtId="0" fontId="12" fillId="0" borderId="0" xfId="72" applyAlignment="1">
      <alignment vertical="center"/>
    </xf>
    <xf numFmtId="167" fontId="9" fillId="0" borderId="0" xfId="90" applyNumberFormat="1" applyFont="1" applyAlignment="1" applyProtection="1">
      <alignment horizontal="right" vertical="center"/>
      <protection hidden="1"/>
    </xf>
    <xf numFmtId="167" fontId="9" fillId="0" borderId="27" xfId="90" applyNumberFormat="1" applyFont="1" applyBorder="1" applyAlignment="1" applyProtection="1">
      <alignment horizontal="right" vertical="center"/>
      <protection hidden="1"/>
    </xf>
    <xf numFmtId="9" fontId="9" fillId="0" borderId="34" xfId="91" applyFont="1" applyFill="1" applyBorder="1" applyAlignment="1" applyProtection="1">
      <alignment horizontal="right" vertical="center"/>
      <protection hidden="1"/>
    </xf>
    <xf numFmtId="9" fontId="9" fillId="0" borderId="30" xfId="91" quotePrefix="1" applyFont="1" applyFill="1" applyBorder="1" applyAlignment="1" applyProtection="1">
      <alignment horizontal="right" vertical="center"/>
      <protection hidden="1"/>
    </xf>
    <xf numFmtId="9" fontId="9" fillId="0" borderId="30" xfId="91" applyFont="1" applyFill="1" applyBorder="1" applyAlignment="1" applyProtection="1">
      <alignment horizontal="right" vertical="center"/>
      <protection hidden="1"/>
    </xf>
    <xf numFmtId="0" fontId="6" fillId="0" borderId="25" xfId="92" applyFont="1" applyBorder="1" applyAlignment="1">
      <alignment vertical="center"/>
    </xf>
    <xf numFmtId="168" fontId="6" fillId="0" borderId="25" xfId="90" applyNumberFormat="1" applyFont="1" applyBorder="1" applyAlignment="1" applyProtection="1">
      <alignment horizontal="right" vertical="center"/>
      <protection locked="0"/>
    </xf>
    <xf numFmtId="168" fontId="6" fillId="0" borderId="25" xfId="90" applyNumberFormat="1" applyFont="1" applyBorder="1" applyAlignment="1" applyProtection="1">
      <alignment horizontal="right" vertical="center"/>
      <protection hidden="1"/>
    </xf>
    <xf numFmtId="168" fontId="6" fillId="0" borderId="28" xfId="90" applyNumberFormat="1" applyFont="1" applyBorder="1" applyAlignment="1" applyProtection="1">
      <alignment horizontal="right" vertical="center"/>
      <protection hidden="1"/>
    </xf>
    <xf numFmtId="168" fontId="6" fillId="0" borderId="30" xfId="90" applyNumberFormat="1" applyFont="1" applyBorder="1" applyAlignment="1" applyProtection="1">
      <alignment horizontal="right" vertical="center"/>
      <protection hidden="1"/>
    </xf>
    <xf numFmtId="0" fontId="6" fillId="0" borderId="0" xfId="92" applyFont="1" applyAlignment="1">
      <alignment vertical="center"/>
    </xf>
    <xf numFmtId="9" fontId="6" fillId="0" borderId="25" xfId="91" applyFont="1" applyFill="1" applyBorder="1" applyAlignment="1" applyProtection="1">
      <alignment horizontal="right" vertical="center"/>
      <protection hidden="1"/>
    </xf>
    <xf numFmtId="0" fontId="3" fillId="0" borderId="25" xfId="72" applyFont="1" applyBorder="1" applyAlignment="1">
      <alignment vertical="center"/>
    </xf>
    <xf numFmtId="0" fontId="3" fillId="0" borderId="0" xfId="72" applyFont="1" applyAlignment="1">
      <alignment vertical="center"/>
    </xf>
    <xf numFmtId="2" fontId="51" fillId="3" borderId="0" xfId="61" applyNumberFormat="1" applyFont="1" applyFill="1" applyAlignment="1">
      <alignment horizontal="center" wrapText="1"/>
    </xf>
    <xf numFmtId="3" fontId="12" fillId="3" borderId="0" xfId="72" applyNumberFormat="1" applyFill="1"/>
    <xf numFmtId="3" fontId="18" fillId="2" borderId="0" xfId="4" applyNumberFormat="1" applyFont="1" applyFill="1" applyAlignment="1">
      <alignment vertical="center"/>
    </xf>
    <xf numFmtId="0" fontId="9" fillId="2" borderId="0" xfId="4" applyFont="1" applyFill="1" applyAlignment="1">
      <alignment vertical="center"/>
    </xf>
    <xf numFmtId="3" fontId="18" fillId="2" borderId="38" xfId="4" applyNumberFormat="1" applyFont="1" applyFill="1" applyBorder="1" applyAlignment="1">
      <alignment horizontal="right" vertical="center"/>
    </xf>
    <xf numFmtId="3" fontId="6" fillId="0" borderId="3" xfId="4" applyNumberFormat="1" applyFont="1" applyBorder="1" applyAlignment="1">
      <alignment horizontal="right" vertical="center"/>
    </xf>
    <xf numFmtId="3" fontId="1" fillId="0" borderId="3" xfId="4" applyNumberFormat="1" applyFont="1" applyBorder="1" applyAlignment="1">
      <alignment horizontal="right" vertical="center"/>
    </xf>
    <xf numFmtId="0" fontId="6" fillId="0" borderId="3" xfId="4" applyFont="1" applyBorder="1" applyAlignment="1">
      <alignment vertical="center"/>
    </xf>
    <xf numFmtId="0" fontId="11" fillId="0" borderId="0" xfId="5" applyFont="1">
      <alignment vertical="top"/>
    </xf>
    <xf numFmtId="0" fontId="6" fillId="0" borderId="3" xfId="4" applyFont="1" applyBorder="1" applyAlignment="1">
      <alignment horizontal="right" vertical="center"/>
    </xf>
    <xf numFmtId="167" fontId="6" fillId="0" borderId="3" xfId="4" applyNumberFormat="1" applyFont="1" applyBorder="1" applyAlignment="1">
      <alignment horizontal="right" vertical="center"/>
    </xf>
    <xf numFmtId="167" fontId="6" fillId="0" borderId="0" xfId="4" applyNumberFormat="1" applyFont="1" applyAlignment="1">
      <alignment horizontal="right" vertical="center"/>
    </xf>
    <xf numFmtId="0" fontId="1" fillId="0" borderId="0" xfId="4" applyFont="1" applyAlignment="1">
      <alignment horizontal="left" vertical="center"/>
    </xf>
    <xf numFmtId="3" fontId="6" fillId="0" borderId="0" xfId="4" applyNumberFormat="1" applyFont="1" applyAlignment="1">
      <alignment horizontal="right" vertical="center" wrapText="1"/>
    </xf>
    <xf numFmtId="0" fontId="1" fillId="0" borderId="0" xfId="4" applyFont="1" applyAlignment="1">
      <alignment horizontal="left" vertical="center" wrapText="1"/>
    </xf>
    <xf numFmtId="3" fontId="6" fillId="0" borderId="0" xfId="4" applyNumberFormat="1" applyFont="1" applyAlignment="1">
      <alignment vertical="center"/>
    </xf>
    <xf numFmtId="168" fontId="6" fillId="0" borderId="0" xfId="5" applyNumberFormat="1" applyFont="1" applyAlignment="1">
      <alignment horizontal="right" vertical="center"/>
    </xf>
    <xf numFmtId="0" fontId="6" fillId="0" borderId="0" xfId="0" applyFont="1" applyAlignment="1">
      <alignment vertical="center"/>
    </xf>
    <xf numFmtId="168" fontId="6" fillId="0" borderId="0" xfId="4" applyNumberFormat="1" applyFont="1" applyAlignment="1">
      <alignment horizontal="right" vertical="center" wrapText="1"/>
    </xf>
    <xf numFmtId="3" fontId="1" fillId="0" borderId="0" xfId="4" applyNumberFormat="1" applyFont="1" applyAlignment="1">
      <alignment horizontal="right" vertical="center" wrapText="1"/>
    </xf>
    <xf numFmtId="0" fontId="6" fillId="0" borderId="0" xfId="4" applyFont="1" applyAlignment="1">
      <alignment vertical="center" wrapText="1"/>
    </xf>
    <xf numFmtId="168" fontId="6" fillId="3" borderId="0" xfId="4" applyNumberFormat="1" applyFont="1" applyFill="1" applyAlignment="1">
      <alignment horizontal="right" vertical="center"/>
    </xf>
    <xf numFmtId="2" fontId="6" fillId="0" borderId="0" xfId="4" applyNumberFormat="1" applyFont="1" applyAlignment="1">
      <alignment horizontal="right" vertical="center"/>
    </xf>
    <xf numFmtId="0" fontId="11" fillId="0" borderId="0" xfId="4" applyFont="1" applyAlignment="1">
      <alignmen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0" fontId="1" fillId="0" borderId="3" xfId="4" applyFont="1" applyBorder="1" applyAlignment="1">
      <alignment horizontal="right" vertical="center"/>
    </xf>
    <xf numFmtId="0" fontId="9" fillId="0" borderId="4" xfId="4" applyFont="1" applyBorder="1" applyAlignment="1">
      <alignment horizontal="right" vertical="center"/>
    </xf>
    <xf numFmtId="0" fontId="18" fillId="0" borderId="4" xfId="4" applyFont="1" applyBorder="1" applyAlignment="1">
      <alignment horizontal="right" vertical="center"/>
    </xf>
    <xf numFmtId="3" fontId="9" fillId="0" borderId="0" xfId="4" applyNumberFormat="1" applyFont="1" applyAlignment="1">
      <alignment vertical="center"/>
    </xf>
    <xf numFmtId="0" fontId="9" fillId="0" borderId="0" xfId="4" applyFont="1" applyAlignment="1">
      <alignment horizontal="left" vertical="center"/>
    </xf>
    <xf numFmtId="3" fontId="6" fillId="0" borderId="0" xfId="4" applyNumberFormat="1" applyFont="1" applyAlignment="1">
      <alignment vertical="center" wrapText="1"/>
    </xf>
    <xf numFmtId="3" fontId="9" fillId="0" borderId="0" xfId="4" applyNumberFormat="1" applyFont="1" applyAlignment="1">
      <alignment vertical="center" wrapText="1"/>
    </xf>
    <xf numFmtId="0" fontId="18" fillId="0" borderId="4" xfId="4" applyFont="1" applyBorder="1" applyAlignment="1">
      <alignment vertical="center"/>
    </xf>
    <xf numFmtId="3" fontId="1" fillId="0" borderId="0" xfId="72" applyNumberFormat="1" applyFont="1" applyAlignment="1">
      <alignment horizontal="right" vertical="center"/>
    </xf>
    <xf numFmtId="1" fontId="1" fillId="0" borderId="0" xfId="72" applyNumberFormat="1" applyFont="1" applyAlignment="1">
      <alignment horizontal="right" vertical="center"/>
    </xf>
    <xf numFmtId="1" fontId="18" fillId="0" borderId="0" xfId="72" applyNumberFormat="1" applyFont="1" applyAlignment="1">
      <alignment horizontal="right" vertical="center"/>
    </xf>
    <xf numFmtId="9" fontId="6" fillId="0" borderId="0" xfId="91" applyFont="1" applyFill="1" applyBorder="1" applyAlignment="1" applyProtection="1">
      <alignment horizontal="right" vertical="center"/>
      <protection hidden="1"/>
    </xf>
    <xf numFmtId="9" fontId="6" fillId="0" borderId="25" xfId="91" quotePrefix="1" applyFont="1" applyFill="1" applyBorder="1" applyAlignment="1" applyProtection="1">
      <alignment horizontal="right" vertical="center"/>
      <protection hidden="1"/>
    </xf>
    <xf numFmtId="0" fontId="89" fillId="0" borderId="0" xfId="95" applyFont="1"/>
    <xf numFmtId="167" fontId="6" fillId="0" borderId="0" xfId="5" applyNumberFormat="1" applyFont="1" applyAlignment="1" applyProtection="1">
      <alignment horizontal="right"/>
      <protection locked="0"/>
    </xf>
    <xf numFmtId="167" fontId="6" fillId="0" borderId="0" xfId="95" applyNumberFormat="1" applyFont="1"/>
    <xf numFmtId="167" fontId="11" fillId="0" borderId="0" xfId="33" applyNumberFormat="1" applyFont="1" applyAlignment="1">
      <alignment horizontal="left"/>
    </xf>
    <xf numFmtId="0" fontId="18" fillId="2" borderId="0" xfId="95" applyFont="1" applyFill="1" applyAlignment="1">
      <alignment vertical="center"/>
    </xf>
    <xf numFmtId="0" fontId="1" fillId="0" borderId="3" xfId="95" applyFont="1" applyBorder="1" applyAlignment="1">
      <alignment vertical="center"/>
    </xf>
    <xf numFmtId="0" fontId="1" fillId="0" borderId="0" xfId="95" applyFont="1" applyAlignment="1">
      <alignment vertical="center" wrapText="1"/>
    </xf>
    <xf numFmtId="0" fontId="1" fillId="0" borderId="0" xfId="95" applyFont="1" applyAlignment="1">
      <alignment horizontal="right" indent="1"/>
    </xf>
    <xf numFmtId="1" fontId="82" fillId="0" borderId="0" xfId="0" applyNumberFormat="1" applyFont="1"/>
    <xf numFmtId="0" fontId="18" fillId="0" borderId="0" xfId="95" applyFont="1" applyAlignment="1">
      <alignment vertical="center"/>
    </xf>
    <xf numFmtId="3" fontId="89" fillId="0" borderId="0" xfId="36" applyNumberFormat="1" applyFont="1" applyAlignment="1">
      <alignment horizontal="left"/>
    </xf>
    <xf numFmtId="0" fontId="33" fillId="0" borderId="0" xfId="4" applyFont="1" applyAlignment="1">
      <alignment vertical="center"/>
    </xf>
    <xf numFmtId="168" fontId="6" fillId="0" borderId="27" xfId="92" applyNumberFormat="1" applyFont="1" applyBorder="1" applyAlignment="1">
      <alignment horizontal="right" vertical="center"/>
    </xf>
    <xf numFmtId="3" fontId="1" fillId="2" borderId="0" xfId="95" applyNumberFormat="1" applyFont="1" applyFill="1"/>
    <xf numFmtId="3" fontId="29" fillId="3" borderId="0" xfId="13" applyNumberFormat="1" applyFont="1" applyFill="1" applyAlignment="1">
      <alignment horizontal="right" vertical="center"/>
    </xf>
    <xf numFmtId="0" fontId="29" fillId="3" borderId="0" xfId="13" applyFont="1" applyFill="1" applyAlignment="1">
      <alignment vertical="center"/>
    </xf>
    <xf numFmtId="0" fontId="26" fillId="3" borderId="40" xfId="13" applyFont="1" applyFill="1" applyBorder="1" applyAlignment="1">
      <alignment horizontal="left" vertical="center"/>
    </xf>
    <xf numFmtId="0" fontId="29" fillId="3" borderId="10" xfId="13" applyFont="1" applyFill="1" applyBorder="1" applyAlignment="1">
      <alignment vertical="center"/>
    </xf>
    <xf numFmtId="0" fontId="26" fillId="3" borderId="0" xfId="13" applyFont="1" applyFill="1" applyAlignment="1">
      <alignment vertical="center"/>
    </xf>
    <xf numFmtId="3" fontId="29" fillId="3" borderId="21" xfId="13" applyNumberFormat="1" applyFont="1" applyFill="1" applyBorder="1" applyAlignment="1">
      <alignment horizontal="right" vertical="center"/>
    </xf>
    <xf numFmtId="3" fontId="26" fillId="3" borderId="0" xfId="13" applyNumberFormat="1" applyFont="1" applyFill="1" applyAlignment="1">
      <alignment horizontal="right" vertical="center"/>
    </xf>
    <xf numFmtId="0" fontId="26" fillId="3" borderId="0" xfId="13" applyFont="1" applyFill="1" applyAlignment="1">
      <alignment horizontal="left" vertical="center"/>
    </xf>
    <xf numFmtId="0" fontId="63" fillId="3" borderId="0" xfId="13" applyFont="1" applyFill="1" applyAlignment="1"/>
    <xf numFmtId="0" fontId="63" fillId="3" borderId="0" xfId="13" applyFont="1" applyFill="1" applyAlignment="1">
      <alignment horizontal="right"/>
    </xf>
    <xf numFmtId="0" fontId="29" fillId="3" borderId="0" xfId="13" applyFont="1" applyFill="1" applyAlignment="1"/>
    <xf numFmtId="0" fontId="26" fillId="3" borderId="0" xfId="13" applyFont="1" applyFill="1" applyAlignment="1"/>
    <xf numFmtId="0" fontId="63" fillId="3" borderId="21" xfId="13" applyFont="1" applyFill="1" applyBorder="1" applyAlignment="1"/>
    <xf numFmtId="0" fontId="63" fillId="3" borderId="21" xfId="13" applyFont="1" applyFill="1" applyBorder="1" applyAlignment="1">
      <alignment horizontal="right"/>
    </xf>
    <xf numFmtId="0" fontId="29" fillId="3" borderId="21" xfId="13" applyFont="1" applyFill="1" applyBorder="1" applyAlignment="1"/>
    <xf numFmtId="0" fontId="26" fillId="3" borderId="21" xfId="13" applyFont="1" applyFill="1" applyBorder="1" applyAlignment="1"/>
    <xf numFmtId="16" fontId="29" fillId="3" borderId="0" xfId="13" quotePrefix="1" applyNumberFormat="1" applyFont="1" applyFill="1" applyAlignment="1">
      <alignment horizontal="right" vertical="center"/>
    </xf>
    <xf numFmtId="0" fontId="29" fillId="3" borderId="0" xfId="13" applyFont="1" applyFill="1" applyAlignment="1">
      <alignment horizontal="center" vertical="center"/>
    </xf>
    <xf numFmtId="0" fontId="81" fillId="3" borderId="0" xfId="63" applyFont="1" applyFill="1" applyAlignment="1">
      <alignment horizontal="left" vertical="center" indent="1"/>
    </xf>
    <xf numFmtId="0" fontId="9" fillId="0" borderId="49" xfId="72" applyFont="1" applyBorder="1" applyAlignment="1">
      <alignment horizontal="center" vertical="center" readingOrder="1"/>
    </xf>
    <xf numFmtId="0" fontId="9" fillId="0" borderId="50" xfId="72" applyFont="1" applyBorder="1" applyAlignment="1">
      <alignment horizontal="center" vertical="center" readingOrder="1"/>
    </xf>
    <xf numFmtId="0" fontId="9" fillId="0" borderId="51" xfId="72" applyFont="1" applyBorder="1" applyAlignment="1">
      <alignment horizontal="center" vertical="center" wrapText="1" readingOrder="1"/>
    </xf>
    <xf numFmtId="0" fontId="9" fillId="0" borderId="52" xfId="72" applyFont="1" applyBorder="1" applyAlignment="1">
      <alignment horizontal="center" vertical="center" wrapText="1" readingOrder="1"/>
    </xf>
    <xf numFmtId="0" fontId="6" fillId="3" borderId="0" xfId="13" applyFont="1" applyFill="1" applyAlignment="1">
      <alignment vertical="center"/>
    </xf>
    <xf numFmtId="0" fontId="9" fillId="3" borderId="10" xfId="13" applyFont="1" applyFill="1" applyBorder="1" applyAlignment="1">
      <alignment horizontal="left" vertical="center"/>
    </xf>
    <xf numFmtId="0" fontId="6" fillId="3" borderId="10" xfId="13" applyFont="1" applyFill="1" applyBorder="1" applyAlignment="1">
      <alignment vertical="center"/>
    </xf>
    <xf numFmtId="0" fontId="1" fillId="0" borderId="0" xfId="95" applyFont="1" applyAlignment="1">
      <alignment horizontal="center"/>
    </xf>
    <xf numFmtId="0" fontId="49" fillId="0" borderId="3" xfId="43" applyFont="1" applyBorder="1" applyAlignment="1">
      <alignment horizontal="left" vertical="center" indent="1"/>
    </xf>
    <xf numFmtId="9" fontId="1" fillId="0" borderId="0" xfId="68" applyFont="1" applyFill="1" applyBorder="1" applyAlignment="1">
      <alignment horizontal="right" vertical="center" indent="1"/>
    </xf>
    <xf numFmtId="9" fontId="1" fillId="0" borderId="3" xfId="68" applyFont="1" applyFill="1" applyBorder="1" applyAlignment="1">
      <alignment horizontal="right" vertical="center" indent="1"/>
    </xf>
    <xf numFmtId="3" fontId="6" fillId="5" borderId="0" xfId="12" applyNumberFormat="1" applyFont="1" applyFill="1" applyAlignment="1">
      <alignment horizontal="right"/>
    </xf>
    <xf numFmtId="0" fontId="6" fillId="5" borderId="3" xfId="13" quotePrefix="1" applyFont="1" applyFill="1" applyBorder="1" applyAlignment="1">
      <alignment horizontal="right"/>
    </xf>
    <xf numFmtId="168" fontId="6" fillId="0" borderId="3" xfId="4" applyNumberFormat="1" applyFont="1" applyBorder="1" applyAlignment="1">
      <alignment horizontal="left" vertical="center"/>
    </xf>
    <xf numFmtId="0" fontId="1" fillId="0" borderId="0" xfId="4" applyFont="1" applyAlignment="1">
      <alignment horizontal="right" vertical="center"/>
    </xf>
    <xf numFmtId="1" fontId="1" fillId="0" borderId="0" xfId="4" applyNumberFormat="1" applyFont="1" applyAlignment="1">
      <alignment horizontal="right" vertical="center"/>
    </xf>
    <xf numFmtId="0" fontId="1" fillId="0" borderId="3" xfId="4" applyFont="1" applyBorder="1" applyAlignment="1">
      <alignment horizontal="left" vertical="center" wrapText="1"/>
    </xf>
    <xf numFmtId="3" fontId="6" fillId="0" borderId="0" xfId="67" applyNumberFormat="1" applyFont="1"/>
    <xf numFmtId="3" fontId="18" fillId="2" borderId="0" xfId="67" applyNumberFormat="1" applyFont="1" applyFill="1" applyAlignment="1">
      <alignment vertical="center"/>
    </xf>
    <xf numFmtId="1" fontId="1" fillId="0" borderId="3" xfId="67" applyNumberFormat="1" applyFont="1" applyBorder="1" applyAlignment="1">
      <alignment vertical="center"/>
    </xf>
    <xf numFmtId="1" fontId="1" fillId="0" borderId="4" xfId="67" applyNumberFormat="1" applyFont="1" applyBorder="1" applyAlignment="1">
      <alignment vertical="center"/>
    </xf>
    <xf numFmtId="1" fontId="1" fillId="0" borderId="0" xfId="67" applyNumberFormat="1" applyFont="1" applyAlignment="1">
      <alignment vertical="center"/>
    </xf>
    <xf numFmtId="1" fontId="18" fillId="2" borderId="0" xfId="67" applyNumberFormat="1" applyFont="1" applyFill="1" applyAlignment="1">
      <alignment vertical="center"/>
    </xf>
    <xf numFmtId="168" fontId="48" fillId="0" borderId="0" xfId="27" applyNumberFormat="1" applyFont="1"/>
    <xf numFmtId="167" fontId="1" fillId="0" borderId="0" xfId="85" applyNumberFormat="1" applyFont="1" applyAlignment="1">
      <alignment horizontal="center" vertical="center"/>
    </xf>
    <xf numFmtId="167" fontId="1" fillId="0" borderId="0" xfId="0" applyNumberFormat="1" applyFont="1" applyAlignment="1">
      <alignment horizontal="center" vertical="center"/>
    </xf>
    <xf numFmtId="167" fontId="1" fillId="0" borderId="0" xfId="85" applyNumberFormat="1" applyFont="1" applyAlignment="1"/>
    <xf numFmtId="9" fontId="4" fillId="0" borderId="0" xfId="68" applyFont="1" applyAlignment="1"/>
    <xf numFmtId="3" fontId="11" fillId="2" borderId="0" xfId="95" applyNumberFormat="1" applyFont="1" applyFill="1"/>
    <xf numFmtId="3" fontId="0" fillId="0" borderId="0" xfId="0" applyNumberFormat="1" applyAlignment="1">
      <alignment horizontal="center"/>
    </xf>
    <xf numFmtId="3" fontId="11" fillId="0" borderId="0" xfId="34" applyNumberFormat="1" applyFont="1" applyAlignment="1">
      <alignment horizontal="center"/>
    </xf>
    <xf numFmtId="3" fontId="45" fillId="2" borderId="9" xfId="95" applyNumberFormat="1" applyFont="1" applyFill="1" applyBorder="1" applyAlignment="1">
      <alignment horizontal="center" vertical="center"/>
    </xf>
    <xf numFmtId="3" fontId="45" fillId="2" borderId="12" xfId="95" applyNumberFormat="1" applyFont="1" applyFill="1" applyBorder="1" applyAlignment="1">
      <alignment horizontal="center" vertical="center"/>
    </xf>
    <xf numFmtId="3" fontId="45" fillId="2" borderId="10" xfId="95" applyNumberFormat="1" applyFont="1" applyFill="1" applyBorder="1" applyAlignment="1">
      <alignment horizontal="center" vertical="center"/>
    </xf>
    <xf numFmtId="3" fontId="8" fillId="0" borderId="7" xfId="95" applyNumberFormat="1" applyFont="1" applyBorder="1" applyAlignment="1">
      <alignment horizontal="center" vertical="center"/>
    </xf>
    <xf numFmtId="3" fontId="8" fillId="0" borderId="13" xfId="95" applyNumberFormat="1" applyFont="1" applyBorder="1" applyAlignment="1">
      <alignment horizontal="center"/>
    </xf>
    <xf numFmtId="3" fontId="8" fillId="0" borderId="0" xfId="95" applyNumberFormat="1" applyFont="1" applyAlignment="1">
      <alignment horizontal="center"/>
    </xf>
    <xf numFmtId="3" fontId="8" fillId="0" borderId="13" xfId="95" applyNumberFormat="1" applyFont="1" applyBorder="1" applyAlignment="1">
      <alignment horizontal="center" vertical="center"/>
    </xf>
    <xf numFmtId="3" fontId="8" fillId="0" borderId="0" xfId="95" applyNumberFormat="1" applyFont="1" applyAlignment="1">
      <alignment horizontal="center" vertical="center"/>
    </xf>
    <xf numFmtId="3" fontId="9" fillId="0" borderId="14" xfId="12" applyNumberFormat="1" applyFont="1" applyBorder="1" applyAlignment="1"/>
    <xf numFmtId="0" fontId="45" fillId="3" borderId="3" xfId="12" applyFont="1" applyFill="1" applyBorder="1" applyAlignment="1">
      <alignment horizontal="right"/>
    </xf>
    <xf numFmtId="0" fontId="6" fillId="0" borderId="0" xfId="90" applyFont="1" applyAlignment="1" applyProtection="1">
      <alignment horizontal="right" vertical="center"/>
      <protection hidden="1"/>
    </xf>
    <xf numFmtId="168" fontId="6" fillId="0" borderId="28" xfId="92" applyNumberFormat="1" applyFont="1" applyBorder="1" applyAlignment="1">
      <alignment horizontal="right" vertical="center"/>
    </xf>
    <xf numFmtId="168" fontId="6" fillId="0" borderId="25" xfId="92" applyNumberFormat="1" applyFont="1" applyBorder="1" applyAlignment="1">
      <alignment horizontal="right" vertical="center"/>
    </xf>
    <xf numFmtId="0" fontId="41" fillId="0" borderId="25" xfId="92" applyFont="1" applyBorder="1" applyAlignment="1">
      <alignment vertical="center"/>
    </xf>
    <xf numFmtId="0" fontId="59" fillId="0" borderId="0" xfId="90" applyFont="1" applyAlignment="1" applyProtection="1">
      <alignment vertical="center"/>
      <protection hidden="1"/>
    </xf>
    <xf numFmtId="0" fontId="41" fillId="0" borderId="0" xfId="72" applyFont="1" applyAlignment="1">
      <alignment horizontal="left" vertical="center"/>
    </xf>
    <xf numFmtId="0" fontId="41" fillId="0" borderId="0" xfId="72" applyFont="1" applyAlignment="1">
      <alignment horizontal="left" vertical="center" wrapText="1"/>
    </xf>
    <xf numFmtId="0" fontId="3" fillId="0" borderId="0" xfId="72" applyFont="1" applyAlignment="1">
      <alignment horizontal="right" vertical="center"/>
    </xf>
    <xf numFmtId="0" fontId="9" fillId="0" borderId="37" xfId="72" applyFont="1" applyBorder="1" applyAlignment="1">
      <alignment horizontal="left" vertical="center" wrapText="1" readingOrder="1"/>
    </xf>
    <xf numFmtId="0" fontId="53" fillId="0" borderId="33" xfId="72" applyFont="1" applyBorder="1" applyAlignment="1">
      <alignment horizontal="left" vertical="center" wrapText="1" readingOrder="1"/>
    </xf>
    <xf numFmtId="0" fontId="6" fillId="0" borderId="0" xfId="72" applyFont="1" applyAlignment="1">
      <alignment vertical="center" wrapText="1" readingOrder="1"/>
    </xf>
    <xf numFmtId="0" fontId="41" fillId="0" borderId="0" xfId="90" applyFont="1" applyAlignment="1" applyProtection="1">
      <alignment vertical="center"/>
      <protection hidden="1"/>
    </xf>
    <xf numFmtId="168" fontId="18" fillId="5" borderId="0" xfId="43" applyNumberFormat="1" applyFont="1" applyFill="1" applyAlignment="1">
      <alignment horizontal="right" vertical="center" indent="1"/>
    </xf>
    <xf numFmtId="9" fontId="18" fillId="5" borderId="0" xfId="43" applyNumberFormat="1" applyFont="1" applyFill="1" applyAlignment="1">
      <alignment horizontal="right" vertical="center" indent="1"/>
    </xf>
    <xf numFmtId="0" fontId="41" fillId="0" borderId="25" xfId="90" applyFont="1" applyBorder="1" applyAlignment="1" applyProtection="1">
      <alignment vertical="center"/>
      <protection hidden="1"/>
    </xf>
    <xf numFmtId="0" fontId="4" fillId="0" borderId="0" xfId="0" applyFont="1" applyAlignment="1">
      <alignment vertical="center"/>
    </xf>
    <xf numFmtId="3" fontId="6" fillId="0" borderId="0" xfId="5" applyNumberFormat="1" applyFont="1" applyAlignment="1" applyProtection="1">
      <alignment horizontal="right" vertical="center"/>
      <protection locked="0"/>
    </xf>
    <xf numFmtId="180" fontId="131" fillId="3" borderId="0" xfId="100" applyNumberFormat="1" applyFont="1" applyFill="1" applyBorder="1" applyAlignment="1" applyProtection="1">
      <alignment vertical="center"/>
    </xf>
    <xf numFmtId="172" fontId="6" fillId="3" borderId="0" xfId="49" applyNumberFormat="1" applyFont="1" applyFill="1" applyBorder="1" applyAlignment="1">
      <alignment horizontal="right"/>
    </xf>
    <xf numFmtId="172" fontId="6" fillId="0" borderId="0" xfId="49" applyNumberFormat="1" applyFont="1" applyFill="1" applyAlignment="1">
      <alignment vertical="center"/>
    </xf>
    <xf numFmtId="180" fontId="131" fillId="3" borderId="0" xfId="100" applyNumberFormat="1" applyFont="1" applyFill="1" applyAlignment="1" applyProtection="1">
      <alignment vertical="center"/>
    </xf>
    <xf numFmtId="0" fontId="28" fillId="0" borderId="0" xfId="95" applyFont="1" applyAlignment="1">
      <alignment horizontal="right"/>
    </xf>
    <xf numFmtId="3" fontId="119" fillId="0" borderId="0" xfId="95" applyNumberFormat="1" applyFont="1"/>
    <xf numFmtId="3" fontId="9" fillId="2" borderId="14" xfId="95" applyNumberFormat="1" applyFont="1" applyFill="1" applyBorder="1" applyAlignment="1">
      <alignment horizontal="right"/>
    </xf>
    <xf numFmtId="3" fontId="53" fillId="2" borderId="14" xfId="95" applyNumberFormat="1" applyFont="1" applyFill="1" applyBorder="1" applyAlignment="1">
      <alignment horizontal="right"/>
    </xf>
    <xf numFmtId="169" fontId="1" fillId="0" borderId="0" xfId="95" applyNumberFormat="1" applyFont="1"/>
    <xf numFmtId="0" fontId="28" fillId="0" borderId="18" xfId="95" applyFont="1" applyBorder="1"/>
    <xf numFmtId="3" fontId="8" fillId="0" borderId="0" xfId="95" applyNumberFormat="1" applyFont="1"/>
    <xf numFmtId="3" fontId="13" fillId="0" borderId="0" xfId="95" applyNumberFormat="1" applyFont="1"/>
    <xf numFmtId="0" fontId="17" fillId="0" borderId="0" xfId="1" applyFont="1" applyAlignment="1">
      <alignment horizontal="left"/>
    </xf>
    <xf numFmtId="3" fontId="1" fillId="0" borderId="10" xfId="0" applyNumberFormat="1" applyFont="1" applyBorder="1" applyAlignment="1">
      <alignment horizontal="right" wrapText="1"/>
    </xf>
    <xf numFmtId="0" fontId="28" fillId="0" borderId="18" xfId="95" applyFont="1" applyBorder="1" applyAlignment="1">
      <alignment horizontal="right" wrapText="1"/>
    </xf>
    <xf numFmtId="0" fontId="18" fillId="0" borderId="0" xfId="95" applyFont="1" applyAlignment="1">
      <alignment horizontal="right"/>
    </xf>
    <xf numFmtId="0" fontId="18" fillId="2" borderId="0" xfId="95" applyFont="1" applyFill="1" applyAlignment="1">
      <alignment vertical="center" wrapText="1"/>
    </xf>
    <xf numFmtId="182" fontId="1" fillId="0" borderId="0" xfId="42" applyNumberFormat="1" applyFont="1" applyAlignment="1">
      <alignment horizontal="left"/>
    </xf>
    <xf numFmtId="0" fontId="33" fillId="0" borderId="0" xfId="4" applyFont="1"/>
    <xf numFmtId="0" fontId="6" fillId="0" borderId="0" xfId="4" applyFont="1" applyAlignment="1">
      <alignment horizontal="left" vertical="center" wrapText="1"/>
    </xf>
    <xf numFmtId="3" fontId="4" fillId="0" borderId="0" xfId="0" applyNumberFormat="1" applyFont="1" applyAlignment="1">
      <alignment horizontal="right"/>
    </xf>
    <xf numFmtId="0" fontId="7" fillId="0" borderId="39" xfId="95" applyFont="1" applyBorder="1" applyAlignment="1">
      <alignment horizontal="center"/>
    </xf>
    <xf numFmtId="0" fontId="7" fillId="0" borderId="41" xfId="95" applyFont="1" applyBorder="1" applyAlignment="1">
      <alignment horizontal="center"/>
    </xf>
    <xf numFmtId="0" fontId="7" fillId="0" borderId="40" xfId="95" applyFont="1" applyBorder="1" applyAlignment="1">
      <alignment horizontal="center" wrapText="1"/>
    </xf>
    <xf numFmtId="0" fontId="7" fillId="0" borderId="40" xfId="95" applyFont="1" applyBorder="1" applyAlignment="1">
      <alignment horizontal="center"/>
    </xf>
    <xf numFmtId="3" fontId="132" fillId="0" borderId="0" xfId="0" applyNumberFormat="1" applyFont="1" applyAlignment="1">
      <alignment horizontal="left"/>
    </xf>
    <xf numFmtId="0" fontId="9" fillId="0" borderId="0" xfId="95" applyFont="1" applyAlignment="1">
      <alignment horizontal="center" wrapText="1"/>
    </xf>
    <xf numFmtId="0" fontId="18" fillId="0" borderId="0" xfId="95" applyFont="1" applyAlignment="1">
      <alignment vertical="center" wrapText="1"/>
    </xf>
    <xf numFmtId="0" fontId="18" fillId="2" borderId="0" xfId="67" applyFont="1" applyFill="1"/>
    <xf numFmtId="0" fontId="105" fillId="0" borderId="0" xfId="27" applyFont="1" applyAlignment="1">
      <alignment horizontal="left"/>
    </xf>
    <xf numFmtId="0" fontId="13" fillId="0" borderId="0" xfId="43" applyFont="1"/>
    <xf numFmtId="0" fontId="1" fillId="0" borderId="0" xfId="43" applyFont="1" applyAlignment="1">
      <alignment vertical="center"/>
    </xf>
    <xf numFmtId="0" fontId="16" fillId="0" borderId="0" xfId="43" applyFont="1" applyAlignment="1">
      <alignment vertical="center"/>
    </xf>
    <xf numFmtId="0" fontId="16" fillId="0" borderId="3" xfId="43" applyFont="1" applyBorder="1" applyAlignment="1">
      <alignment vertical="center"/>
    </xf>
    <xf numFmtId="0" fontId="8" fillId="0" borderId="0" xfId="43" applyFont="1" applyAlignment="1">
      <alignment vertical="center"/>
    </xf>
    <xf numFmtId="0" fontId="8" fillId="0" borderId="3" xfId="43" applyFont="1" applyBorder="1" applyAlignment="1">
      <alignment vertical="center"/>
    </xf>
    <xf numFmtId="0" fontId="7" fillId="5" borderId="0" xfId="43" applyFont="1" applyFill="1" applyAlignment="1">
      <alignment vertical="center"/>
    </xf>
    <xf numFmtId="0" fontId="18" fillId="0" borderId="0" xfId="43" applyFont="1" applyAlignment="1">
      <alignment vertical="center"/>
    </xf>
    <xf numFmtId="0" fontId="45" fillId="0" borderId="0" xfId="43" applyFont="1" applyAlignment="1">
      <alignment vertical="center"/>
    </xf>
    <xf numFmtId="0" fontId="19" fillId="0" borderId="15" xfId="27" applyFont="1" applyBorder="1" applyAlignment="1">
      <alignment vertical="center" wrapText="1" readingOrder="1"/>
    </xf>
    <xf numFmtId="16" fontId="29" fillId="3" borderId="10" xfId="13" quotePrefix="1" applyNumberFormat="1" applyFont="1" applyFill="1" applyBorder="1" applyAlignment="1">
      <alignment horizontal="right" vertical="center"/>
    </xf>
    <xf numFmtId="0" fontId="29" fillId="3" borderId="40" xfId="13" applyFont="1" applyFill="1" applyBorder="1" applyAlignment="1">
      <alignment horizontal="left" vertical="center"/>
    </xf>
    <xf numFmtId="0" fontId="29" fillId="3" borderId="40" xfId="13" applyFont="1" applyFill="1" applyBorder="1" applyAlignment="1">
      <alignment vertical="center"/>
    </xf>
    <xf numFmtId="0" fontId="23" fillId="3" borderId="40" xfId="0" applyFont="1" applyFill="1" applyBorder="1" applyAlignment="1">
      <alignment vertical="center"/>
    </xf>
    <xf numFmtId="3" fontId="29" fillId="3" borderId="21" xfId="13" applyNumberFormat="1" applyFont="1" applyFill="1" applyBorder="1" applyAlignment="1">
      <alignment vertical="center"/>
    </xf>
    <xf numFmtId="3" fontId="29" fillId="3" borderId="0" xfId="13" applyNumberFormat="1" applyFont="1" applyFill="1" applyAlignment="1">
      <alignment vertical="center"/>
    </xf>
    <xf numFmtId="3" fontId="102" fillId="3" borderId="0" xfId="13" applyNumberFormat="1" applyFont="1" applyFill="1" applyAlignment="1">
      <alignment horizontal="right" vertical="center"/>
    </xf>
    <xf numFmtId="3" fontId="26" fillId="3" borderId="0" xfId="13" applyNumberFormat="1" applyFont="1" applyFill="1" applyAlignment="1">
      <alignment vertical="center"/>
    </xf>
    <xf numFmtId="0" fontId="13" fillId="3" borderId="0" xfId="63" applyFont="1" applyFill="1" applyAlignment="1">
      <alignment horizontal="left" vertical="center" indent="1"/>
    </xf>
    <xf numFmtId="0" fontId="128" fillId="0" borderId="0" xfId="72" applyFont="1"/>
    <xf numFmtId="3" fontId="6" fillId="0" borderId="4" xfId="4" applyNumberFormat="1" applyFont="1" applyBorder="1" applyAlignment="1">
      <alignment horizontal="right" vertical="center"/>
    </xf>
    <xf numFmtId="0" fontId="6" fillId="0" borderId="4" xfId="4" applyFont="1" applyBorder="1" applyAlignment="1">
      <alignment horizontal="left" vertical="center"/>
    </xf>
    <xf numFmtId="0" fontId="6" fillId="0" borderId="0" xfId="0" applyFont="1" applyAlignment="1">
      <alignment vertical="center" wrapText="1"/>
    </xf>
    <xf numFmtId="0" fontId="6" fillId="0" borderId="0" xfId="4" applyFont="1" applyAlignment="1">
      <alignment horizontal="right" vertical="center" wrapText="1"/>
    </xf>
    <xf numFmtId="168" fontId="1" fillId="0" borderId="3" xfId="4" applyNumberFormat="1" applyFont="1" applyBorder="1" applyAlignment="1">
      <alignment horizontal="right" vertical="center"/>
    </xf>
    <xf numFmtId="0" fontId="9" fillId="0" borderId="0" xfId="4" applyFont="1" applyAlignment="1">
      <alignment vertical="center" wrapText="1"/>
    </xf>
    <xf numFmtId="0" fontId="9" fillId="0" borderId="53" xfId="90" applyFont="1" applyBorder="1" applyAlignment="1" applyProtection="1">
      <alignment horizontal="right" vertical="center" wrapText="1"/>
      <protection hidden="1"/>
    </xf>
    <xf numFmtId="0" fontId="9" fillId="0" borderId="54" xfId="90" applyFont="1" applyBorder="1" applyAlignment="1" applyProtection="1">
      <alignment horizontal="right" vertical="center" wrapText="1"/>
      <protection hidden="1"/>
    </xf>
    <xf numFmtId="2" fontId="9" fillId="0" borderId="57" xfId="90" applyNumberFormat="1" applyFont="1" applyBorder="1" applyAlignment="1" applyProtection="1">
      <alignment horizontal="right" vertical="center" wrapText="1"/>
      <protection hidden="1"/>
    </xf>
    <xf numFmtId="0" fontId="9" fillId="0" borderId="57" xfId="90" applyFont="1" applyBorder="1" applyAlignment="1" applyProtection="1">
      <alignment horizontal="left" vertical="center" wrapText="1"/>
      <protection hidden="1"/>
    </xf>
    <xf numFmtId="9" fontId="6" fillId="0" borderId="53" xfId="91" applyFont="1" applyFill="1" applyBorder="1" applyAlignment="1" applyProtection="1">
      <alignment horizontal="right" vertical="center"/>
      <protection hidden="1"/>
    </xf>
    <xf numFmtId="9" fontId="6" fillId="0" borderId="54" xfId="91" applyFont="1" applyFill="1" applyBorder="1" applyAlignment="1" applyProtection="1">
      <alignment horizontal="right" vertical="center"/>
      <protection hidden="1"/>
    </xf>
    <xf numFmtId="9" fontId="6" fillId="0" borderId="55" xfId="91" applyFont="1" applyFill="1" applyBorder="1" applyAlignment="1" applyProtection="1">
      <alignment horizontal="right" vertical="center"/>
      <protection hidden="1"/>
    </xf>
    <xf numFmtId="9" fontId="6" fillId="0" borderId="56" xfId="91" applyFont="1" applyFill="1" applyBorder="1" applyAlignment="1" applyProtection="1">
      <alignment horizontal="right" vertical="center"/>
      <protection hidden="1"/>
    </xf>
    <xf numFmtId="9" fontId="9" fillId="0" borderId="55" xfId="93" applyFont="1" applyFill="1" applyBorder="1" applyAlignment="1" applyProtection="1">
      <alignment horizontal="right" vertical="center"/>
      <protection hidden="1"/>
    </xf>
    <xf numFmtId="9" fontId="9" fillId="0" borderId="56" xfId="93" applyFont="1" applyFill="1" applyBorder="1" applyAlignment="1" applyProtection="1">
      <alignment horizontal="right" vertical="center"/>
      <protection hidden="1"/>
    </xf>
    <xf numFmtId="9" fontId="9" fillId="7" borderId="55" xfId="93" applyFont="1" applyFill="1" applyBorder="1" applyAlignment="1" applyProtection="1">
      <alignment horizontal="right" vertical="center"/>
      <protection hidden="1"/>
    </xf>
    <xf numFmtId="9" fontId="9" fillId="7" borderId="56" xfId="93" applyFont="1" applyFill="1" applyBorder="1" applyAlignment="1" applyProtection="1">
      <alignment horizontal="right" vertical="center"/>
      <protection hidden="1"/>
    </xf>
    <xf numFmtId="0" fontId="9" fillId="0" borderId="55" xfId="90" applyFont="1" applyBorder="1" applyAlignment="1" applyProtection="1">
      <alignment vertical="center"/>
      <protection hidden="1"/>
    </xf>
    <xf numFmtId="0" fontId="9" fillId="0" borderId="56" xfId="90" applyFont="1" applyBorder="1" applyAlignment="1" applyProtection="1">
      <alignment vertical="center"/>
      <protection hidden="1"/>
    </xf>
    <xf numFmtId="9" fontId="6" fillId="0" borderId="55" xfId="91" quotePrefix="1" applyFont="1" applyFill="1" applyBorder="1" applyAlignment="1" applyProtection="1">
      <alignment horizontal="right" vertical="center"/>
      <protection hidden="1"/>
    </xf>
    <xf numFmtId="0" fontId="18" fillId="0" borderId="0" xfId="72" applyFont="1" applyAlignment="1">
      <alignment horizontal="left" vertical="center"/>
    </xf>
    <xf numFmtId="0" fontId="1" fillId="0" borderId="0" xfId="72" applyFont="1" applyAlignment="1">
      <alignment vertical="center"/>
    </xf>
    <xf numFmtId="167" fontId="9" fillId="2" borderId="27" xfId="90" applyNumberFormat="1" applyFont="1" applyFill="1" applyBorder="1" applyAlignment="1" applyProtection="1">
      <alignment horizontal="right" vertical="center"/>
      <protection hidden="1"/>
    </xf>
    <xf numFmtId="167" fontId="9" fillId="2" borderId="0" xfId="90" applyNumberFormat="1" applyFont="1" applyFill="1" applyAlignment="1" applyProtection="1">
      <alignment horizontal="right" vertical="center"/>
      <protection hidden="1"/>
    </xf>
    <xf numFmtId="0" fontId="9" fillId="2" borderId="0" xfId="90" applyFont="1" applyFill="1" applyAlignment="1" applyProtection="1">
      <alignment vertical="center"/>
      <protection hidden="1"/>
    </xf>
    <xf numFmtId="3" fontId="9" fillId="2" borderId="27" xfId="90" applyNumberFormat="1" applyFont="1" applyFill="1" applyBorder="1" applyAlignment="1" applyProtection="1">
      <alignment horizontal="right" vertical="center"/>
      <protection hidden="1"/>
    </xf>
    <xf numFmtId="3" fontId="9" fillId="2" borderId="0" xfId="90" applyNumberFormat="1" applyFont="1" applyFill="1" applyAlignment="1" applyProtection="1">
      <alignment horizontal="right" vertical="center"/>
      <protection hidden="1"/>
    </xf>
    <xf numFmtId="0" fontId="9" fillId="0" borderId="32" xfId="72" applyFont="1" applyBorder="1" applyAlignment="1">
      <alignment horizontal="right" vertical="center" wrapText="1" readingOrder="1"/>
    </xf>
    <xf numFmtId="0" fontId="9" fillId="0" borderId="36" xfId="72" applyFont="1" applyBorder="1" applyAlignment="1">
      <alignment horizontal="right" vertical="center" wrapText="1" readingOrder="1"/>
    </xf>
    <xf numFmtId="2" fontId="9" fillId="0" borderId="36" xfId="72" applyNumberFormat="1" applyFont="1" applyBorder="1" applyAlignment="1">
      <alignment horizontal="right" vertical="center" wrapText="1" readingOrder="1"/>
    </xf>
    <xf numFmtId="2" fontId="9" fillId="0" borderId="47" xfId="72" applyNumberFormat="1" applyFont="1" applyBorder="1" applyAlignment="1">
      <alignment horizontal="right" vertical="center" wrapText="1" readingOrder="1"/>
    </xf>
    <xf numFmtId="0" fontId="9" fillId="0" borderId="48" xfId="72" applyFont="1" applyBorder="1" applyAlignment="1">
      <alignment horizontal="right" vertical="center" wrapText="1" readingOrder="1"/>
    </xf>
    <xf numFmtId="0" fontId="9" fillId="0" borderId="47" xfId="72" applyFont="1" applyBorder="1" applyAlignment="1">
      <alignment horizontal="right" vertical="center" wrapText="1" readingOrder="1"/>
    </xf>
    <xf numFmtId="3" fontId="26" fillId="2" borderId="0" xfId="13" applyNumberFormat="1" applyFont="1" applyFill="1" applyAlignment="1">
      <alignment vertical="center"/>
    </xf>
    <xf numFmtId="3" fontId="26" fillId="2" borderId="0" xfId="13" applyNumberFormat="1" applyFont="1" applyFill="1" applyAlignment="1">
      <alignment horizontal="right" vertical="center"/>
    </xf>
    <xf numFmtId="3" fontId="26" fillId="2" borderId="10" xfId="13" applyNumberFormat="1" applyFont="1" applyFill="1" applyBorder="1" applyAlignment="1">
      <alignment vertical="center"/>
    </xf>
    <xf numFmtId="3" fontId="26" fillId="2" borderId="10" xfId="13" applyNumberFormat="1" applyFont="1" applyFill="1" applyBorder="1" applyAlignment="1">
      <alignment horizontal="right" vertical="center"/>
    </xf>
    <xf numFmtId="0" fontId="33" fillId="3" borderId="40" xfId="13" applyFont="1" applyFill="1" applyBorder="1" applyAlignment="1">
      <alignment horizontal="right" vertical="center"/>
    </xf>
    <xf numFmtId="0" fontId="9" fillId="3" borderId="40" xfId="13" applyFont="1" applyFill="1" applyBorder="1" applyAlignment="1">
      <alignment horizontal="left" vertical="center"/>
    </xf>
    <xf numFmtId="0" fontId="9" fillId="3" borderId="40" xfId="0" applyFont="1" applyFill="1" applyBorder="1" applyAlignment="1">
      <alignment vertical="center"/>
    </xf>
    <xf numFmtId="3" fontId="6" fillId="3" borderId="21" xfId="13" applyNumberFormat="1" applyFont="1" applyFill="1" applyBorder="1" applyAlignment="1">
      <alignment horizontal="right" vertical="center"/>
    </xf>
    <xf numFmtId="3" fontId="6" fillId="3" borderId="0" xfId="13" applyNumberFormat="1" applyFont="1" applyFill="1" applyAlignment="1">
      <alignment horizontal="right" vertical="center"/>
    </xf>
    <xf numFmtId="3" fontId="9" fillId="2" borderId="10" xfId="13" applyNumberFormat="1" applyFont="1" applyFill="1" applyBorder="1" applyAlignment="1">
      <alignment horizontal="right" vertical="center"/>
    </xf>
    <xf numFmtId="3" fontId="11" fillId="3" borderId="21" xfId="13" applyNumberFormat="1" applyFont="1" applyFill="1" applyBorder="1" applyAlignment="1">
      <alignment horizontal="right"/>
    </xf>
    <xf numFmtId="0" fontId="9" fillId="3" borderId="0" xfId="13" applyFont="1" applyFill="1" applyAlignment="1">
      <alignment horizontal="left" vertical="center"/>
    </xf>
    <xf numFmtId="3" fontId="9" fillId="3" borderId="0" xfId="13" applyNumberFormat="1" applyFont="1" applyFill="1" applyAlignment="1">
      <alignment horizontal="right" vertical="center"/>
    </xf>
    <xf numFmtId="0" fontId="9" fillId="3" borderId="21" xfId="13" applyFont="1" applyFill="1" applyBorder="1" applyAlignment="1">
      <alignment horizontal="left" vertical="center"/>
    </xf>
    <xf numFmtId="3" fontId="33" fillId="3" borderId="21" xfId="13" applyNumberFormat="1" applyFont="1" applyFill="1" applyBorder="1" applyAlignment="1">
      <alignment horizontal="right" vertical="center"/>
    </xf>
    <xf numFmtId="0" fontId="9" fillId="3" borderId="21" xfId="13" applyFont="1" applyFill="1" applyBorder="1" applyAlignment="1">
      <alignment vertical="center"/>
    </xf>
    <xf numFmtId="3" fontId="9" fillId="3" borderId="21" xfId="13" applyNumberFormat="1" applyFont="1" applyFill="1" applyBorder="1" applyAlignment="1">
      <alignment horizontal="right" vertical="center"/>
    </xf>
    <xf numFmtId="0" fontId="33" fillId="3" borderId="10" xfId="13" applyFont="1" applyFill="1" applyBorder="1" applyAlignment="1">
      <alignment horizontal="right" vertical="center"/>
    </xf>
    <xf numFmtId="3" fontId="9" fillId="2" borderId="21" xfId="13" applyNumberFormat="1" applyFont="1" applyFill="1" applyBorder="1" applyAlignment="1">
      <alignment horizontal="right" vertical="center"/>
    </xf>
    <xf numFmtId="0" fontId="33" fillId="3" borderId="10" xfId="13" applyFont="1" applyFill="1" applyBorder="1" applyAlignment="1">
      <alignment horizontal="right"/>
    </xf>
    <xf numFmtId="0" fontId="6" fillId="3" borderId="21" xfId="41" applyFont="1" applyFill="1" applyBorder="1" applyAlignment="1">
      <alignment vertical="center"/>
    </xf>
    <xf numFmtId="0" fontId="6" fillId="3" borderId="0" xfId="41" applyFont="1" applyFill="1" applyAlignment="1">
      <alignment vertical="center"/>
    </xf>
    <xf numFmtId="16" fontId="33" fillId="3" borderId="0" xfId="13" quotePrefix="1" applyNumberFormat="1" applyFont="1" applyFill="1" applyAlignment="1">
      <alignment horizontal="right" vertical="center"/>
    </xf>
    <xf numFmtId="0" fontId="33" fillId="3" borderId="10" xfId="13" quotePrefix="1" applyFont="1" applyFill="1" applyBorder="1" applyAlignment="1">
      <alignment horizontal="right" vertical="center"/>
    </xf>
    <xf numFmtId="3" fontId="6" fillId="2" borderId="21" xfId="13" applyNumberFormat="1" applyFont="1" applyFill="1" applyBorder="1" applyAlignment="1">
      <alignment horizontal="right" vertical="center"/>
    </xf>
    <xf numFmtId="0" fontId="6" fillId="3" borderId="0" xfId="13" applyFont="1" applyFill="1" applyAlignment="1">
      <alignment vertical="center" wrapText="1"/>
    </xf>
    <xf numFmtId="0" fontId="6" fillId="2" borderId="0" xfId="13" applyFont="1" applyFill="1" applyAlignment="1">
      <alignment vertical="center"/>
    </xf>
    <xf numFmtId="3" fontId="6" fillId="2" borderId="0" xfId="13" applyNumberFormat="1" applyFont="1" applyFill="1" applyAlignment="1">
      <alignment horizontal="right" vertical="center"/>
    </xf>
    <xf numFmtId="0" fontId="6" fillId="2" borderId="10" xfId="13" applyFont="1" applyFill="1" applyBorder="1" applyAlignment="1">
      <alignment vertical="center"/>
    </xf>
    <xf numFmtId="3" fontId="6" fillId="2" borderId="10" xfId="13" applyNumberFormat="1" applyFont="1" applyFill="1" applyBorder="1" applyAlignment="1">
      <alignment horizontal="right" vertical="center"/>
    </xf>
    <xf numFmtId="3" fontId="6" fillId="3" borderId="0" xfId="12" applyNumberFormat="1" applyFont="1" applyFill="1" applyAlignment="1">
      <alignment horizontal="right"/>
    </xf>
    <xf numFmtId="0" fontId="0" fillId="0" borderId="0" xfId="0" applyAlignment="1">
      <alignment wrapText="1"/>
    </xf>
    <xf numFmtId="0" fontId="9" fillId="3" borderId="0" xfId="5" applyFont="1" applyFill="1" applyAlignment="1">
      <alignment horizontal="right" wrapText="1"/>
    </xf>
    <xf numFmtId="0" fontId="1" fillId="3" borderId="0" xfId="0" applyFont="1" applyFill="1" applyProtection="1">
      <protection locked="0"/>
    </xf>
    <xf numFmtId="166" fontId="6" fillId="3" borderId="0" xfId="68" applyNumberFormat="1" applyFont="1" applyFill="1" applyBorder="1" applyAlignment="1" applyProtection="1">
      <alignment horizontal="right" vertical="center"/>
      <protection locked="0"/>
    </xf>
    <xf numFmtId="0" fontId="6" fillId="3" borderId="0" xfId="5" applyFont="1" applyFill="1" applyAlignment="1">
      <alignment horizontal="left" vertical="center" indent="1"/>
    </xf>
    <xf numFmtId="0" fontId="9" fillId="3" borderId="3" xfId="5" applyFont="1" applyFill="1" applyBorder="1" applyAlignment="1">
      <alignment horizontal="left" indent="1"/>
    </xf>
    <xf numFmtId="0" fontId="13" fillId="3" borderId="0" xfId="5" applyFont="1" applyFill="1" applyAlignment="1">
      <alignment horizontal="left" vertical="center"/>
    </xf>
    <xf numFmtId="0" fontId="6" fillId="3" borderId="10" xfId="5" applyFont="1" applyFill="1" applyBorder="1" applyAlignment="1">
      <alignment horizontal="left" vertical="center" indent="1"/>
    </xf>
    <xf numFmtId="168" fontId="6" fillId="3" borderId="0" xfId="0" applyNumberFormat="1" applyFont="1" applyFill="1" applyAlignment="1">
      <alignment horizontal="right"/>
    </xf>
    <xf numFmtId="0" fontId="9" fillId="3" borderId="3" xfId="5" applyFont="1" applyFill="1" applyBorder="1" applyAlignment="1">
      <alignment horizontal="left" vertical="top" indent="1"/>
    </xf>
    <xf numFmtId="0" fontId="11" fillId="3" borderId="0" xfId="5" applyFont="1" applyFill="1" applyAlignment="1"/>
    <xf numFmtId="16" fontId="53" fillId="3" borderId="0" xfId="5" quotePrefix="1" applyNumberFormat="1" applyFont="1" applyFill="1" applyAlignment="1">
      <alignment horizontal="right" indent="1"/>
    </xf>
    <xf numFmtId="16" fontId="9" fillId="3" borderId="0" xfId="5" quotePrefix="1" applyNumberFormat="1" applyFont="1" applyFill="1" applyAlignment="1" applyProtection="1">
      <alignment horizontal="right" indent="1"/>
      <protection locked="0"/>
    </xf>
    <xf numFmtId="0" fontId="6" fillId="3" borderId="0" xfId="5" applyFont="1" applyFill="1" applyAlignment="1">
      <alignment horizontal="left" vertical="top" indent="1"/>
    </xf>
    <xf numFmtId="166" fontId="1" fillId="3" borderId="0" xfId="68" applyNumberFormat="1" applyFont="1" applyFill="1"/>
    <xf numFmtId="3" fontId="18" fillId="3" borderId="0" xfId="68" applyNumberFormat="1" applyFont="1" applyFill="1" applyAlignment="1" applyProtection="1">
      <alignment horizontal="right"/>
      <protection locked="0"/>
    </xf>
    <xf numFmtId="3" fontId="6" fillId="3" borderId="10" xfId="0" applyNumberFormat="1" applyFont="1" applyFill="1" applyBorder="1" applyAlignment="1" applyProtection="1">
      <alignment horizontal="right" wrapText="1"/>
      <protection locked="0"/>
    </xf>
    <xf numFmtId="0" fontId="6" fillId="3" borderId="10" xfId="0" applyFont="1" applyFill="1" applyBorder="1" applyAlignment="1">
      <alignment horizontal="left" vertical="center" wrapText="1" indent="1" readingOrder="1"/>
    </xf>
    <xf numFmtId="3" fontId="6" fillId="3" borderId="0" xfId="0" applyNumberFormat="1" applyFont="1" applyFill="1" applyAlignment="1" applyProtection="1">
      <alignment horizontal="right" wrapText="1"/>
      <protection locked="0"/>
    </xf>
    <xf numFmtId="0" fontId="6" fillId="3" borderId="0" xfId="0" applyFont="1" applyFill="1" applyAlignment="1">
      <alignment horizontal="left" vertical="center" wrapText="1" indent="1" readingOrder="1"/>
    </xf>
    <xf numFmtId="0" fontId="9" fillId="5" borderId="0" xfId="0" applyFont="1" applyFill="1" applyAlignment="1">
      <alignment horizontal="left" vertical="center" wrapText="1" indent="1" readingOrder="1"/>
    </xf>
    <xf numFmtId="0" fontId="6" fillId="3" borderId="0" xfId="0" applyFont="1" applyFill="1" applyAlignment="1">
      <alignment horizontal="left" vertical="center" wrapText="1" indent="1"/>
    </xf>
    <xf numFmtId="0" fontId="55" fillId="3" borderId="0" xfId="0" applyFont="1" applyFill="1" applyAlignment="1">
      <alignment horizontal="left" vertical="center" wrapText="1" indent="1" readingOrder="1"/>
    </xf>
    <xf numFmtId="3" fontId="6" fillId="3" borderId="0" xfId="0" applyNumberFormat="1" applyFont="1" applyFill="1" applyAlignment="1">
      <alignment horizontal="right" wrapText="1"/>
    </xf>
    <xf numFmtId="0" fontId="19" fillId="3" borderId="15" xfId="0" applyFont="1" applyFill="1" applyBorder="1" applyAlignment="1">
      <alignment horizontal="left" vertical="center" wrapText="1" indent="1" readingOrder="1"/>
    </xf>
    <xf numFmtId="0" fontId="13" fillId="3" borderId="0" xfId="0" applyFont="1" applyFill="1" applyAlignment="1">
      <alignment vertical="center"/>
    </xf>
    <xf numFmtId="169" fontId="0" fillId="0" borderId="0" xfId="0" applyNumberFormat="1"/>
    <xf numFmtId="9" fontId="11" fillId="0" borderId="0" xfId="0" applyNumberFormat="1" applyFont="1" applyAlignment="1">
      <alignment horizontal="right" vertical="center" wrapText="1" readingOrder="1"/>
    </xf>
    <xf numFmtId="9" fontId="6" fillId="0" borderId="0" xfId="0" applyNumberFormat="1" applyFont="1" applyAlignment="1">
      <alignment horizontal="right" vertical="center" wrapText="1" readingOrder="1"/>
    </xf>
    <xf numFmtId="0" fontId="6" fillId="0" borderId="0" xfId="0" applyFont="1" applyAlignment="1">
      <alignment horizontal="left" vertical="center" wrapText="1" indent="1" readingOrder="1"/>
    </xf>
    <xf numFmtId="169" fontId="136" fillId="0" borderId="0" xfId="0" applyNumberFormat="1" applyFont="1"/>
    <xf numFmtId="9" fontId="85" fillId="0" borderId="0" xfId="86" applyNumberFormat="1" applyAlignment="1">
      <alignment horizontal="left"/>
    </xf>
    <xf numFmtId="0" fontId="9" fillId="3" borderId="0" xfId="0" applyFont="1" applyFill="1" applyAlignment="1">
      <alignment horizontal="left" vertical="center" wrapText="1" indent="1" readingOrder="1"/>
    </xf>
    <xf numFmtId="9" fontId="86" fillId="0" borderId="0" xfId="86" applyNumberFormat="1" applyFont="1" applyAlignment="1">
      <alignment horizontal="left"/>
    </xf>
    <xf numFmtId="0" fontId="9" fillId="0" borderId="0" xfId="0" applyFont="1" applyAlignment="1">
      <alignment horizontal="left" vertical="center" wrapText="1" indent="1" readingOrder="1"/>
    </xf>
    <xf numFmtId="0" fontId="9" fillId="3" borderId="0" xfId="65" applyFont="1" applyFill="1" applyAlignment="1">
      <alignment horizontal="left" vertical="center" wrapText="1" indent="1" readingOrder="1"/>
    </xf>
    <xf numFmtId="0" fontId="19" fillId="3" borderId="17" xfId="0" applyFont="1" applyFill="1" applyBorder="1" applyAlignment="1">
      <alignment horizontal="left" vertical="center" wrapText="1" indent="1" readingOrder="1"/>
    </xf>
    <xf numFmtId="0" fontId="56" fillId="3" borderId="0" xfId="0" applyFont="1" applyFill="1"/>
    <xf numFmtId="0" fontId="53" fillId="3" borderId="0" xfId="0" applyFont="1" applyFill="1"/>
    <xf numFmtId="0" fontId="53" fillId="3" borderId="0" xfId="0" applyFont="1" applyFill="1" applyProtection="1">
      <protection locked="0"/>
    </xf>
    <xf numFmtId="0" fontId="15" fillId="3" borderId="0" xfId="0" applyFont="1" applyFill="1"/>
    <xf numFmtId="0" fontId="21" fillId="3" borderId="0" xfId="0" applyFont="1" applyFill="1" applyProtection="1">
      <protection locked="0"/>
    </xf>
    <xf numFmtId="0" fontId="9" fillId="5" borderId="19" xfId="0" applyFont="1" applyFill="1" applyBorder="1" applyAlignment="1">
      <alignment horizontal="left" vertical="center" wrapText="1" indent="1" readingOrder="1"/>
    </xf>
    <xf numFmtId="0" fontId="9" fillId="5" borderId="3" xfId="0" applyFont="1" applyFill="1" applyBorder="1" applyAlignment="1">
      <alignment horizontal="left" vertical="center" wrapText="1" indent="1" readingOrder="1"/>
    </xf>
    <xf numFmtId="0" fontId="6" fillId="3" borderId="0" xfId="5" applyFont="1" applyFill="1" applyAlignment="1">
      <alignment horizontal="left"/>
    </xf>
    <xf numFmtId="169" fontId="136" fillId="3" borderId="0" xfId="0" applyNumberFormat="1" applyFont="1" applyFill="1"/>
    <xf numFmtId="3" fontId="0" fillId="3" borderId="0" xfId="0" applyNumberFormat="1" applyFill="1"/>
    <xf numFmtId="3" fontId="9" fillId="3" borderId="40" xfId="5" applyNumberFormat="1" applyFont="1" applyFill="1" applyBorder="1" applyAlignment="1" applyProtection="1">
      <alignment horizontal="right"/>
      <protection locked="0"/>
    </xf>
    <xf numFmtId="0" fontId="9" fillId="3" borderId="40" xfId="5" applyFont="1" applyFill="1" applyBorder="1" applyAlignment="1">
      <alignment horizontal="left" indent="1"/>
    </xf>
    <xf numFmtId="3" fontId="9" fillId="3" borderId="0" xfId="5" applyNumberFormat="1" applyFont="1" applyFill="1" applyAlignment="1" applyProtection="1">
      <alignment horizontal="right"/>
      <protection locked="0"/>
    </xf>
    <xf numFmtId="0" fontId="9" fillId="3" borderId="0" xfId="5" applyFont="1" applyFill="1" applyAlignment="1">
      <alignment horizontal="left" vertical="top" indent="1"/>
    </xf>
    <xf numFmtId="0" fontId="9" fillId="3" borderId="0" xfId="5" applyFont="1" applyFill="1" applyAlignment="1">
      <alignment horizontal="left" vertical="top" wrapText="1" indent="1"/>
    </xf>
    <xf numFmtId="0" fontId="6" fillId="3" borderId="0" xfId="5" quotePrefix="1" applyFont="1" applyFill="1" applyAlignment="1">
      <alignment horizontal="left" vertical="top" indent="1"/>
    </xf>
    <xf numFmtId="0" fontId="9" fillId="3" borderId="0" xfId="5" applyFont="1" applyFill="1" applyAlignment="1">
      <alignment horizontal="left" vertical="center" indent="1"/>
    </xf>
    <xf numFmtId="0" fontId="6" fillId="3" borderId="0" xfId="5" applyFont="1" applyFill="1" applyAlignment="1">
      <alignment horizontal="left" vertical="center" wrapText="1" indent="1"/>
    </xf>
    <xf numFmtId="0" fontId="55" fillId="0" borderId="0" xfId="5" applyFont="1" applyAlignment="1" applyProtection="1">
      <alignment horizontal="left" vertical="top" indent="1"/>
      <protection locked="0"/>
    </xf>
    <xf numFmtId="169" fontId="137" fillId="0" borderId="0" xfId="0" applyNumberFormat="1" applyFont="1"/>
    <xf numFmtId="0" fontId="6" fillId="3" borderId="18" xfId="0" applyFont="1" applyFill="1" applyBorder="1" applyAlignment="1">
      <alignment horizontal="left" vertical="center" wrapText="1"/>
    </xf>
    <xf numFmtId="172"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0" fontId="9" fillId="3" borderId="0" xfId="5" quotePrefix="1" applyFont="1" applyFill="1" applyAlignment="1">
      <alignment horizontal="left" vertical="center" indent="1"/>
    </xf>
    <xf numFmtId="0" fontId="6" fillId="3" borderId="0" xfId="5" quotePrefix="1" applyFont="1" applyFill="1" applyAlignment="1">
      <alignment horizontal="left" vertical="center" indent="1"/>
    </xf>
    <xf numFmtId="172" fontId="0" fillId="0" borderId="0" xfId="0" applyNumberFormat="1"/>
    <xf numFmtId="0" fontId="6" fillId="3" borderId="10" xfId="5" applyFont="1" applyFill="1" applyBorder="1" applyAlignment="1">
      <alignment horizontal="left"/>
    </xf>
    <xf numFmtId="0" fontId="9" fillId="3" borderId="0" xfId="5" applyFont="1" applyFill="1" applyAlignment="1">
      <alignment horizontal="right" vertical="center"/>
    </xf>
    <xf numFmtId="16" fontId="10" fillId="3" borderId="0" xfId="5" quotePrefix="1" applyNumberFormat="1" applyFont="1" applyFill="1" applyAlignment="1">
      <alignment horizontal="right" vertical="center"/>
    </xf>
    <xf numFmtId="16" fontId="10" fillId="3" borderId="0" xfId="5" quotePrefix="1" applyNumberFormat="1" applyFont="1" applyFill="1" applyAlignment="1" applyProtection="1">
      <alignment horizontal="right" indent="1"/>
      <protection locked="0"/>
    </xf>
    <xf numFmtId="0" fontId="10" fillId="3" borderId="0" xfId="5" applyFont="1" applyFill="1" applyAlignment="1">
      <alignment horizontal="left" indent="1"/>
    </xf>
    <xf numFmtId="3" fontId="60" fillId="3" borderId="0" xfId="5" applyNumberFormat="1" applyFont="1" applyFill="1" applyAlignment="1">
      <alignment horizontal="right"/>
    </xf>
    <xf numFmtId="0" fontId="61" fillId="3" borderId="0" xfId="5" applyFont="1" applyFill="1" applyAlignment="1"/>
    <xf numFmtId="0" fontId="61" fillId="3" borderId="0" xfId="5" applyFont="1" applyFill="1" applyAlignment="1" applyProtection="1">
      <protection locked="0"/>
    </xf>
    <xf numFmtId="0" fontId="13" fillId="3" borderId="0" xfId="5" applyFont="1" applyFill="1">
      <alignment vertical="top"/>
    </xf>
    <xf numFmtId="0" fontId="9" fillId="3" borderId="0" xfId="5" applyFont="1" applyFill="1" applyAlignment="1">
      <alignment horizontal="left"/>
    </xf>
    <xf numFmtId="0" fontId="9" fillId="3" borderId="0" xfId="5" applyFont="1" applyFill="1" applyAlignment="1" applyProtection="1">
      <alignment horizontal="left"/>
      <protection locked="0"/>
    </xf>
    <xf numFmtId="0" fontId="9" fillId="3" borderId="40" xfId="5" applyFont="1" applyFill="1" applyBorder="1" applyAlignment="1" applyProtection="1">
      <alignment horizontal="left"/>
      <protection locked="0"/>
    </xf>
    <xf numFmtId="167" fontId="6" fillId="3" borderId="0" xfId="5" applyNumberFormat="1" applyFont="1" applyFill="1" applyAlignment="1" applyProtection="1">
      <alignment horizontal="center"/>
      <protection locked="0"/>
    </xf>
    <xf numFmtId="0" fontId="139" fillId="3" borderId="0" xfId="5" applyFont="1" applyFill="1" applyAlignment="1">
      <alignment horizontal="center" vertical="center"/>
    </xf>
    <xf numFmtId="0" fontId="19" fillId="3" borderId="0" xfId="5" applyFont="1" applyFill="1" applyAlignment="1" applyProtection="1">
      <alignment horizontal="center" vertical="center" wrapText="1"/>
      <protection locked="0"/>
    </xf>
    <xf numFmtId="3" fontId="139" fillId="3" borderId="0" xfId="5" applyNumberFormat="1" applyFont="1" applyFill="1" applyAlignment="1">
      <alignment horizontal="center" vertical="center"/>
    </xf>
    <xf numFmtId="0" fontId="19" fillId="3" borderId="0" xfId="5" applyFont="1" applyFill="1" applyAlignment="1" applyProtection="1">
      <alignment horizontal="center" wrapText="1"/>
      <protection locked="0"/>
    </xf>
    <xf numFmtId="0" fontId="139" fillId="3" borderId="3" xfId="5" applyFont="1" applyFill="1" applyBorder="1" applyAlignment="1">
      <alignment horizontal="center" vertical="center"/>
    </xf>
    <xf numFmtId="0" fontId="19" fillId="3" borderId="3" xfId="5" applyFont="1" applyFill="1" applyBorder="1" applyAlignment="1" applyProtection="1">
      <alignment horizontal="center" vertical="center" wrapText="1"/>
      <protection locked="0"/>
    </xf>
    <xf numFmtId="0" fontId="139" fillId="3" borderId="45" xfId="5" applyFont="1" applyFill="1" applyBorder="1" applyAlignment="1">
      <alignment horizontal="center" vertical="center"/>
    </xf>
    <xf numFmtId="3" fontId="139" fillId="3" borderId="45" xfId="5" applyNumberFormat="1" applyFont="1" applyFill="1" applyBorder="1" applyAlignment="1">
      <alignment horizontal="center" vertical="center"/>
    </xf>
    <xf numFmtId="0" fontId="139" fillId="3" borderId="0" xfId="5" applyFont="1" applyFill="1" applyAlignment="1"/>
    <xf numFmtId="0" fontId="105" fillId="0" borderId="0" xfId="0" applyFont="1" applyAlignment="1" applyProtection="1">
      <alignment vertical="center" wrapText="1"/>
      <protection locked="0"/>
    </xf>
    <xf numFmtId="0" fontId="19" fillId="3" borderId="0" xfId="0" applyFont="1" applyFill="1" applyAlignment="1">
      <alignment horizontal="right" wrapText="1"/>
    </xf>
    <xf numFmtId="0" fontId="19" fillId="3" borderId="0" xfId="0" applyFont="1" applyFill="1" applyAlignment="1" applyProtection="1">
      <alignment horizontal="right" wrapText="1"/>
      <protection locked="0"/>
    </xf>
    <xf numFmtId="0" fontId="19" fillId="3" borderId="15" xfId="0" applyFont="1" applyFill="1" applyBorder="1" applyAlignment="1">
      <alignment horizontal="right" wrapText="1"/>
    </xf>
    <xf numFmtId="0" fontId="19" fillId="3" borderId="15" xfId="0" applyFont="1" applyFill="1" applyBorder="1" applyAlignment="1" applyProtection="1">
      <alignment horizontal="right" wrapText="1"/>
      <protection locked="0"/>
    </xf>
    <xf numFmtId="0" fontId="9" fillId="3" borderId="3" xfId="5" applyFont="1" applyFill="1" applyBorder="1" applyAlignment="1">
      <alignment horizontal="left" vertical="top"/>
    </xf>
    <xf numFmtId="172" fontId="6" fillId="11" borderId="0" xfId="0" applyNumberFormat="1" applyFont="1" applyFill="1" applyAlignment="1" applyProtection="1">
      <alignment vertical="center"/>
      <protection locked="0"/>
    </xf>
    <xf numFmtId="16" fontId="9" fillId="3" borderId="0" xfId="5" quotePrefix="1" applyNumberFormat="1" applyFont="1" applyFill="1" applyAlignment="1">
      <alignment horizontal="right"/>
    </xf>
    <xf numFmtId="0" fontId="15" fillId="3" borderId="0" xfId="5" applyFont="1" applyFill="1">
      <alignment vertical="top"/>
    </xf>
    <xf numFmtId="0" fontId="106" fillId="0" borderId="0" xfId="5" applyFont="1" applyAlignment="1" applyProtection="1">
      <alignment horizontal="left"/>
      <protection locked="0"/>
    </xf>
    <xf numFmtId="172" fontId="4" fillId="0" borderId="0" xfId="0" applyNumberFormat="1" applyFont="1"/>
    <xf numFmtId="172" fontId="6" fillId="3" borderId="0" xfId="49" applyNumberFormat="1" applyFont="1" applyFill="1" applyBorder="1" applyAlignment="1" applyProtection="1">
      <alignment horizontal="right"/>
      <protection locked="0"/>
    </xf>
    <xf numFmtId="172" fontId="6" fillId="3" borderId="10" xfId="49" applyNumberFormat="1" applyFont="1" applyFill="1" applyBorder="1" applyAlignment="1">
      <alignment horizontal="right"/>
    </xf>
    <xf numFmtId="172" fontId="6" fillId="3" borderId="0" xfId="49" applyNumberFormat="1" applyFont="1" applyFill="1" applyAlignment="1">
      <alignment horizontal="right"/>
    </xf>
    <xf numFmtId="180" fontId="6" fillId="3" borderId="0" xfId="49" applyNumberFormat="1" applyFont="1" applyFill="1" applyBorder="1" applyAlignment="1">
      <alignment horizontal="right"/>
    </xf>
    <xf numFmtId="180" fontId="6" fillId="3" borderId="0" xfId="49" applyNumberFormat="1" applyFont="1" applyFill="1" applyAlignment="1">
      <alignment horizontal="right"/>
    </xf>
    <xf numFmtId="171" fontId="6" fillId="3" borderId="0" xfId="49" applyNumberFormat="1" applyFont="1" applyFill="1" applyBorder="1" applyAlignment="1">
      <alignment horizontal="right"/>
    </xf>
    <xf numFmtId="171" fontId="6" fillId="3" borderId="0" xfId="49" applyNumberFormat="1" applyFont="1" applyFill="1" applyBorder="1" applyAlignment="1" applyProtection="1">
      <alignment horizontal="right"/>
      <protection locked="0"/>
    </xf>
    <xf numFmtId="171" fontId="6" fillId="3" borderId="0" xfId="49" applyNumberFormat="1" applyFont="1" applyFill="1" applyAlignment="1">
      <alignment horizontal="right"/>
    </xf>
    <xf numFmtId="171" fontId="6" fillId="3" borderId="0" xfId="49" applyNumberFormat="1" applyFont="1" applyFill="1" applyAlignment="1" applyProtection="1">
      <alignment horizontal="right"/>
      <protection locked="0"/>
    </xf>
    <xf numFmtId="49" fontId="107" fillId="0" borderId="0" xfId="0" applyNumberFormat="1" applyFont="1"/>
    <xf numFmtId="4" fontId="0" fillId="0" borderId="0" xfId="0" applyNumberFormat="1"/>
    <xf numFmtId="167" fontId="9" fillId="3" borderId="0" xfId="5" applyNumberFormat="1" applyFont="1" applyFill="1" applyAlignment="1">
      <alignment horizontal="right" wrapText="1"/>
    </xf>
    <xf numFmtId="0" fontId="9" fillId="3" borderId="0" xfId="5" quotePrefix="1" applyFont="1" applyFill="1" applyAlignment="1">
      <alignment horizontal="right" wrapText="1"/>
    </xf>
    <xf numFmtId="3" fontId="18" fillId="12" borderId="0" xfId="0" applyNumberFormat="1" applyFont="1" applyFill="1" applyAlignment="1">
      <alignment horizontal="right" vertical="center"/>
    </xf>
    <xf numFmtId="0" fontId="19" fillId="3" borderId="0" xfId="0" applyFont="1" applyFill="1" applyAlignment="1">
      <alignment horizontal="right" vertical="center" wrapText="1" readingOrder="1"/>
    </xf>
    <xf numFmtId="0" fontId="19" fillId="3" borderId="0" xfId="0" applyFont="1" applyFill="1" applyAlignment="1">
      <alignment horizontal="right" vertical="center" wrapText="1"/>
    </xf>
    <xf numFmtId="0" fontId="0" fillId="3" borderId="0" xfId="0" applyFill="1" applyProtection="1">
      <protection locked="0"/>
    </xf>
    <xf numFmtId="0" fontId="6" fillId="3" borderId="0" xfId="0" applyFont="1" applyFill="1"/>
    <xf numFmtId="0" fontId="6" fillId="3" borderId="10" xfId="0" applyFont="1" applyFill="1" applyBorder="1"/>
    <xf numFmtId="0" fontId="6" fillId="0" borderId="10" xfId="5" applyFont="1" applyBorder="1" applyAlignment="1">
      <alignment horizontal="left" vertical="center" indent="1"/>
    </xf>
    <xf numFmtId="168" fontId="6" fillId="3" borderId="0" xfId="0" applyNumberFormat="1" applyFont="1" applyFill="1"/>
    <xf numFmtId="3" fontId="6" fillId="3" borderId="0" xfId="0" applyNumberFormat="1" applyFont="1" applyFill="1"/>
    <xf numFmtId="0" fontId="9" fillId="3" borderId="0" xfId="5" applyFont="1" applyFill="1" applyAlignment="1">
      <alignment horizontal="left" indent="1"/>
    </xf>
    <xf numFmtId="172" fontId="6" fillId="3" borderId="10" xfId="0" applyNumberFormat="1" applyFont="1" applyFill="1" applyBorder="1"/>
    <xf numFmtId="172" fontId="6" fillId="3" borderId="10" xfId="0" applyNumberFormat="1" applyFont="1" applyFill="1" applyBorder="1" applyProtection="1">
      <protection locked="0"/>
    </xf>
    <xf numFmtId="0" fontId="6" fillId="3" borderId="10" xfId="5" applyFont="1" applyFill="1" applyBorder="1" applyAlignment="1">
      <alignment horizontal="left" vertical="top" indent="1"/>
    </xf>
    <xf numFmtId="172" fontId="6" fillId="3" borderId="0" xfId="0" applyNumberFormat="1" applyFont="1" applyFill="1"/>
    <xf numFmtId="172" fontId="6" fillId="3" borderId="0" xfId="0" applyNumberFormat="1" applyFont="1" applyFill="1" applyProtection="1">
      <protection locked="0"/>
    </xf>
    <xf numFmtId="0" fontId="29" fillId="3" borderId="0" xfId="5" applyFont="1" applyFill="1" applyAlignment="1">
      <alignment horizontal="left" indent="1"/>
    </xf>
    <xf numFmtId="3" fontId="9" fillId="3" borderId="40" xfId="49" applyNumberFormat="1" applyFont="1" applyFill="1" applyBorder="1" applyAlignment="1"/>
    <xf numFmtId="3" fontId="18" fillId="3" borderId="40" xfId="0" applyNumberFormat="1" applyFont="1" applyFill="1" applyBorder="1"/>
    <xf numFmtId="0" fontId="9" fillId="3" borderId="40" xfId="5" applyFont="1" applyFill="1" applyBorder="1" applyAlignment="1">
      <alignment horizontal="left" vertical="center" indent="1"/>
    </xf>
    <xf numFmtId="0" fontId="0" fillId="3" borderId="0" xfId="0" quotePrefix="1" applyFill="1"/>
    <xf numFmtId="0" fontId="9" fillId="3" borderId="40" xfId="5" quotePrefix="1" applyFont="1" applyFill="1" applyBorder="1" applyAlignment="1">
      <alignment horizontal="left" vertical="center" indent="1"/>
    </xf>
    <xf numFmtId="0" fontId="6" fillId="3" borderId="10" xfId="5" quotePrefix="1" applyFont="1" applyFill="1" applyBorder="1" applyAlignment="1">
      <alignment horizontal="left" vertical="center" indent="1"/>
    </xf>
    <xf numFmtId="0" fontId="6" fillId="3" borderId="40" xfId="5" applyFont="1" applyFill="1" applyBorder="1" applyAlignment="1">
      <alignment horizontal="left" vertical="center" indent="1"/>
    </xf>
    <xf numFmtId="3" fontId="1" fillId="3" borderId="10" xfId="0" applyNumberFormat="1" applyFont="1" applyFill="1" applyBorder="1" applyAlignment="1">
      <alignment horizontal="right"/>
    </xf>
    <xf numFmtId="0" fontId="9" fillId="3" borderId="3" xfId="5" applyFont="1" applyFill="1" applyBorder="1" applyAlignment="1">
      <alignment horizontal="left" vertical="center" indent="1"/>
    </xf>
    <xf numFmtId="0" fontId="77" fillId="3" borderId="0" xfId="0" applyFont="1" applyFill="1"/>
    <xf numFmtId="0" fontId="9" fillId="3" borderId="0" xfId="5" applyFont="1" applyFill="1" applyAlignment="1">
      <alignment horizontal="left" vertical="center" wrapText="1"/>
    </xf>
    <xf numFmtId="0" fontId="6" fillId="3" borderId="0" xfId="5" applyFont="1" applyFill="1" applyAlignment="1">
      <alignment horizontal="left" vertical="center" wrapText="1"/>
    </xf>
    <xf numFmtId="0" fontId="55" fillId="0" borderId="0" xfId="5" applyFont="1" applyAlignment="1" applyProtection="1">
      <alignment horizontal="left" vertical="center"/>
      <protection locked="0"/>
    </xf>
    <xf numFmtId="0" fontId="24" fillId="3" borderId="0" xfId="0" applyFont="1" applyFill="1" applyAlignment="1">
      <alignment horizontal="left" indent="1"/>
    </xf>
    <xf numFmtId="168" fontId="136" fillId="0" borderId="0" xfId="0" applyNumberFormat="1" applyFont="1"/>
    <xf numFmtId="0" fontId="6" fillId="3" borderId="10" xfId="5" applyFont="1" applyFill="1" applyBorder="1" applyAlignment="1">
      <alignment horizontal="left" indent="1"/>
    </xf>
    <xf numFmtId="0" fontId="6" fillId="3" borderId="0" xfId="5" applyFont="1" applyFill="1" applyAlignment="1">
      <alignment horizontal="left" indent="1"/>
    </xf>
    <xf numFmtId="3" fontId="9" fillId="3" borderId="0" xfId="0" applyNumberFormat="1" applyFont="1" applyFill="1" applyAlignment="1">
      <alignment vertical="center"/>
    </xf>
    <xf numFmtId="0" fontId="17" fillId="0" borderId="0" xfId="1" applyFont="1" applyAlignment="1">
      <alignment horizontal="left" vertical="top"/>
    </xf>
    <xf numFmtId="168" fontId="8" fillId="0" borderId="0" xfId="1" applyNumberFormat="1" applyFont="1" applyAlignment="1">
      <alignment horizontal="center"/>
    </xf>
    <xf numFmtId="0" fontId="8" fillId="0" borderId="3" xfId="1" applyFont="1" applyBorder="1"/>
    <xf numFmtId="168" fontId="8" fillId="0" borderId="0" xfId="1" applyNumberFormat="1" applyFont="1"/>
    <xf numFmtId="0" fontId="7" fillId="2" borderId="0" xfId="1" applyFont="1" applyFill="1" applyAlignment="1">
      <alignment vertical="center"/>
    </xf>
    <xf numFmtId="0" fontId="89" fillId="0" borderId="0" xfId="90" applyFont="1" applyAlignment="1" applyProtection="1">
      <alignment vertical="center"/>
      <protection hidden="1"/>
    </xf>
    <xf numFmtId="0" fontId="13" fillId="0" borderId="0" xfId="67" applyFont="1"/>
    <xf numFmtId="168" fontId="9" fillId="0" borderId="39" xfId="95" applyNumberFormat="1" applyFont="1" applyBorder="1" applyAlignment="1">
      <alignment horizontal="right" vertical="center"/>
    </xf>
    <xf numFmtId="168" fontId="9" fillId="0" borderId="21" xfId="95" applyNumberFormat="1" applyFont="1" applyBorder="1" applyAlignment="1">
      <alignment horizontal="right" vertical="center"/>
    </xf>
    <xf numFmtId="16" fontId="33" fillId="3" borderId="21" xfId="13" quotePrefix="1" applyNumberFormat="1" applyFont="1" applyFill="1" applyBorder="1" applyAlignment="1">
      <alignment horizontal="right" vertical="center"/>
    </xf>
    <xf numFmtId="0" fontId="140" fillId="0" borderId="0" xfId="0" applyFont="1" applyAlignment="1">
      <alignment horizontal="left" vertical="center" wrapText="1"/>
    </xf>
    <xf numFmtId="167" fontId="140" fillId="0" borderId="0" xfId="0" applyNumberFormat="1" applyFont="1" applyAlignment="1">
      <alignment horizontal="center" vertical="center" wrapText="1"/>
    </xf>
    <xf numFmtId="168" fontId="140" fillId="0" borderId="0" xfId="0" applyNumberFormat="1" applyFont="1" applyAlignment="1">
      <alignment horizontal="center" vertical="center" wrapText="1"/>
    </xf>
    <xf numFmtId="168" fontId="1" fillId="3" borderId="3" xfId="43" applyNumberFormat="1" applyFont="1" applyFill="1" applyBorder="1" applyAlignment="1">
      <alignment horizontal="right" vertical="center" indent="1"/>
    </xf>
    <xf numFmtId="9" fontId="1" fillId="3" borderId="3" xfId="68" applyFont="1" applyFill="1" applyBorder="1" applyAlignment="1">
      <alignment horizontal="right" vertical="center" indent="1"/>
    </xf>
    <xf numFmtId="0" fontId="18" fillId="3" borderId="0" xfId="43" applyFont="1" applyFill="1" applyAlignment="1">
      <alignment horizontal="right" vertical="center" indent="1"/>
    </xf>
    <xf numFmtId="1" fontId="18" fillId="3" borderId="0" xfId="43" applyNumberFormat="1" applyFont="1" applyFill="1" applyAlignment="1">
      <alignment horizontal="right" vertical="center" indent="1"/>
    </xf>
    <xf numFmtId="0" fontId="18" fillId="3" borderId="0" xfId="43" applyFont="1" applyFill="1" applyAlignment="1">
      <alignment horizontal="center"/>
    </xf>
    <xf numFmtId="0" fontId="18" fillId="3" borderId="3" xfId="0" applyFont="1" applyFill="1" applyBorder="1" applyAlignment="1">
      <alignment horizontal="center"/>
    </xf>
    <xf numFmtId="0" fontId="49" fillId="3" borderId="3" xfId="43" applyFont="1" applyFill="1" applyBorder="1" applyAlignment="1">
      <alignment horizontal="left" vertical="center" indent="1"/>
    </xf>
    <xf numFmtId="168" fontId="1" fillId="3" borderId="0" xfId="43" applyNumberFormat="1" applyFont="1" applyFill="1" applyAlignment="1">
      <alignment horizontal="right" vertical="center" indent="1"/>
    </xf>
    <xf numFmtId="9" fontId="1" fillId="3" borderId="0" xfId="68" applyFont="1" applyFill="1" applyBorder="1" applyAlignment="1">
      <alignment horizontal="right" vertical="center" indent="1"/>
    </xf>
    <xf numFmtId="9" fontId="1" fillId="3" borderId="0" xfId="43" applyNumberFormat="1" applyFont="1" applyFill="1" applyAlignment="1">
      <alignment horizontal="right" vertical="center" indent="1"/>
    </xf>
    <xf numFmtId="9" fontId="1" fillId="3" borderId="3" xfId="43" applyNumberFormat="1" applyFont="1" applyFill="1" applyBorder="1" applyAlignment="1">
      <alignment horizontal="right" vertical="center" indent="1"/>
    </xf>
    <xf numFmtId="3" fontId="36" fillId="0" borderId="0" xfId="36" applyNumberFormat="1" applyFont="1" applyAlignment="1">
      <alignment horizontal="left"/>
    </xf>
    <xf numFmtId="3" fontId="18" fillId="2" borderId="0" xfId="67" applyNumberFormat="1" applyFont="1" applyFill="1" applyAlignment="1">
      <alignment horizontal="right" vertical="center" indent="1"/>
    </xf>
    <xf numFmtId="1" fontId="18" fillId="2" borderId="0" xfId="67" applyNumberFormat="1" applyFont="1" applyFill="1" applyAlignment="1">
      <alignment horizontal="right" vertical="center" indent="1"/>
    </xf>
    <xf numFmtId="1" fontId="1" fillId="0" borderId="3" xfId="67" applyNumberFormat="1" applyFont="1" applyBorder="1" applyAlignment="1">
      <alignment horizontal="right" vertical="center" indent="1"/>
    </xf>
    <xf numFmtId="1" fontId="1" fillId="0" borderId="4" xfId="67" applyNumberFormat="1" applyFont="1" applyBorder="1" applyAlignment="1">
      <alignment horizontal="right" vertical="center" indent="1"/>
    </xf>
    <xf numFmtId="1" fontId="9" fillId="2" borderId="0" xfId="67" applyNumberFormat="1" applyFont="1" applyFill="1" applyAlignment="1">
      <alignment horizontal="right" vertical="center" indent="1"/>
    </xf>
    <xf numFmtId="1" fontId="9" fillId="2" borderId="0" xfId="67" applyNumberFormat="1" applyFont="1" applyFill="1" applyAlignment="1">
      <alignment horizontal="right" indent="1"/>
    </xf>
    <xf numFmtId="3" fontId="18" fillId="2" borderId="0" xfId="67" applyNumberFormat="1" applyFont="1" applyFill="1" applyAlignment="1">
      <alignment horizontal="right" indent="1"/>
    </xf>
    <xf numFmtId="1" fontId="18" fillId="2" borderId="0" xfId="67" applyNumberFormat="1" applyFont="1" applyFill="1" applyAlignment="1">
      <alignment horizontal="right" indent="1"/>
    </xf>
    <xf numFmtId="3" fontId="1" fillId="0" borderId="4" xfId="67" applyNumberFormat="1" applyFont="1" applyBorder="1" applyAlignment="1">
      <alignment horizontal="right" vertical="center" indent="1"/>
    </xf>
    <xf numFmtId="0" fontId="1" fillId="0" borderId="0" xfId="0" applyFont="1" applyAlignment="1">
      <alignment horizontal="left" wrapText="1"/>
    </xf>
    <xf numFmtId="0" fontId="9" fillId="3" borderId="3" xfId="5" applyFont="1" applyFill="1" applyBorder="1" applyAlignment="1">
      <alignment horizontal="right" wrapText="1"/>
    </xf>
    <xf numFmtId="0" fontId="19" fillId="3" borderId="3" xfId="5" applyFont="1" applyFill="1" applyBorder="1" applyAlignment="1" applyProtection="1">
      <alignment horizontal="center" wrapText="1"/>
      <protection locked="0"/>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9" fillId="3" borderId="3" xfId="5" quotePrefix="1" applyFont="1" applyFill="1" applyBorder="1" applyAlignment="1">
      <alignment horizontal="right" wrapText="1"/>
    </xf>
    <xf numFmtId="0" fontId="13" fillId="0" borderId="0" xfId="61" applyFont="1" applyAlignment="1">
      <alignment vertical="center"/>
    </xf>
    <xf numFmtId="2" fontId="6" fillId="0" borderId="0" xfId="0" applyNumberFormat="1" applyFont="1" applyAlignment="1">
      <alignment horizontal="center" wrapText="1" readingOrder="1"/>
    </xf>
    <xf numFmtId="0" fontId="19" fillId="0" borderId="15" xfId="61" applyFont="1" applyBorder="1" applyAlignment="1">
      <alignment horizontal="left" vertical="center" wrapText="1" indent="1" readingOrder="1"/>
    </xf>
    <xf numFmtId="167" fontId="6" fillId="0" borderId="0" xfId="5" applyNumberFormat="1" applyFont="1" applyAlignment="1" applyProtection="1">
      <alignment horizontal="right" vertical="center"/>
      <protection locked="0"/>
    </xf>
    <xf numFmtId="167" fontId="6" fillId="0" borderId="0" xfId="5" applyNumberFormat="1" applyFont="1" applyAlignment="1">
      <alignment horizontal="right" vertical="center"/>
    </xf>
    <xf numFmtId="180" fontId="131" fillId="0" borderId="0" xfId="100" applyNumberFormat="1" applyFont="1" applyFill="1" applyBorder="1" applyAlignment="1" applyProtection="1">
      <alignment vertical="center"/>
    </xf>
    <xf numFmtId="2" fontId="18" fillId="5" borderId="0" xfId="0" quotePrefix="1" applyNumberFormat="1" applyFont="1" applyFill="1" applyAlignment="1">
      <alignment horizontal="right" vertical="center"/>
    </xf>
    <xf numFmtId="3" fontId="18" fillId="5" borderId="0" xfId="0" quotePrefix="1" applyNumberFormat="1" applyFont="1" applyFill="1" applyAlignment="1">
      <alignment horizontal="right" vertical="center"/>
    </xf>
    <xf numFmtId="172" fontId="6" fillId="3" borderId="0" xfId="49" applyNumberFormat="1" applyFont="1" applyFill="1" applyAlignment="1" applyProtection="1">
      <alignment horizontal="right"/>
      <protection locked="0"/>
    </xf>
    <xf numFmtId="172" fontId="6" fillId="3" borderId="10" xfId="49" applyNumberFormat="1" applyFont="1" applyFill="1" applyBorder="1" applyAlignment="1" applyProtection="1">
      <alignment horizontal="right"/>
      <protection locked="0"/>
    </xf>
    <xf numFmtId="172" fontId="6" fillId="3" borderId="0" xfId="49" applyNumberFormat="1" applyFont="1" applyFill="1" applyAlignment="1" applyProtection="1">
      <alignment vertical="center"/>
      <protection locked="0"/>
    </xf>
    <xf numFmtId="172" fontId="6" fillId="0" borderId="0" xfId="49" applyNumberFormat="1" applyFont="1" applyFill="1" applyAlignment="1" applyProtection="1">
      <alignment vertical="center"/>
      <protection locked="0"/>
    </xf>
    <xf numFmtId="172" fontId="6" fillId="3" borderId="10" xfId="49" applyNumberFormat="1" applyFont="1" applyFill="1" applyBorder="1" applyAlignment="1" applyProtection="1">
      <alignment vertical="center"/>
      <protection locked="0"/>
    </xf>
    <xf numFmtId="172" fontId="9" fillId="3" borderId="40" xfId="49" applyNumberFormat="1" applyFont="1" applyFill="1" applyBorder="1" applyAlignment="1" applyProtection="1">
      <alignment vertical="center"/>
      <protection locked="0"/>
    </xf>
    <xf numFmtId="172" fontId="6" fillId="0" borderId="40" xfId="49" applyNumberFormat="1" applyFont="1" applyFill="1" applyBorder="1" applyAlignment="1">
      <alignment vertical="center"/>
    </xf>
    <xf numFmtId="172" fontId="6" fillId="0" borderId="10" xfId="49" applyNumberFormat="1" applyFont="1" applyFill="1" applyBorder="1" applyAlignment="1" applyProtection="1">
      <alignment vertical="center"/>
      <protection locked="0"/>
    </xf>
    <xf numFmtId="172" fontId="9" fillId="0" borderId="40" xfId="49" applyNumberFormat="1" applyFont="1" applyFill="1" applyBorder="1" applyAlignment="1" applyProtection="1">
      <alignment vertical="center"/>
      <protection locked="0"/>
    </xf>
    <xf numFmtId="3" fontId="1" fillId="3" borderId="0" xfId="0" applyNumberFormat="1" applyFont="1" applyFill="1" applyAlignment="1" applyProtection="1">
      <alignment horizontal="right"/>
      <protection locked="0"/>
    </xf>
    <xf numFmtId="3" fontId="1" fillId="3" borderId="10" xfId="0" applyNumberFormat="1" applyFont="1" applyFill="1" applyBorder="1" applyAlignment="1" applyProtection="1">
      <alignment horizontal="right"/>
      <protection locked="0"/>
    </xf>
    <xf numFmtId="3" fontId="1" fillId="3" borderId="0" xfId="0" applyNumberFormat="1" applyFont="1" applyFill="1" applyAlignment="1" applyProtection="1">
      <alignment vertical="center"/>
      <protection locked="0"/>
    </xf>
    <xf numFmtId="3" fontId="1" fillId="3" borderId="10" xfId="0" applyNumberFormat="1" applyFont="1" applyFill="1" applyBorder="1" applyAlignment="1" applyProtection="1">
      <alignment vertical="center"/>
      <protection locked="0"/>
    </xf>
    <xf numFmtId="3" fontId="18" fillId="3" borderId="40" xfId="0" applyNumberFormat="1" applyFont="1" applyFill="1" applyBorder="1" applyAlignment="1" applyProtection="1">
      <alignment vertical="center"/>
      <protection locked="0"/>
    </xf>
    <xf numFmtId="3" fontId="1" fillId="0" borderId="40" xfId="0" applyNumberFormat="1" applyFont="1" applyBorder="1" applyAlignment="1">
      <alignment vertical="center"/>
    </xf>
    <xf numFmtId="3" fontId="1" fillId="0" borderId="0" xfId="0" applyNumberFormat="1" applyFont="1" applyAlignment="1" applyProtection="1">
      <alignment vertical="center"/>
      <protection locked="0"/>
    </xf>
    <xf numFmtId="3" fontId="18" fillId="0" borderId="40" xfId="0" applyNumberFormat="1" applyFont="1" applyBorder="1" applyAlignment="1" applyProtection="1">
      <alignment vertical="center"/>
      <protection locked="0"/>
    </xf>
    <xf numFmtId="3" fontId="18" fillId="3" borderId="40" xfId="0" applyNumberFormat="1" applyFont="1" applyFill="1" applyBorder="1" applyProtection="1">
      <protection locked="0"/>
    </xf>
    <xf numFmtId="3" fontId="6" fillId="0" borderId="0" xfId="5" applyNumberFormat="1" applyFont="1" applyAlignment="1">
      <alignment horizontal="right" vertical="center"/>
    </xf>
    <xf numFmtId="0" fontId="13" fillId="3" borderId="0" xfId="0" applyFont="1" applyFill="1"/>
    <xf numFmtId="0" fontId="133" fillId="0" borderId="0" xfId="4" applyFont="1"/>
    <xf numFmtId="3" fontId="6" fillId="0" borderId="0" xfId="4" applyNumberFormat="1" applyFont="1"/>
    <xf numFmtId="0" fontId="53" fillId="0" borderId="0" xfId="4" applyFont="1" applyAlignment="1">
      <alignment vertical="center"/>
    </xf>
    <xf numFmtId="0" fontId="6" fillId="0" borderId="0" xfId="0" applyFont="1" applyAlignment="1">
      <alignment horizontal="right" vertical="center" wrapText="1"/>
    </xf>
    <xf numFmtId="0" fontId="6" fillId="0" borderId="0" xfId="0" applyFont="1" applyAlignment="1">
      <alignment horizontal="right" vertical="center"/>
    </xf>
    <xf numFmtId="0" fontId="6" fillId="0" borderId="0" xfId="4" applyFont="1" applyAlignment="1">
      <alignment horizontal="right" wrapText="1"/>
    </xf>
    <xf numFmtId="0" fontId="6" fillId="0" borderId="3" xfId="4" applyFont="1" applyBorder="1" applyAlignment="1">
      <alignment horizontal="right" vertical="center" wrapText="1"/>
    </xf>
    <xf numFmtId="0" fontId="9" fillId="0" borderId="0" xfId="4" applyFont="1" applyAlignment="1">
      <alignment horizontal="left" vertical="center" indent="1"/>
    </xf>
    <xf numFmtId="0" fontId="9" fillId="0" borderId="4" xfId="4" applyFont="1" applyBorder="1" applyAlignment="1">
      <alignment horizontal="right"/>
    </xf>
    <xf numFmtId="3" fontId="11" fillId="0" borderId="0" xfId="4" applyNumberFormat="1" applyFont="1" applyAlignment="1">
      <alignment vertical="center" wrapText="1"/>
    </xf>
    <xf numFmtId="3" fontId="53" fillId="0" borderId="0" xfId="4" applyNumberFormat="1" applyFont="1" applyAlignment="1">
      <alignment vertical="center" wrapText="1"/>
    </xf>
    <xf numFmtId="0" fontId="9" fillId="0" borderId="0" xfId="4" applyFont="1" applyAlignment="1">
      <alignment vertical="top" wrapText="1"/>
    </xf>
    <xf numFmtId="3" fontId="6" fillId="0" borderId="0" xfId="4" applyNumberFormat="1" applyFont="1" applyAlignment="1">
      <alignment horizontal="right"/>
    </xf>
    <xf numFmtId="0" fontId="18" fillId="0" borderId="4" xfId="4" applyFont="1" applyBorder="1" applyAlignment="1">
      <alignment horizontal="right"/>
    </xf>
    <xf numFmtId="0" fontId="18" fillId="0" borderId="4" xfId="4" applyFont="1" applyBorder="1"/>
    <xf numFmtId="0" fontId="9" fillId="0" borderId="4" xfId="4" applyFont="1" applyBorder="1"/>
    <xf numFmtId="0" fontId="89" fillId="0" borderId="0" xfId="90" applyFont="1" applyAlignment="1" applyProtection="1">
      <alignment horizontal="left" vertical="center"/>
      <protection hidden="1"/>
    </xf>
    <xf numFmtId="3" fontId="55" fillId="0" borderId="0" xfId="90" applyNumberFormat="1" applyFont="1" applyAlignment="1" applyProtection="1">
      <alignment horizontal="left" vertical="center" wrapText="1"/>
      <protection hidden="1"/>
    </xf>
    <xf numFmtId="0" fontId="55" fillId="0" borderId="0" xfId="90" applyFont="1" applyAlignment="1" applyProtection="1">
      <alignment horizontal="left" vertical="center" wrapText="1"/>
      <protection hidden="1"/>
    </xf>
    <xf numFmtId="0" fontId="7" fillId="0" borderId="11" xfId="0" applyFont="1" applyBorder="1" applyAlignment="1">
      <alignment horizontal="center"/>
    </xf>
    <xf numFmtId="3" fontId="57" fillId="0" borderId="0" xfId="68" applyNumberFormat="1" applyFont="1" applyAlignment="1"/>
    <xf numFmtId="0" fontId="3" fillId="0" borderId="0" xfId="1" applyAlignment="1">
      <alignment horizontal="left"/>
    </xf>
    <xf numFmtId="3" fontId="26" fillId="0" borderId="18" xfId="95" applyNumberFormat="1" applyFont="1" applyBorder="1" applyAlignment="1">
      <alignment horizontal="right"/>
    </xf>
    <xf numFmtId="0" fontId="26" fillId="0" borderId="0" xfId="95" applyFont="1" applyAlignment="1">
      <alignment horizontal="right" wrapText="1"/>
    </xf>
    <xf numFmtId="3" fontId="11" fillId="0" borderId="0" xfId="5" applyNumberFormat="1" applyFont="1" applyAlignment="1" applyProtection="1">
      <alignment horizontal="right"/>
      <protection locked="0"/>
    </xf>
    <xf numFmtId="3" fontId="111" fillId="0" borderId="0" xfId="95" applyNumberFormat="1" applyFont="1" applyAlignment="1">
      <alignment horizontal="right"/>
    </xf>
    <xf numFmtId="3" fontId="39" fillId="0" borderId="0" xfId="38" applyNumberFormat="1" applyFont="1" applyAlignment="1" applyProtection="1">
      <alignment horizontal="left"/>
      <protection locked="0"/>
    </xf>
    <xf numFmtId="3" fontId="37" fillId="0" borderId="0" xfId="38" applyNumberFormat="1" applyFont="1" applyProtection="1">
      <protection locked="0"/>
    </xf>
    <xf numFmtId="3" fontId="37" fillId="0" borderId="0" xfId="95" applyNumberFormat="1" applyFont="1"/>
    <xf numFmtId="0" fontId="39" fillId="0" borderId="0" xfId="95" applyFont="1"/>
    <xf numFmtId="169" fontId="37" fillId="0" borderId="0" xfId="38" applyNumberFormat="1" applyFont="1" applyProtection="1">
      <protection locked="0"/>
    </xf>
    <xf numFmtId="4" fontId="37" fillId="0" borderId="0" xfId="38" applyNumberFormat="1" applyFont="1" applyAlignment="1" applyProtection="1">
      <alignment horizontal="left"/>
      <protection locked="0"/>
    </xf>
    <xf numFmtId="0" fontId="141" fillId="0" borderId="0" xfId="0" applyFont="1"/>
    <xf numFmtId="4" fontId="37" fillId="0" borderId="0" xfId="38" applyNumberFormat="1" applyFont="1" applyProtection="1">
      <protection locked="0"/>
    </xf>
    <xf numFmtId="0" fontId="37" fillId="0" borderId="0" xfId="95" quotePrefix="1" applyFont="1"/>
    <xf numFmtId="3" fontId="37" fillId="0" borderId="0" xfId="38" applyNumberFormat="1" applyFont="1" applyAlignment="1" applyProtection="1">
      <alignment horizontal="left"/>
      <protection locked="0"/>
    </xf>
    <xf numFmtId="167" fontId="37" fillId="0" borderId="0" xfId="38" applyNumberFormat="1" applyFont="1" applyProtection="1">
      <protection locked="0"/>
    </xf>
    <xf numFmtId="169" fontId="37" fillId="0" borderId="0" xfId="95" applyNumberFormat="1" applyFont="1"/>
    <xf numFmtId="0" fontId="18" fillId="0" borderId="18" xfId="95" applyFont="1" applyBorder="1" applyAlignment="1">
      <alignment horizontal="center"/>
    </xf>
    <xf numFmtId="0" fontId="142" fillId="0" borderId="0" xfId="95" applyFont="1"/>
    <xf numFmtId="3" fontId="39" fillId="0" borderId="0" xfId="95" applyNumberFormat="1" applyFont="1"/>
    <xf numFmtId="3" fontId="11" fillId="0" borderId="0" xfId="5" applyNumberFormat="1" applyFont="1" applyAlignment="1" applyProtection="1">
      <alignment horizontal="center"/>
      <protection locked="0"/>
    </xf>
    <xf numFmtId="167" fontId="121" fillId="0" borderId="0" xfId="5" applyNumberFormat="1" applyFont="1" applyAlignment="1" applyProtection="1">
      <alignment horizontal="left"/>
      <protection locked="0"/>
    </xf>
    <xf numFmtId="3" fontId="39" fillId="0" borderId="0" xfId="5" applyNumberFormat="1" applyFont="1" applyAlignment="1" applyProtection="1">
      <alignment horizontal="left"/>
      <protection locked="0"/>
    </xf>
    <xf numFmtId="3" fontId="143" fillId="0" borderId="0" xfId="95" applyNumberFormat="1" applyFont="1"/>
    <xf numFmtId="167" fontId="11" fillId="0" borderId="0" xfId="5" applyNumberFormat="1" applyFont="1" applyAlignment="1" applyProtection="1">
      <alignment horizontal="right"/>
      <protection locked="0"/>
    </xf>
    <xf numFmtId="1" fontId="0" fillId="0" borderId="0" xfId="0" applyNumberFormat="1"/>
    <xf numFmtId="3" fontId="1" fillId="0" borderId="0" xfId="95" applyNumberFormat="1" applyFont="1" applyAlignment="1">
      <alignment horizontal="right" vertical="center"/>
    </xf>
    <xf numFmtId="168" fontId="0" fillId="0" borderId="0" xfId="0" applyNumberFormat="1"/>
    <xf numFmtId="0" fontId="1" fillId="0" borderId="0" xfId="95" applyFont="1" applyAlignment="1">
      <alignment horizontal="left" vertical="center" wrapText="1"/>
    </xf>
    <xf numFmtId="0" fontId="18" fillId="0" borderId="4" xfId="95" applyFont="1" applyBorder="1" applyAlignment="1">
      <alignment horizontal="right" vertical="center"/>
    </xf>
    <xf numFmtId="0" fontId="18" fillId="0" borderId="4" xfId="95" applyFont="1" applyBorder="1" applyAlignment="1">
      <alignment horizontal="left" vertical="center"/>
    </xf>
    <xf numFmtId="0" fontId="15" fillId="0" borderId="0" xfId="95" applyFont="1" applyAlignment="1">
      <alignment horizontal="right"/>
    </xf>
    <xf numFmtId="0" fontId="18" fillId="0" borderId="0" xfId="95" applyFont="1" applyAlignment="1">
      <alignment horizontal="left" indent="1"/>
    </xf>
    <xf numFmtId="3" fontId="1" fillId="0" borderId="0" xfId="34" applyNumberFormat="1" applyFont="1" applyAlignment="1">
      <alignment horizontal="left"/>
    </xf>
    <xf numFmtId="3" fontId="9" fillId="0" borderId="0" xfId="34" applyNumberFormat="1" applyFont="1" applyAlignment="1">
      <alignment horizontal="left"/>
    </xf>
    <xf numFmtId="0" fontId="83" fillId="3" borderId="0" xfId="0" applyFont="1" applyFill="1" applyAlignment="1">
      <alignment horizontal="right" vertical="center"/>
    </xf>
    <xf numFmtId="9" fontId="83" fillId="3" borderId="10" xfId="0" applyNumberFormat="1" applyFont="1" applyFill="1" applyBorder="1" applyAlignment="1">
      <alignment horizontal="right" vertical="center"/>
    </xf>
    <xf numFmtId="9" fontId="9" fillId="13" borderId="53" xfId="93" applyFont="1" applyFill="1" applyBorder="1" applyAlignment="1" applyProtection="1">
      <alignment horizontal="right" vertical="center"/>
      <protection hidden="1"/>
    </xf>
    <xf numFmtId="9" fontId="9" fillId="13" borderId="54" xfId="93" applyFont="1" applyFill="1" applyBorder="1" applyAlignment="1" applyProtection="1">
      <alignment horizontal="right" vertical="center"/>
      <protection hidden="1"/>
    </xf>
    <xf numFmtId="167" fontId="9" fillId="13" borderId="27" xfId="90" applyNumberFormat="1" applyFont="1" applyFill="1" applyBorder="1" applyAlignment="1" applyProtection="1">
      <alignment horizontal="right" vertical="center"/>
      <protection hidden="1"/>
    </xf>
    <xf numFmtId="167" fontId="9" fillId="13" borderId="0" xfId="90" applyNumberFormat="1" applyFont="1" applyFill="1" applyAlignment="1" applyProtection="1">
      <alignment horizontal="right" vertical="center"/>
      <protection hidden="1"/>
    </xf>
    <xf numFmtId="9" fontId="9" fillId="13" borderId="28" xfId="93" applyFont="1" applyFill="1" applyBorder="1" applyAlignment="1" applyProtection="1">
      <alignment horizontal="right" vertical="center"/>
      <protection hidden="1"/>
    </xf>
    <xf numFmtId="9" fontId="9" fillId="13" borderId="29" xfId="93" applyFont="1" applyFill="1" applyBorder="1" applyAlignment="1" applyProtection="1">
      <alignment horizontal="right" vertical="center"/>
      <protection hidden="1"/>
    </xf>
    <xf numFmtId="167" fontId="9" fillId="13" borderId="28" xfId="90" applyNumberFormat="1" applyFont="1" applyFill="1" applyBorder="1" applyAlignment="1" applyProtection="1">
      <alignment horizontal="right" vertical="center"/>
      <protection hidden="1"/>
    </xf>
    <xf numFmtId="167" fontId="9" fillId="13" borderId="25" xfId="90" applyNumberFormat="1" applyFont="1" applyFill="1" applyBorder="1" applyAlignment="1" applyProtection="1">
      <alignment horizontal="right" vertical="center"/>
      <protection hidden="1"/>
    </xf>
    <xf numFmtId="168" fontId="6" fillId="0" borderId="57" xfId="90" applyNumberFormat="1" applyFont="1" applyBorder="1" applyAlignment="1" applyProtection="1">
      <alignment horizontal="right" vertical="center"/>
      <protection hidden="1"/>
    </xf>
    <xf numFmtId="168" fontId="6" fillId="0" borderId="57" xfId="90" applyNumberFormat="1" applyFont="1" applyBorder="1" applyAlignment="1" applyProtection="1">
      <alignment horizontal="right" vertical="center"/>
      <protection locked="0"/>
    </xf>
    <xf numFmtId="168" fontId="6" fillId="0" borderId="57" xfId="92" applyNumberFormat="1" applyFont="1" applyBorder="1" applyAlignment="1">
      <alignment vertical="center"/>
    </xf>
    <xf numFmtId="0" fontId="6" fillId="0" borderId="57" xfId="92" applyFont="1" applyBorder="1" applyAlignment="1">
      <alignment vertical="center"/>
    </xf>
    <xf numFmtId="0" fontId="89" fillId="0" borderId="27" xfId="90" applyFont="1" applyBorder="1" applyAlignment="1" applyProtection="1">
      <alignment vertical="center"/>
      <protection hidden="1"/>
    </xf>
    <xf numFmtId="9" fontId="6" fillId="0" borderId="26" xfId="91" quotePrefix="1" applyFont="1" applyFill="1" applyBorder="1" applyAlignment="1" applyProtection="1">
      <alignment horizontal="right" vertical="center"/>
      <protection hidden="1"/>
    </xf>
    <xf numFmtId="9" fontId="6" fillId="0" borderId="26" xfId="91" applyFont="1" applyFill="1" applyBorder="1" applyAlignment="1" applyProtection="1">
      <alignment horizontal="right" vertical="center"/>
      <protection hidden="1"/>
    </xf>
    <xf numFmtId="9" fontId="6" fillId="0" borderId="53" xfId="91" quotePrefix="1" applyFont="1" applyFill="1" applyBorder="1" applyAlignment="1" applyProtection="1">
      <alignment horizontal="right" vertical="center"/>
      <protection hidden="1"/>
    </xf>
    <xf numFmtId="9" fontId="6" fillId="0" borderId="54" xfId="91" quotePrefix="1" applyFont="1" applyFill="1" applyBorder="1" applyAlignment="1" applyProtection="1">
      <alignment horizontal="right" vertical="center"/>
      <protection hidden="1"/>
    </xf>
    <xf numFmtId="1" fontId="6" fillId="0" borderId="55" xfId="91" applyNumberFormat="1" applyFont="1" applyFill="1" applyBorder="1" applyAlignment="1" applyProtection="1">
      <alignment horizontal="right" vertical="center"/>
      <protection hidden="1"/>
    </xf>
    <xf numFmtId="1" fontId="6" fillId="0" borderId="56" xfId="91" applyNumberFormat="1" applyFont="1" applyFill="1" applyBorder="1" applyAlignment="1" applyProtection="1">
      <alignment horizontal="right" vertical="center"/>
      <protection hidden="1"/>
    </xf>
    <xf numFmtId="9" fontId="9" fillId="0" borderId="56" xfId="91" applyFont="1" applyFill="1" applyBorder="1" applyAlignment="1" applyProtection="1">
      <alignment horizontal="right" vertical="center"/>
      <protection hidden="1"/>
    </xf>
    <xf numFmtId="0" fontId="3" fillId="0" borderId="60" xfId="72" applyFont="1" applyBorder="1" applyAlignment="1">
      <alignment vertical="center"/>
    </xf>
    <xf numFmtId="9" fontId="9" fillId="0" borderId="61" xfId="91" applyFont="1" applyFill="1" applyBorder="1" applyAlignment="1" applyProtection="1">
      <alignment horizontal="right" vertical="center"/>
      <protection hidden="1"/>
    </xf>
    <xf numFmtId="167" fontId="9" fillId="0" borderId="62" xfId="90" applyNumberFormat="1" applyFont="1" applyBorder="1" applyAlignment="1" applyProtection="1">
      <alignment horizontal="right" vertical="center"/>
      <protection hidden="1"/>
    </xf>
    <xf numFmtId="9" fontId="9" fillId="0" borderId="62" xfId="91" applyFont="1" applyFill="1" applyBorder="1" applyAlignment="1" applyProtection="1">
      <alignment horizontal="right" vertical="center"/>
      <protection hidden="1"/>
    </xf>
    <xf numFmtId="9" fontId="9" fillId="0" borderId="63" xfId="91" applyFont="1" applyFill="1" applyBorder="1" applyAlignment="1" applyProtection="1">
      <alignment horizontal="right" vertical="center"/>
      <protection hidden="1"/>
    </xf>
    <xf numFmtId="9" fontId="6" fillId="0" borderId="62" xfId="91" applyFont="1" applyFill="1" applyBorder="1" applyAlignment="1" applyProtection="1">
      <alignment horizontal="right" vertical="center"/>
      <protection hidden="1"/>
    </xf>
    <xf numFmtId="9" fontId="6" fillId="0" borderId="63" xfId="91" applyFont="1" applyFill="1" applyBorder="1" applyAlignment="1" applyProtection="1">
      <alignment horizontal="right" vertical="center"/>
      <protection hidden="1"/>
    </xf>
    <xf numFmtId="0" fontId="9" fillId="0" borderId="64" xfId="90" applyFont="1" applyBorder="1" applyAlignment="1" applyProtection="1">
      <alignment horizontal="right" vertical="center" wrapText="1"/>
      <protection hidden="1"/>
    </xf>
    <xf numFmtId="0" fontId="9" fillId="0" borderId="65" xfId="90" applyFont="1" applyBorder="1" applyAlignment="1" applyProtection="1">
      <alignment horizontal="right" vertical="center" wrapText="1"/>
      <protection hidden="1"/>
    </xf>
    <xf numFmtId="2" fontId="9" fillId="0" borderId="65" xfId="90" applyNumberFormat="1" applyFont="1" applyBorder="1" applyAlignment="1" applyProtection="1">
      <alignment horizontal="right" vertical="center" wrapText="1"/>
      <protection hidden="1"/>
    </xf>
    <xf numFmtId="0" fontId="9" fillId="0" borderId="65" xfId="90" applyFont="1" applyBorder="1" applyAlignment="1" applyProtection="1">
      <alignment horizontal="left" vertical="center" wrapText="1"/>
      <protection hidden="1"/>
    </xf>
    <xf numFmtId="9" fontId="9" fillId="0" borderId="60" xfId="91" quotePrefix="1" applyFont="1" applyFill="1" applyBorder="1" applyAlignment="1" applyProtection="1">
      <alignment horizontal="right" vertical="center"/>
      <protection hidden="1"/>
    </xf>
    <xf numFmtId="9" fontId="9" fillId="0" borderId="60" xfId="91" applyFont="1" applyFill="1" applyBorder="1" applyAlignment="1" applyProtection="1">
      <alignment horizontal="right" vertical="center"/>
      <protection hidden="1"/>
    </xf>
    <xf numFmtId="9" fontId="9" fillId="0" borderId="25" xfId="91" applyFont="1" applyFill="1" applyBorder="1" applyAlignment="1" applyProtection="1">
      <alignment horizontal="right" vertical="center"/>
      <protection hidden="1"/>
    </xf>
    <xf numFmtId="9" fontId="9" fillId="0" borderId="66" xfId="91" applyFont="1" applyFill="1" applyBorder="1" applyAlignment="1" applyProtection="1">
      <alignment horizontal="right" vertical="center"/>
      <protection hidden="1"/>
    </xf>
    <xf numFmtId="9" fontId="9" fillId="0" borderId="25" xfId="91" quotePrefix="1" applyFont="1" applyFill="1" applyBorder="1" applyAlignment="1" applyProtection="1">
      <alignment horizontal="right" vertical="center"/>
      <protection hidden="1"/>
    </xf>
    <xf numFmtId="9" fontId="9" fillId="0" borderId="66" xfId="91" quotePrefix="1" applyFont="1" applyFill="1" applyBorder="1" applyAlignment="1" applyProtection="1">
      <alignment horizontal="right" vertical="center"/>
      <protection hidden="1"/>
    </xf>
    <xf numFmtId="9" fontId="9" fillId="0" borderId="67" xfId="91" applyFont="1" applyFill="1" applyBorder="1" applyAlignment="1" applyProtection="1">
      <alignment horizontal="right" vertical="center"/>
      <protection hidden="1"/>
    </xf>
    <xf numFmtId="9" fontId="9" fillId="0" borderId="68" xfId="91" quotePrefix="1" applyFont="1" applyFill="1" applyBorder="1" applyAlignment="1" applyProtection="1">
      <alignment horizontal="right" vertical="center"/>
      <protection hidden="1"/>
    </xf>
    <xf numFmtId="9" fontId="9" fillId="0" borderId="69" xfId="91" applyFont="1" applyFill="1" applyBorder="1" applyAlignment="1" applyProtection="1">
      <alignment horizontal="right" vertical="center"/>
      <protection hidden="1"/>
    </xf>
    <xf numFmtId="9" fontId="9" fillId="0" borderId="68" xfId="91" applyFont="1" applyFill="1" applyBorder="1" applyAlignment="1" applyProtection="1">
      <alignment horizontal="right" vertical="center"/>
      <protection hidden="1"/>
    </xf>
    <xf numFmtId="0" fontId="9" fillId="0" borderId="70" xfId="90" applyFont="1" applyBorder="1" applyAlignment="1" applyProtection="1">
      <alignment horizontal="right" vertical="center" wrapText="1"/>
      <protection hidden="1"/>
    </xf>
    <xf numFmtId="0" fontId="9" fillId="0" borderId="71" xfId="90" applyFont="1" applyBorder="1" applyAlignment="1" applyProtection="1">
      <alignment horizontal="right" vertical="center" wrapText="1"/>
      <protection hidden="1"/>
    </xf>
    <xf numFmtId="0" fontId="9" fillId="0" borderId="62" xfId="90" applyFont="1" applyBorder="1" applyAlignment="1" applyProtection="1">
      <alignment vertical="center"/>
      <protection hidden="1"/>
    </xf>
    <xf numFmtId="0" fontId="9" fillId="0" borderId="63" xfId="90" applyFont="1" applyBorder="1" applyAlignment="1" applyProtection="1">
      <alignment vertical="center"/>
      <protection hidden="1"/>
    </xf>
    <xf numFmtId="0" fontId="89" fillId="0" borderId="27" xfId="90" applyFont="1" applyBorder="1" applyAlignment="1" applyProtection="1">
      <alignment horizontal="left" vertical="center"/>
      <protection hidden="1"/>
    </xf>
    <xf numFmtId="0" fontId="6" fillId="0" borderId="70" xfId="90" applyFont="1" applyBorder="1" applyAlignment="1" applyProtection="1">
      <alignment horizontal="right" vertical="center" wrapText="1"/>
      <protection hidden="1"/>
    </xf>
    <xf numFmtId="0" fontId="6" fillId="0" borderId="71" xfId="90" applyFont="1" applyBorder="1" applyAlignment="1" applyProtection="1">
      <alignment horizontal="right" vertical="center" wrapText="1"/>
      <protection hidden="1"/>
    </xf>
    <xf numFmtId="9" fontId="6" fillId="0" borderId="62" xfId="91" quotePrefix="1" applyFont="1" applyFill="1" applyBorder="1" applyAlignment="1" applyProtection="1">
      <alignment horizontal="right" vertical="center"/>
      <protection hidden="1"/>
    </xf>
    <xf numFmtId="9" fontId="6" fillId="0" borderId="74" xfId="93" applyFont="1" applyFill="1" applyBorder="1" applyAlignment="1" applyProtection="1">
      <alignment horizontal="right" vertical="center"/>
      <protection hidden="1"/>
    </xf>
    <xf numFmtId="9" fontId="6" fillId="0" borderId="75" xfId="93" applyFont="1" applyFill="1" applyBorder="1" applyAlignment="1" applyProtection="1">
      <alignment horizontal="right" vertical="center"/>
      <protection hidden="1"/>
    </xf>
    <xf numFmtId="9" fontId="6" fillId="0" borderId="76" xfId="93" applyFont="1" applyFill="1" applyBorder="1" applyAlignment="1" applyProtection="1">
      <alignment horizontal="right" vertical="center"/>
      <protection hidden="1"/>
    </xf>
    <xf numFmtId="9" fontId="6" fillId="0" borderId="77" xfId="93" applyFont="1" applyFill="1" applyBorder="1" applyAlignment="1" applyProtection="1">
      <alignment horizontal="right" vertical="center"/>
      <protection hidden="1"/>
    </xf>
    <xf numFmtId="0" fontId="9" fillId="0" borderId="74" xfId="90" applyFont="1" applyBorder="1" applyAlignment="1" applyProtection="1">
      <alignment horizontal="right" vertical="center" wrapText="1"/>
      <protection hidden="1"/>
    </xf>
    <xf numFmtId="0" fontId="9" fillId="0" borderId="75" xfId="90" applyFont="1" applyBorder="1" applyAlignment="1" applyProtection="1">
      <alignment horizontal="right" vertical="center" wrapText="1"/>
      <protection hidden="1"/>
    </xf>
    <xf numFmtId="2" fontId="9" fillId="0" borderId="78" xfId="90" applyNumberFormat="1" applyFont="1" applyBorder="1" applyAlignment="1" applyProtection="1">
      <alignment horizontal="right" vertical="center" wrapText="1"/>
      <protection hidden="1"/>
    </xf>
    <xf numFmtId="0" fontId="9" fillId="0" borderId="78" xfId="90" applyFont="1" applyBorder="1" applyAlignment="1" applyProtection="1">
      <alignment horizontal="left" vertical="center" wrapText="1"/>
      <protection hidden="1"/>
    </xf>
    <xf numFmtId="9" fontId="6" fillId="0" borderId="74" xfId="91" applyFont="1" applyFill="1" applyBorder="1" applyAlignment="1" applyProtection="1">
      <alignment horizontal="right" vertical="center"/>
      <protection hidden="1"/>
    </xf>
    <xf numFmtId="9" fontId="6" fillId="0" borderId="75" xfId="91" applyFont="1" applyFill="1" applyBorder="1" applyAlignment="1" applyProtection="1">
      <alignment horizontal="right" vertical="center"/>
      <protection hidden="1"/>
    </xf>
    <xf numFmtId="9" fontId="6" fillId="0" borderId="76" xfId="91" applyFont="1" applyFill="1" applyBorder="1" applyAlignment="1" applyProtection="1">
      <alignment horizontal="right" vertical="center"/>
      <protection hidden="1"/>
    </xf>
    <xf numFmtId="9" fontId="6" fillId="0" borderId="77" xfId="91" applyFont="1" applyFill="1" applyBorder="1" applyAlignment="1" applyProtection="1">
      <alignment horizontal="right" vertical="center"/>
      <protection hidden="1"/>
    </xf>
    <xf numFmtId="9" fontId="9" fillId="0" borderId="76" xfId="93" applyFont="1" applyFill="1" applyBorder="1" applyAlignment="1" applyProtection="1">
      <alignment horizontal="right" vertical="center"/>
      <protection hidden="1"/>
    </xf>
    <xf numFmtId="9" fontId="9" fillId="0" borderId="77" xfId="93" applyFont="1" applyFill="1" applyBorder="1" applyAlignment="1" applyProtection="1">
      <alignment horizontal="right" vertical="center"/>
      <protection hidden="1"/>
    </xf>
    <xf numFmtId="9" fontId="9" fillId="7" borderId="76" xfId="93" applyFont="1" applyFill="1" applyBorder="1" applyAlignment="1" applyProtection="1">
      <alignment horizontal="right" vertical="center"/>
      <protection hidden="1"/>
    </xf>
    <xf numFmtId="9" fontId="9" fillId="7" borderId="77" xfId="93" applyFont="1" applyFill="1" applyBorder="1" applyAlignment="1" applyProtection="1">
      <alignment horizontal="right" vertical="center"/>
      <protection hidden="1"/>
    </xf>
    <xf numFmtId="0" fontId="9" fillId="0" borderId="76" xfId="90" applyFont="1" applyBorder="1" applyAlignment="1" applyProtection="1">
      <alignment vertical="center"/>
      <protection hidden="1"/>
    </xf>
    <xf numFmtId="0" fontId="9" fillId="0" borderId="77" xfId="90" applyFont="1" applyBorder="1" applyAlignment="1" applyProtection="1">
      <alignment vertical="center"/>
      <protection hidden="1"/>
    </xf>
    <xf numFmtId="0" fontId="6" fillId="0" borderId="81" xfId="90" applyFont="1" applyBorder="1" applyAlignment="1" applyProtection="1">
      <alignment horizontal="right" vertical="center" wrapText="1"/>
      <protection hidden="1"/>
    </xf>
    <xf numFmtId="0" fontId="6" fillId="0" borderId="82" xfId="90" applyFont="1" applyBorder="1" applyAlignment="1" applyProtection="1">
      <alignment horizontal="right" vertical="center" wrapText="1"/>
      <protection hidden="1"/>
    </xf>
    <xf numFmtId="9" fontId="6" fillId="0" borderId="83" xfId="91" quotePrefix="1" applyFont="1" applyFill="1" applyBorder="1" applyAlignment="1" applyProtection="1">
      <alignment horizontal="right" vertical="center"/>
      <protection hidden="1"/>
    </xf>
    <xf numFmtId="9" fontId="6" fillId="0" borderId="83" xfId="91" applyFont="1" applyFill="1" applyBorder="1" applyAlignment="1" applyProtection="1">
      <alignment horizontal="right" vertical="center"/>
      <protection hidden="1"/>
    </xf>
    <xf numFmtId="9" fontId="6" fillId="0" borderId="84" xfId="91" applyFont="1" applyFill="1" applyBorder="1" applyAlignment="1" applyProtection="1">
      <alignment horizontal="right" vertical="center"/>
      <protection hidden="1"/>
    </xf>
    <xf numFmtId="0" fontId="9" fillId="0" borderId="81" xfId="90" applyFont="1" applyBorder="1" applyAlignment="1" applyProtection="1">
      <alignment horizontal="right" vertical="center" wrapText="1"/>
      <protection hidden="1"/>
    </xf>
    <xf numFmtId="0" fontId="9" fillId="0" borderId="82" xfId="90" applyFont="1" applyBorder="1" applyAlignment="1" applyProtection="1">
      <alignment horizontal="right" vertical="center" wrapText="1"/>
      <protection hidden="1"/>
    </xf>
    <xf numFmtId="2" fontId="9" fillId="0" borderId="85" xfId="90" applyNumberFormat="1" applyFont="1" applyBorder="1" applyAlignment="1" applyProtection="1">
      <alignment horizontal="right" vertical="center" wrapText="1"/>
      <protection hidden="1"/>
    </xf>
    <xf numFmtId="0" fontId="9" fillId="0" borderId="85" xfId="90" applyFont="1" applyBorder="1" applyAlignment="1" applyProtection="1">
      <alignment horizontal="left" vertical="center" wrapText="1"/>
      <protection hidden="1"/>
    </xf>
    <xf numFmtId="0" fontId="9" fillId="0" borderId="83" xfId="90" applyFont="1" applyBorder="1" applyAlignment="1" applyProtection="1">
      <alignment vertical="center"/>
      <protection hidden="1"/>
    </xf>
    <xf numFmtId="0" fontId="9" fillId="0" borderId="84" xfId="90" applyFont="1" applyBorder="1" applyAlignment="1" applyProtection="1">
      <alignment vertical="center"/>
      <protection hidden="1"/>
    </xf>
    <xf numFmtId="9" fontId="6" fillId="0" borderId="88" xfId="91" applyFont="1" applyFill="1" applyBorder="1" applyAlignment="1" applyProtection="1">
      <alignment horizontal="right" vertical="center"/>
      <protection hidden="1"/>
    </xf>
    <xf numFmtId="9" fontId="6" fillId="0" borderId="89" xfId="91" applyFont="1" applyFill="1" applyBorder="1" applyAlignment="1" applyProtection="1">
      <alignment horizontal="right" vertical="center"/>
      <protection hidden="1"/>
    </xf>
    <xf numFmtId="9" fontId="6" fillId="0" borderId="90" xfId="91" applyFont="1" applyFill="1" applyBorder="1" applyAlignment="1" applyProtection="1">
      <alignment horizontal="right" vertical="center"/>
      <protection hidden="1"/>
    </xf>
    <xf numFmtId="9" fontId="6" fillId="0" borderId="91" xfId="91" applyFont="1" applyFill="1" applyBorder="1" applyAlignment="1" applyProtection="1">
      <alignment horizontal="right" vertical="center"/>
      <protection hidden="1"/>
    </xf>
    <xf numFmtId="0" fontId="9" fillId="0" borderId="88" xfId="90" applyFont="1" applyBorder="1" applyAlignment="1" applyProtection="1">
      <alignment horizontal="right" vertical="center" wrapText="1"/>
      <protection hidden="1"/>
    </xf>
    <xf numFmtId="0" fontId="9" fillId="0" borderId="89" xfId="90" applyFont="1" applyBorder="1" applyAlignment="1" applyProtection="1">
      <alignment horizontal="right" vertical="center" wrapText="1"/>
      <protection hidden="1"/>
    </xf>
    <xf numFmtId="2" fontId="9" fillId="0" borderId="92" xfId="90" applyNumberFormat="1" applyFont="1" applyBorder="1" applyAlignment="1" applyProtection="1">
      <alignment horizontal="right" vertical="center" wrapText="1"/>
      <protection hidden="1"/>
    </xf>
    <xf numFmtId="0" fontId="9" fillId="0" borderId="92" xfId="90" applyFont="1" applyBorder="1" applyAlignment="1" applyProtection="1">
      <alignment horizontal="left" vertical="center" wrapText="1"/>
      <protection hidden="1"/>
    </xf>
    <xf numFmtId="0" fontId="89" fillId="0" borderId="91" xfId="90" applyFont="1" applyBorder="1" applyAlignment="1" applyProtection="1">
      <alignment horizontal="left" vertical="center"/>
      <protection hidden="1"/>
    </xf>
    <xf numFmtId="0" fontId="3" fillId="0" borderId="24" xfId="72" applyFont="1" applyBorder="1" applyAlignment="1">
      <alignment vertical="center"/>
    </xf>
    <xf numFmtId="0" fontId="3" fillId="0" borderId="26" xfId="72" applyFont="1" applyBorder="1" applyAlignment="1">
      <alignment vertical="center"/>
    </xf>
    <xf numFmtId="1" fontId="6" fillId="0" borderId="0" xfId="90" applyNumberFormat="1" applyFont="1" applyAlignment="1" applyProtection="1">
      <alignment horizontal="right" vertical="center"/>
      <protection hidden="1"/>
    </xf>
    <xf numFmtId="9" fontId="6" fillId="0" borderId="25" xfId="93" applyFont="1" applyFill="1" applyBorder="1" applyAlignment="1" applyProtection="1">
      <alignment horizontal="right" vertical="center"/>
      <protection hidden="1"/>
    </xf>
    <xf numFmtId="9" fontId="6" fillId="0" borderId="89" xfId="93" applyFont="1" applyFill="1" applyBorder="1" applyAlignment="1" applyProtection="1">
      <alignment horizontal="right" vertical="center"/>
      <protection hidden="1"/>
    </xf>
    <xf numFmtId="9" fontId="6" fillId="0" borderId="24" xfId="91" applyFont="1" applyFill="1" applyBorder="1" applyAlignment="1" applyProtection="1">
      <alignment horizontal="right" vertical="center"/>
      <protection hidden="1"/>
    </xf>
    <xf numFmtId="0" fontId="29" fillId="0" borderId="0" xfId="90" applyFont="1" applyAlignment="1" applyProtection="1">
      <alignment vertical="center"/>
      <protection hidden="1"/>
    </xf>
    <xf numFmtId="9" fontId="9" fillId="0" borderId="90" xfId="93" applyFont="1" applyFill="1" applyBorder="1" applyAlignment="1" applyProtection="1">
      <alignment horizontal="right" vertical="center"/>
      <protection hidden="1"/>
    </xf>
    <xf numFmtId="9" fontId="9" fillId="0" borderId="91" xfId="93" applyFont="1" applyFill="1" applyBorder="1" applyAlignment="1" applyProtection="1">
      <alignment horizontal="right" vertical="center"/>
      <protection hidden="1"/>
    </xf>
    <xf numFmtId="9" fontId="9" fillId="7" borderId="90" xfId="93" applyFont="1" applyFill="1" applyBorder="1" applyAlignment="1" applyProtection="1">
      <alignment horizontal="right" vertical="center"/>
      <protection hidden="1"/>
    </xf>
    <xf numFmtId="9" fontId="9" fillId="7" borderId="91" xfId="93" applyFont="1" applyFill="1" applyBorder="1" applyAlignment="1" applyProtection="1">
      <alignment horizontal="right" vertical="center"/>
      <protection hidden="1"/>
    </xf>
    <xf numFmtId="0" fontId="9" fillId="0" borderId="90" xfId="90" applyFont="1" applyBorder="1" applyAlignment="1" applyProtection="1">
      <alignment vertical="center"/>
      <protection hidden="1"/>
    </xf>
    <xf numFmtId="0" fontId="9" fillId="0" borderId="91" xfId="90" applyFont="1" applyBorder="1" applyAlignment="1" applyProtection="1">
      <alignment vertical="center"/>
      <protection hidden="1"/>
    </xf>
    <xf numFmtId="9" fontId="6" fillId="0" borderId="95" xfId="91" applyFont="1" applyFill="1" applyBorder="1" applyAlignment="1" applyProtection="1">
      <alignment horizontal="right" vertical="center"/>
      <protection hidden="1"/>
    </xf>
    <xf numFmtId="9" fontId="6" fillId="0" borderId="96" xfId="91" applyFont="1" applyFill="1" applyBorder="1" applyAlignment="1" applyProtection="1">
      <alignment horizontal="right" vertical="center"/>
      <protection hidden="1"/>
    </xf>
    <xf numFmtId="9" fontId="6" fillId="0" borderId="97" xfId="91" applyFont="1" applyFill="1" applyBorder="1" applyAlignment="1" applyProtection="1">
      <alignment horizontal="right" vertical="center"/>
      <protection hidden="1"/>
    </xf>
    <xf numFmtId="9" fontId="6" fillId="0" borderId="98" xfId="91" applyFont="1" applyFill="1" applyBorder="1" applyAlignment="1" applyProtection="1">
      <alignment horizontal="right" vertical="center"/>
      <protection hidden="1"/>
    </xf>
    <xf numFmtId="9" fontId="9" fillId="0" borderId="97" xfId="93" applyFont="1" applyFill="1" applyBorder="1" applyAlignment="1" applyProtection="1">
      <alignment horizontal="right" vertical="center"/>
      <protection hidden="1"/>
    </xf>
    <xf numFmtId="9" fontId="9" fillId="0" borderId="98" xfId="93" applyFont="1" applyFill="1" applyBorder="1" applyAlignment="1" applyProtection="1">
      <alignment horizontal="right" vertical="center"/>
      <protection hidden="1"/>
    </xf>
    <xf numFmtId="9" fontId="9" fillId="7" borderId="97" xfId="93" applyFont="1" applyFill="1" applyBorder="1" applyAlignment="1" applyProtection="1">
      <alignment horizontal="right" vertical="center"/>
      <protection hidden="1"/>
    </xf>
    <xf numFmtId="9" fontId="9" fillId="7" borderId="98" xfId="93" applyFont="1" applyFill="1" applyBorder="1" applyAlignment="1" applyProtection="1">
      <alignment horizontal="right" vertical="center"/>
      <protection hidden="1"/>
    </xf>
    <xf numFmtId="0" fontId="9" fillId="0" borderId="95" xfId="90" applyFont="1" applyBorder="1" applyAlignment="1" applyProtection="1">
      <alignment horizontal="right" vertical="center" wrapText="1"/>
      <protection hidden="1"/>
    </xf>
    <xf numFmtId="0" fontId="9" fillId="0" borderId="96" xfId="90" applyFont="1" applyBorder="1" applyAlignment="1" applyProtection="1">
      <alignment horizontal="right" vertical="center" wrapText="1"/>
      <protection hidden="1"/>
    </xf>
    <xf numFmtId="2" fontId="9" fillId="0" borderId="99" xfId="90" applyNumberFormat="1" applyFont="1" applyBorder="1" applyAlignment="1" applyProtection="1">
      <alignment horizontal="right" vertical="center" wrapText="1"/>
      <protection hidden="1"/>
    </xf>
    <xf numFmtId="0" fontId="9" fillId="0" borderId="99" xfId="90" applyFont="1" applyBorder="1" applyAlignment="1" applyProtection="1">
      <alignment horizontal="left" vertical="center" wrapText="1"/>
      <protection hidden="1"/>
    </xf>
    <xf numFmtId="0" fontId="9" fillId="0" borderId="97" xfId="90" applyFont="1" applyBorder="1" applyAlignment="1" applyProtection="1">
      <alignment vertical="center"/>
      <protection hidden="1"/>
    </xf>
    <xf numFmtId="0" fontId="9" fillId="0" borderId="98" xfId="90" applyFont="1" applyBorder="1" applyAlignment="1" applyProtection="1">
      <alignment vertical="center"/>
      <protection hidden="1"/>
    </xf>
    <xf numFmtId="0" fontId="89" fillId="0" borderId="24" xfId="90" applyFont="1" applyBorder="1" applyAlignment="1" applyProtection="1">
      <alignment vertical="center"/>
      <protection hidden="1"/>
    </xf>
    <xf numFmtId="9" fontId="6" fillId="0" borderId="102" xfId="91" applyFont="1" applyFill="1" applyBorder="1" applyAlignment="1" applyProtection="1">
      <alignment horizontal="right" vertical="center"/>
      <protection hidden="1"/>
    </xf>
    <xf numFmtId="9" fontId="6" fillId="0" borderId="103" xfId="91" applyFont="1" applyFill="1" applyBorder="1" applyAlignment="1" applyProtection="1">
      <alignment horizontal="right" vertical="center"/>
      <protection hidden="1"/>
    </xf>
    <xf numFmtId="9" fontId="6" fillId="0" borderId="104" xfId="91" applyFont="1" applyFill="1" applyBorder="1" applyAlignment="1" applyProtection="1">
      <alignment horizontal="right" vertical="center"/>
      <protection hidden="1"/>
    </xf>
    <xf numFmtId="0" fontId="9" fillId="0" borderId="102" xfId="90" applyFont="1" applyBorder="1" applyAlignment="1" applyProtection="1">
      <alignment horizontal="right" vertical="center" wrapText="1"/>
      <protection hidden="1"/>
    </xf>
    <xf numFmtId="0" fontId="9" fillId="0" borderId="103" xfId="90" applyFont="1" applyBorder="1" applyAlignment="1" applyProtection="1">
      <alignment horizontal="right" vertical="center" wrapText="1"/>
      <protection hidden="1"/>
    </xf>
    <xf numFmtId="2" fontId="9" fillId="0" borderId="105" xfId="90" applyNumberFormat="1" applyFont="1" applyBorder="1" applyAlignment="1" applyProtection="1">
      <alignment horizontal="right" vertical="center" wrapText="1"/>
      <protection hidden="1"/>
    </xf>
    <xf numFmtId="0" fontId="9" fillId="0" borderId="105" xfId="90" applyFont="1" applyBorder="1" applyAlignment="1" applyProtection="1">
      <alignment horizontal="left" vertical="center" wrapText="1"/>
      <protection hidden="1"/>
    </xf>
    <xf numFmtId="9" fontId="6" fillId="0" borderId="24" xfId="91" quotePrefix="1" applyFont="1" applyFill="1" applyBorder="1" applyAlignment="1" applyProtection="1">
      <alignment horizontal="right" vertical="center"/>
      <protection hidden="1"/>
    </xf>
    <xf numFmtId="9" fontId="6" fillId="0" borderId="0" xfId="91" quotePrefix="1" applyFont="1" applyFill="1" applyBorder="1" applyAlignment="1" applyProtection="1">
      <alignment horizontal="right" vertical="center"/>
      <protection hidden="1"/>
    </xf>
    <xf numFmtId="9" fontId="6" fillId="0" borderId="102" xfId="91" quotePrefix="1" applyFont="1" applyFill="1" applyBorder="1" applyAlignment="1" applyProtection="1">
      <alignment horizontal="right" vertical="center"/>
      <protection hidden="1"/>
    </xf>
    <xf numFmtId="9" fontId="6" fillId="0" borderId="108" xfId="91" applyFont="1" applyFill="1" applyBorder="1" applyAlignment="1" applyProtection="1">
      <alignment horizontal="right" vertical="center"/>
      <protection hidden="1"/>
    </xf>
    <xf numFmtId="1" fontId="6" fillId="0" borderId="104" xfId="91" applyNumberFormat="1" applyFont="1" applyFill="1" applyBorder="1" applyAlignment="1" applyProtection="1">
      <alignment horizontal="right" vertical="center"/>
      <protection hidden="1"/>
    </xf>
    <xf numFmtId="9" fontId="9" fillId="0" borderId="104" xfId="93" applyFont="1" applyFill="1" applyBorder="1" applyAlignment="1" applyProtection="1">
      <alignment horizontal="right" vertical="center"/>
      <protection hidden="1"/>
    </xf>
    <xf numFmtId="9" fontId="9" fillId="0" borderId="108" xfId="93" applyFont="1" applyFill="1" applyBorder="1" applyAlignment="1" applyProtection="1">
      <alignment horizontal="right" vertical="center"/>
      <protection hidden="1"/>
    </xf>
    <xf numFmtId="9" fontId="9" fillId="7" borderId="104" xfId="93" applyFont="1" applyFill="1" applyBorder="1" applyAlignment="1" applyProtection="1">
      <alignment horizontal="right" vertical="center"/>
      <protection hidden="1"/>
    </xf>
    <xf numFmtId="9" fontId="9" fillId="7" borderId="108" xfId="93" applyFont="1" applyFill="1" applyBorder="1" applyAlignment="1" applyProtection="1">
      <alignment horizontal="right" vertical="center"/>
      <protection hidden="1"/>
    </xf>
    <xf numFmtId="9" fontId="6" fillId="0" borderId="104" xfId="91" quotePrefix="1" applyFont="1" applyFill="1" applyBorder="1" applyAlignment="1" applyProtection="1">
      <alignment horizontal="right" vertical="center"/>
      <protection hidden="1"/>
    </xf>
    <xf numFmtId="0" fontId="9" fillId="0" borderId="104" xfId="90" applyFont="1" applyBorder="1" applyAlignment="1" applyProtection="1">
      <alignment vertical="center"/>
      <protection hidden="1"/>
    </xf>
    <xf numFmtId="0" fontId="9" fillId="0" borderId="108" xfId="90" applyFont="1" applyBorder="1" applyAlignment="1" applyProtection="1">
      <alignment vertical="center"/>
      <protection hidden="1"/>
    </xf>
    <xf numFmtId="9" fontId="9" fillId="2" borderId="109" xfId="94" applyFont="1" applyFill="1" applyBorder="1" applyAlignment="1" applyProtection="1">
      <alignment horizontal="right" vertical="center" wrapText="1"/>
      <protection hidden="1"/>
    </xf>
    <xf numFmtId="9" fontId="9" fillId="2" borderId="110" xfId="94" applyFont="1" applyFill="1" applyBorder="1" applyAlignment="1" applyProtection="1">
      <alignment horizontal="right" vertical="center" wrapText="1"/>
      <protection hidden="1"/>
    </xf>
    <xf numFmtId="9" fontId="6" fillId="0" borderId="111" xfId="91" applyFont="1" applyFill="1" applyBorder="1" applyAlignment="1" applyProtection="1">
      <alignment horizontal="right" vertical="center"/>
      <protection hidden="1"/>
    </xf>
    <xf numFmtId="9" fontId="6" fillId="0" borderId="112" xfId="91" applyFont="1" applyFill="1" applyBorder="1" applyAlignment="1" applyProtection="1">
      <alignment horizontal="right" vertical="center"/>
      <protection hidden="1"/>
    </xf>
    <xf numFmtId="0" fontId="9" fillId="0" borderId="109" xfId="90" applyFont="1" applyBorder="1" applyAlignment="1" applyProtection="1">
      <alignment horizontal="right" vertical="center" wrapText="1"/>
      <protection hidden="1"/>
    </xf>
    <xf numFmtId="0" fontId="9" fillId="0" borderId="110" xfId="90" applyFont="1" applyBorder="1" applyAlignment="1" applyProtection="1">
      <alignment horizontal="right" vertical="center" wrapText="1"/>
      <protection hidden="1"/>
    </xf>
    <xf numFmtId="2" fontId="9" fillId="0" borderId="113" xfId="90" applyNumberFormat="1" applyFont="1" applyBorder="1" applyAlignment="1" applyProtection="1">
      <alignment horizontal="right" vertical="center" wrapText="1"/>
      <protection hidden="1"/>
    </xf>
    <xf numFmtId="0" fontId="9" fillId="0" borderId="113" xfId="90" applyFont="1" applyBorder="1" applyAlignment="1" applyProtection="1">
      <alignment horizontal="left" vertical="center" wrapText="1"/>
      <protection hidden="1"/>
    </xf>
    <xf numFmtId="0" fontId="9" fillId="0" borderId="111" xfId="90" applyFont="1" applyBorder="1" applyAlignment="1" applyProtection="1">
      <alignment vertical="center"/>
      <protection hidden="1"/>
    </xf>
    <xf numFmtId="0" fontId="9" fillId="0" borderId="112" xfId="90" applyFont="1" applyBorder="1" applyAlignment="1" applyProtection="1">
      <alignment vertical="center"/>
      <protection hidden="1"/>
    </xf>
    <xf numFmtId="167" fontId="6" fillId="0" borderId="0" xfId="92" applyNumberFormat="1" applyFont="1" applyAlignment="1">
      <alignment horizontal="right" vertical="center"/>
    </xf>
    <xf numFmtId="167" fontId="6" fillId="0" borderId="0" xfId="90" applyNumberFormat="1" applyFont="1" applyAlignment="1" applyProtection="1">
      <alignment horizontal="right" vertical="center" wrapText="1"/>
      <protection hidden="1"/>
    </xf>
    <xf numFmtId="0" fontId="41" fillId="0" borderId="0" xfId="90" applyFont="1" applyAlignment="1" applyProtection="1">
      <alignment horizontal="left" vertical="center" wrapText="1"/>
      <protection hidden="1"/>
    </xf>
    <xf numFmtId="2" fontId="9" fillId="0" borderId="116" xfId="90" applyNumberFormat="1" applyFont="1" applyBorder="1" applyAlignment="1" applyProtection="1">
      <alignment horizontal="right" vertical="center" wrapText="1"/>
      <protection hidden="1"/>
    </xf>
    <xf numFmtId="0" fontId="9" fillId="0" borderId="116" xfId="90" applyFont="1" applyBorder="1" applyAlignment="1" applyProtection="1">
      <alignment horizontal="left" vertical="center" wrapText="1"/>
      <protection hidden="1"/>
    </xf>
    <xf numFmtId="0" fontId="9" fillId="0" borderId="0" xfId="90" applyFont="1" applyAlignment="1" applyProtection="1">
      <alignment vertical="center" wrapText="1"/>
      <protection hidden="1"/>
    </xf>
    <xf numFmtId="9" fontId="9" fillId="0" borderId="0" xfId="93" applyFont="1" applyFill="1" applyBorder="1" applyAlignment="1" applyProtection="1">
      <alignment horizontal="right" vertical="center"/>
      <protection hidden="1"/>
    </xf>
    <xf numFmtId="2" fontId="9" fillId="0" borderId="26" xfId="90" applyNumberFormat="1" applyFont="1" applyBorder="1" applyAlignment="1" applyProtection="1">
      <alignment horizontal="right" vertical="center" wrapText="1"/>
      <protection hidden="1"/>
    </xf>
    <xf numFmtId="9" fontId="9" fillId="0" borderId="117" xfId="93" applyFont="1" applyFill="1" applyBorder="1" applyAlignment="1" applyProtection="1">
      <alignment horizontal="right" vertical="center"/>
      <protection hidden="1"/>
    </xf>
    <xf numFmtId="9" fontId="9" fillId="7" borderId="118" xfId="93" applyFont="1" applyFill="1" applyBorder="1" applyAlignment="1" applyProtection="1">
      <alignment horizontal="right" vertical="center"/>
      <protection hidden="1"/>
    </xf>
    <xf numFmtId="9" fontId="9" fillId="7" borderId="119" xfId="93" applyFont="1" applyFill="1" applyBorder="1" applyAlignment="1" applyProtection="1">
      <alignment horizontal="right" vertical="center"/>
      <protection hidden="1"/>
    </xf>
    <xf numFmtId="9" fontId="6" fillId="0" borderId="120" xfId="91" applyFont="1" applyFill="1" applyBorder="1" applyAlignment="1" applyProtection="1">
      <alignment horizontal="right" vertical="center"/>
      <protection hidden="1"/>
    </xf>
    <xf numFmtId="9" fontId="6" fillId="0" borderId="121" xfId="91" applyFont="1" applyFill="1" applyBorder="1" applyAlignment="1" applyProtection="1">
      <alignment horizontal="right" vertical="center"/>
      <protection hidden="1"/>
    </xf>
    <xf numFmtId="0" fontId="9" fillId="0" borderId="122" xfId="90" applyFont="1" applyBorder="1" applyAlignment="1" applyProtection="1">
      <alignment horizontal="right" vertical="center" wrapText="1"/>
      <protection hidden="1"/>
    </xf>
    <xf numFmtId="0" fontId="9" fillId="0" borderId="123" xfId="90" applyFont="1" applyBorder="1" applyAlignment="1" applyProtection="1">
      <alignment horizontal="right" vertical="center" wrapText="1"/>
      <protection hidden="1"/>
    </xf>
    <xf numFmtId="0" fontId="9" fillId="0" borderId="120" xfId="90" applyFont="1" applyBorder="1" applyAlignment="1" applyProtection="1">
      <alignment vertical="center"/>
      <protection hidden="1"/>
    </xf>
    <xf numFmtId="0" fontId="9" fillId="0" borderId="121" xfId="90" applyFont="1" applyBorder="1" applyAlignment="1" applyProtection="1">
      <alignment vertical="center"/>
      <protection hidden="1"/>
    </xf>
    <xf numFmtId="0" fontId="89" fillId="0" borderId="124" xfId="90" applyFont="1" applyBorder="1" applyAlignment="1" applyProtection="1">
      <alignment horizontal="left" vertical="center"/>
      <protection hidden="1"/>
    </xf>
    <xf numFmtId="0" fontId="89" fillId="0" borderId="125" xfId="90" applyFont="1" applyBorder="1" applyAlignment="1" applyProtection="1">
      <alignment horizontal="left" vertical="center"/>
      <protection hidden="1"/>
    </xf>
    <xf numFmtId="9" fontId="6" fillId="0" borderId="0" xfId="94" applyFont="1" applyFill="1" applyBorder="1" applyAlignment="1">
      <alignment horizontal="right" vertical="center" wrapText="1" readingOrder="1"/>
    </xf>
    <xf numFmtId="3" fontId="6" fillId="0" borderId="31" xfId="72" applyNumberFormat="1" applyFont="1" applyBorder="1" applyAlignment="1">
      <alignment horizontal="right" vertical="center" wrapText="1" readingOrder="1"/>
    </xf>
    <xf numFmtId="9" fontId="6" fillId="0" borderId="31" xfId="94" applyFont="1" applyFill="1" applyBorder="1" applyAlignment="1">
      <alignment horizontal="right" vertical="center" wrapText="1" readingOrder="1"/>
    </xf>
    <xf numFmtId="0" fontId="3" fillId="0" borderId="126" xfId="72" applyFont="1" applyBorder="1" applyAlignment="1">
      <alignment vertical="center"/>
    </xf>
    <xf numFmtId="0" fontId="9" fillId="0" borderId="127" xfId="72" applyFont="1" applyBorder="1" applyAlignment="1">
      <alignment vertical="center" wrapText="1" readingOrder="1"/>
    </xf>
    <xf numFmtId="2" fontId="9" fillId="0" borderId="126" xfId="72" applyNumberFormat="1" applyFont="1" applyBorder="1" applyAlignment="1">
      <alignment horizontal="center" vertical="center" wrapText="1" readingOrder="1"/>
    </xf>
    <xf numFmtId="167" fontId="4" fillId="0" borderId="0" xfId="72" applyNumberFormat="1" applyFont="1" applyAlignment="1">
      <alignment vertical="center"/>
    </xf>
    <xf numFmtId="3" fontId="11" fillId="0" borderId="0" xfId="72" applyNumberFormat="1" applyFont="1" applyAlignment="1">
      <alignment horizontal="right" vertical="center"/>
    </xf>
    <xf numFmtId="0" fontId="41" fillId="0" borderId="0" xfId="72" applyFont="1" applyAlignment="1">
      <alignment vertical="center" wrapText="1" readingOrder="1"/>
    </xf>
    <xf numFmtId="0" fontId="89" fillId="0" borderId="33" xfId="90" applyFont="1" applyBorder="1" applyAlignment="1" applyProtection="1">
      <alignment vertical="center"/>
      <protection hidden="1"/>
    </xf>
    <xf numFmtId="2" fontId="9" fillId="0" borderId="129" xfId="90" applyNumberFormat="1" applyFont="1" applyBorder="1" applyAlignment="1" applyProtection="1">
      <alignment horizontal="right" vertical="center" wrapText="1"/>
      <protection hidden="1"/>
    </xf>
    <xf numFmtId="0" fontId="9" fillId="0" borderId="129" xfId="90" applyFont="1" applyBorder="1" applyAlignment="1" applyProtection="1">
      <alignment horizontal="left" vertical="center" wrapText="1"/>
      <protection hidden="1"/>
    </xf>
    <xf numFmtId="49" fontId="9" fillId="0" borderId="129" xfId="90" applyNumberFormat="1" applyFont="1" applyBorder="1" applyAlignment="1" applyProtection="1">
      <alignment horizontal="right" vertical="center" wrapText="1"/>
      <protection hidden="1"/>
    </xf>
    <xf numFmtId="49" fontId="43" fillId="0" borderId="129" xfId="90" applyNumberFormat="1" applyFont="1" applyBorder="1" applyAlignment="1" applyProtection="1">
      <alignment horizontal="right" vertical="center" wrapText="1"/>
      <protection hidden="1"/>
    </xf>
    <xf numFmtId="49" fontId="43" fillId="0" borderId="129" xfId="90" applyNumberFormat="1" applyFont="1" applyBorder="1" applyAlignment="1" applyProtection="1">
      <alignment horizontal="right" wrapText="1"/>
      <protection hidden="1"/>
    </xf>
    <xf numFmtId="2" fontId="9" fillId="0" borderId="129" xfId="90" applyNumberFormat="1" applyFont="1" applyBorder="1" applyAlignment="1" applyProtection="1">
      <alignment horizontal="left" vertical="center" wrapText="1"/>
      <protection hidden="1"/>
    </xf>
    <xf numFmtId="0" fontId="6" fillId="0" borderId="0" xfId="72" applyFont="1" applyAlignment="1" applyProtection="1">
      <alignment horizontal="left" vertical="center"/>
      <protection hidden="1"/>
    </xf>
    <xf numFmtId="0" fontId="9" fillId="14" borderId="0" xfId="90" applyFont="1" applyFill="1" applyAlignment="1" applyProtection="1">
      <alignment vertical="center"/>
      <protection hidden="1"/>
    </xf>
    <xf numFmtId="2" fontId="9" fillId="0" borderId="134" xfId="90" applyNumberFormat="1" applyFont="1" applyBorder="1" applyAlignment="1" applyProtection="1">
      <alignment horizontal="right" vertical="center" wrapText="1"/>
      <protection hidden="1"/>
    </xf>
    <xf numFmtId="2" fontId="9" fillId="0" borderId="135" xfId="90" applyNumberFormat="1" applyFont="1" applyBorder="1" applyAlignment="1" applyProtection="1">
      <alignment horizontal="right" vertical="center" wrapText="1"/>
      <protection hidden="1"/>
    </xf>
    <xf numFmtId="0" fontId="9" fillId="0" borderId="135" xfId="90" applyFont="1" applyBorder="1" applyAlignment="1" applyProtection="1">
      <alignment horizontal="left" vertical="center" wrapText="1"/>
      <protection hidden="1"/>
    </xf>
    <xf numFmtId="0" fontId="89" fillId="0" borderId="138" xfId="90" applyFont="1" applyBorder="1" applyProtection="1">
      <protection hidden="1"/>
    </xf>
    <xf numFmtId="0" fontId="6" fillId="3" borderId="0" xfId="13" applyFont="1" applyFill="1" applyAlignment="1">
      <alignment horizontal="left" vertical="center"/>
    </xf>
    <xf numFmtId="0" fontId="9" fillId="2" borderId="21" xfId="13" applyFont="1" applyFill="1" applyBorder="1" applyAlignment="1">
      <alignment horizontal="left" vertical="center"/>
    </xf>
    <xf numFmtId="3" fontId="6" fillId="3" borderId="0" xfId="13" applyNumberFormat="1" applyFont="1" applyFill="1" applyAlignment="1">
      <alignment horizontal="left" vertical="center"/>
    </xf>
    <xf numFmtId="0" fontId="29" fillId="3" borderId="0" xfId="13" applyFont="1" applyFill="1" applyAlignment="1">
      <alignment horizontal="left" vertical="center"/>
    </xf>
    <xf numFmtId="3" fontId="11" fillId="3" borderId="0" xfId="12" applyNumberFormat="1" applyFont="1" applyFill="1" applyAlignment="1"/>
    <xf numFmtId="0" fontId="6" fillId="5" borderId="0" xfId="12" applyFont="1" applyFill="1" applyAlignment="1"/>
    <xf numFmtId="3" fontId="1" fillId="3" borderId="0" xfId="12" applyNumberFormat="1" applyFont="1" applyFill="1" applyAlignment="1">
      <alignment horizontal="right"/>
    </xf>
    <xf numFmtId="0" fontId="1" fillId="2" borderId="0" xfId="12" applyFont="1" applyFill="1" applyAlignment="1">
      <alignment horizontal="right" vertical="center"/>
    </xf>
    <xf numFmtId="3" fontId="1" fillId="3" borderId="0" xfId="13" applyNumberFormat="1" applyFont="1" applyFill="1" applyAlignment="1">
      <alignment horizontal="right"/>
    </xf>
    <xf numFmtId="3" fontId="1" fillId="5" borderId="0" xfId="13" applyNumberFormat="1" applyFont="1" applyFill="1" applyAlignment="1">
      <alignment horizontal="right"/>
    </xf>
    <xf numFmtId="3" fontId="1" fillId="3" borderId="0" xfId="12" applyNumberFormat="1" applyFont="1" applyFill="1" applyAlignment="1"/>
    <xf numFmtId="3" fontId="1" fillId="5" borderId="0" xfId="12" applyNumberFormat="1" applyFont="1" applyFill="1" applyAlignment="1"/>
    <xf numFmtId="3" fontId="1" fillId="0" borderId="0" xfId="12" applyNumberFormat="1" applyFont="1" applyAlignment="1"/>
    <xf numFmtId="3" fontId="6" fillId="3" borderId="0" xfId="13" applyNumberFormat="1" applyFont="1" applyFill="1" applyAlignment="1">
      <alignment horizontal="right" vertical="center" wrapText="1"/>
    </xf>
    <xf numFmtId="0" fontId="9" fillId="3" borderId="0" xfId="13" applyFont="1" applyFill="1" applyAlignment="1">
      <alignment vertical="center"/>
    </xf>
    <xf numFmtId="0" fontId="16" fillId="0" borderId="0" xfId="1" applyFont="1" applyAlignment="1">
      <alignment vertical="center"/>
    </xf>
    <xf numFmtId="168" fontId="7" fillId="2" borderId="1" xfId="1" applyNumberFormat="1" applyFont="1" applyFill="1" applyBorder="1" applyAlignment="1">
      <alignment horizontal="center" vertical="center"/>
    </xf>
    <xf numFmtId="17" fontId="9" fillId="0" borderId="4" xfId="4" quotePrefix="1" applyNumberFormat="1" applyFont="1" applyBorder="1" applyAlignment="1">
      <alignment horizontal="right"/>
    </xf>
    <xf numFmtId="0" fontId="144" fillId="0" borderId="0" xfId="67" applyFont="1"/>
    <xf numFmtId="3" fontId="6" fillId="0" borderId="29" xfId="90" applyNumberFormat="1" applyFont="1" applyBorder="1" applyAlignment="1" applyProtection="1">
      <alignment horizontal="right" vertical="center"/>
      <protection hidden="1"/>
    </xf>
    <xf numFmtId="3" fontId="6" fillId="0" borderId="133" xfId="90" applyNumberFormat="1" applyFont="1" applyBorder="1" applyAlignment="1" applyProtection="1">
      <alignment horizontal="right" vertical="center"/>
      <protection hidden="1"/>
    </xf>
    <xf numFmtId="3" fontId="6" fillId="0" borderId="132" xfId="90" applyNumberFormat="1" applyFont="1" applyBorder="1" applyAlignment="1" applyProtection="1">
      <alignment horizontal="right" vertical="center"/>
      <protection hidden="1"/>
    </xf>
    <xf numFmtId="3" fontId="9" fillId="14" borderId="0" xfId="90" applyNumberFormat="1" applyFont="1" applyFill="1" applyAlignment="1" applyProtection="1">
      <alignment horizontal="right" vertical="center"/>
      <protection hidden="1"/>
    </xf>
    <xf numFmtId="3" fontId="9" fillId="14" borderId="27" xfId="90" applyNumberFormat="1" applyFont="1" applyFill="1" applyBorder="1" applyAlignment="1" applyProtection="1">
      <alignment horizontal="right" vertical="center"/>
      <protection hidden="1"/>
    </xf>
    <xf numFmtId="3" fontId="9" fillId="14" borderId="133" xfId="90" applyNumberFormat="1" applyFont="1" applyFill="1" applyBorder="1" applyAlignment="1" applyProtection="1">
      <alignment horizontal="right" vertical="center"/>
      <protection hidden="1"/>
    </xf>
    <xf numFmtId="3" fontId="9" fillId="14" borderId="132" xfId="90" applyNumberFormat="1" applyFont="1" applyFill="1" applyBorder="1" applyAlignment="1" applyProtection="1">
      <alignment horizontal="right" vertical="center"/>
      <protection hidden="1"/>
    </xf>
    <xf numFmtId="9" fontId="6" fillId="0" borderId="133" xfId="94" applyFont="1" applyFill="1" applyBorder="1" applyAlignment="1" applyProtection="1">
      <alignment horizontal="right" vertical="center"/>
      <protection hidden="1"/>
    </xf>
    <xf numFmtId="9" fontId="6" fillId="0" borderId="132" xfId="94" applyFont="1" applyFill="1" applyBorder="1" applyAlignment="1" applyProtection="1">
      <alignment horizontal="right" vertical="center"/>
      <protection hidden="1"/>
    </xf>
    <xf numFmtId="9" fontId="6" fillId="0" borderId="131" xfId="94" applyFont="1" applyFill="1" applyBorder="1" applyAlignment="1" applyProtection="1">
      <alignment horizontal="right" vertical="center"/>
      <protection hidden="1"/>
    </xf>
    <xf numFmtId="9" fontId="6" fillId="0" borderId="130" xfId="94" applyFont="1" applyFill="1" applyBorder="1" applyAlignment="1" applyProtection="1">
      <alignment horizontal="right" vertical="center"/>
      <protection hidden="1"/>
    </xf>
    <xf numFmtId="0" fontId="7" fillId="0" borderId="139" xfId="95" applyFont="1" applyBorder="1" applyAlignment="1">
      <alignment horizontal="center"/>
    </xf>
    <xf numFmtId="0" fontId="8" fillId="0" borderId="140" xfId="95" applyFont="1" applyBorder="1" applyAlignment="1">
      <alignment horizontal="center" vertical="center"/>
    </xf>
    <xf numFmtId="0" fontId="45" fillId="2" borderId="141" xfId="95" applyFont="1" applyFill="1" applyBorder="1" applyAlignment="1">
      <alignment horizontal="center" vertical="center"/>
    </xf>
    <xf numFmtId="0" fontId="29" fillId="3" borderId="0" xfId="5" applyFont="1" applyFill="1" applyAlignment="1" applyProtection="1">
      <alignment horizontal="left"/>
      <protection locked="0"/>
    </xf>
    <xf numFmtId="172" fontId="29" fillId="3" borderId="0" xfId="49" applyNumberFormat="1" applyFont="1" applyFill="1" applyBorder="1" applyAlignment="1" applyProtection="1">
      <alignment vertical="center"/>
      <protection locked="0"/>
    </xf>
    <xf numFmtId="172" fontId="29" fillId="0" borderId="0" xfId="49" applyNumberFormat="1" applyFont="1" applyFill="1" applyAlignment="1" applyProtection="1">
      <alignment vertical="center"/>
      <protection locked="0"/>
    </xf>
    <xf numFmtId="172" fontId="29" fillId="0" borderId="0" xfId="49" applyNumberFormat="1" applyFont="1" applyFill="1" applyAlignment="1">
      <alignment vertical="center"/>
    </xf>
    <xf numFmtId="172" fontId="29" fillId="3" borderId="0" xfId="49" applyNumberFormat="1" applyFont="1" applyFill="1" applyBorder="1" applyAlignment="1">
      <alignment vertical="center"/>
    </xf>
    <xf numFmtId="0" fontId="29" fillId="3" borderId="0" xfId="5" applyFont="1" applyFill="1" applyAlignment="1">
      <alignment horizontal="left" vertical="center"/>
    </xf>
    <xf numFmtId="0" fontId="67" fillId="3" borderId="0" xfId="0" applyFont="1" applyFill="1"/>
    <xf numFmtId="0" fontId="105" fillId="0" borderId="0" xfId="0" applyFont="1" applyAlignment="1" applyProtection="1">
      <alignment horizontal="right" vertical="center" wrapText="1"/>
      <protection locked="0"/>
    </xf>
    <xf numFmtId="3" fontId="9" fillId="3" borderId="21" xfId="5" applyNumberFormat="1" applyFont="1" applyFill="1" applyBorder="1" applyAlignment="1" applyProtection="1">
      <alignment horizontal="right"/>
      <protection locked="0"/>
    </xf>
    <xf numFmtId="0" fontId="54" fillId="0" borderId="0" xfId="0" applyFont="1"/>
    <xf numFmtId="0" fontId="7" fillId="0" borderId="3" xfId="1" applyFont="1" applyBorder="1" applyAlignment="1">
      <alignment horizontal="left" vertical="center"/>
    </xf>
    <xf numFmtId="0" fontId="1" fillId="0" borderId="142" xfId="61" applyFont="1" applyBorder="1"/>
    <xf numFmtId="0" fontId="1" fillId="0" borderId="143" xfId="61" applyFont="1" applyBorder="1"/>
    <xf numFmtId="0" fontId="1" fillId="0" borderId="144" xfId="61" applyFont="1" applyBorder="1"/>
    <xf numFmtId="0" fontId="13" fillId="3" borderId="145" xfId="61" applyFont="1" applyFill="1" applyBorder="1" applyAlignment="1">
      <alignment vertical="center"/>
    </xf>
    <xf numFmtId="0" fontId="1" fillId="0" borderId="146" xfId="61" applyFont="1" applyBorder="1"/>
    <xf numFmtId="0" fontId="1" fillId="0" borderId="145" xfId="61" applyFont="1" applyBorder="1"/>
    <xf numFmtId="0" fontId="1" fillId="0" borderId="147" xfId="61" applyFont="1" applyBorder="1"/>
    <xf numFmtId="0" fontId="1" fillId="0" borderId="148" xfId="61" applyFont="1" applyBorder="1"/>
    <xf numFmtId="0" fontId="1" fillId="0" borderId="149" xfId="61" applyFont="1" applyBorder="1"/>
    <xf numFmtId="0" fontId="1" fillId="0" borderId="0" xfId="1" applyFont="1" applyAlignment="1">
      <alignment horizontal="right" vertical="center"/>
    </xf>
    <xf numFmtId="166" fontId="1" fillId="0" borderId="0" xfId="3" applyNumberFormat="1" applyFont="1" applyBorder="1"/>
    <xf numFmtId="0" fontId="1" fillId="0" borderId="0" xfId="1" applyFont="1" applyAlignment="1">
      <alignment horizontal="right" vertical="center" indent="1"/>
    </xf>
    <xf numFmtId="1" fontId="1" fillId="0" borderId="0" xfId="1" applyNumberFormat="1" applyFont="1" applyAlignment="1">
      <alignment horizontal="right" vertical="center" indent="1"/>
    </xf>
    <xf numFmtId="9" fontId="1" fillId="0" borderId="0" xfId="1" applyNumberFormat="1" applyFont="1" applyAlignment="1">
      <alignment horizontal="right" vertical="center" indent="1"/>
    </xf>
    <xf numFmtId="168" fontId="1" fillId="0" borderId="0" xfId="1" applyNumberFormat="1" applyFont="1" applyAlignment="1">
      <alignment horizontal="right" vertical="center" indent="1"/>
    </xf>
    <xf numFmtId="0" fontId="1" fillId="0" borderId="10" xfId="1" applyFont="1" applyBorder="1"/>
    <xf numFmtId="0" fontId="8" fillId="0" borderId="40" xfId="1" applyFont="1" applyBorder="1" applyAlignment="1">
      <alignment horizontal="right"/>
    </xf>
    <xf numFmtId="0" fontId="1" fillId="0" borderId="0" xfId="1" applyFont="1" applyAlignment="1">
      <alignment horizontal="right" indent="1"/>
    </xf>
    <xf numFmtId="9" fontId="1" fillId="0" borderId="0" xfId="1" applyNumberFormat="1" applyFont="1" applyAlignment="1">
      <alignment horizontal="right" indent="1"/>
    </xf>
    <xf numFmtId="0" fontId="1" fillId="0" borderId="0" xfId="42" applyFont="1" applyAlignment="1">
      <alignment horizontal="center"/>
    </xf>
    <xf numFmtId="0" fontId="1" fillId="0" borderId="0" xfId="42" applyFont="1" applyAlignment="1">
      <alignment horizontal="center" vertical="top" wrapText="1"/>
    </xf>
    <xf numFmtId="0" fontId="1" fillId="0" borderId="0" xfId="42" applyFont="1" applyAlignment="1">
      <alignment horizontal="left" vertical="top"/>
    </xf>
    <xf numFmtId="0" fontId="31" fillId="0" borderId="0" xfId="4" applyFont="1" applyAlignment="1">
      <alignment horizontal="left" vertical="top" wrapText="1"/>
    </xf>
    <xf numFmtId="0" fontId="29" fillId="0" borderId="0" xfId="4" applyFont="1" applyAlignment="1">
      <alignment horizontal="left" vertical="center" wrapText="1"/>
    </xf>
    <xf numFmtId="0" fontId="0" fillId="0" borderId="0" xfId="0" applyAlignment="1">
      <alignment vertical="center" wrapText="1"/>
    </xf>
    <xf numFmtId="0" fontId="65" fillId="3" borderId="21" xfId="12" applyFont="1" applyFill="1" applyBorder="1" applyAlignment="1">
      <alignment horizontal="left" vertical="center"/>
    </xf>
    <xf numFmtId="0" fontId="29" fillId="3" borderId="21" xfId="12" quotePrefix="1" applyFont="1" applyFill="1" applyBorder="1" applyAlignment="1">
      <alignment horizontal="left" vertical="center"/>
    </xf>
    <xf numFmtId="0" fontId="97" fillId="3" borderId="21" xfId="0" applyFont="1" applyFill="1" applyBorder="1" applyAlignment="1">
      <alignment vertical="center"/>
    </xf>
    <xf numFmtId="0" fontId="0" fillId="3" borderId="21" xfId="0" applyFill="1" applyBorder="1" applyAlignment="1">
      <alignment vertical="center"/>
    </xf>
    <xf numFmtId="0" fontId="29" fillId="3" borderId="0" xfId="12" quotePrefix="1" applyFont="1" applyFill="1" applyAlignment="1">
      <alignment horizontal="left" vertical="center" wrapText="1"/>
    </xf>
    <xf numFmtId="0" fontId="97" fillId="0" borderId="0" xfId="0" applyFont="1" applyAlignment="1">
      <alignment wrapText="1"/>
    </xf>
    <xf numFmtId="0" fontId="0" fillId="0" borderId="0" xfId="0" applyAlignment="1">
      <alignment wrapText="1"/>
    </xf>
    <xf numFmtId="0" fontId="29" fillId="3" borderId="0" xfId="12" quotePrefix="1" applyFont="1" applyFill="1" applyAlignment="1">
      <alignment horizontal="left" vertical="center"/>
    </xf>
    <xf numFmtId="3" fontId="90" fillId="0" borderId="0" xfId="90" applyNumberFormat="1" applyFont="1" applyAlignment="1" applyProtection="1">
      <alignment horizontal="left" vertical="center"/>
      <protection hidden="1"/>
    </xf>
    <xf numFmtId="3" fontId="90" fillId="0" borderId="25" xfId="90" applyNumberFormat="1" applyFont="1" applyBorder="1" applyAlignment="1" applyProtection="1">
      <alignment horizontal="left" vertical="center"/>
      <protection hidden="1"/>
    </xf>
    <xf numFmtId="0" fontId="89" fillId="0" borderId="0" xfId="90" applyFont="1" applyAlignment="1" applyProtection="1">
      <alignment horizontal="left" vertical="center"/>
      <protection hidden="1"/>
    </xf>
    <xf numFmtId="0" fontId="89" fillId="0" borderId="24" xfId="90" applyFont="1" applyBorder="1" applyAlignment="1" applyProtection="1">
      <alignment horizontal="left" vertical="center"/>
      <protection hidden="1"/>
    </xf>
    <xf numFmtId="0" fontId="89" fillId="0" borderId="59" xfId="90" applyFont="1" applyBorder="1" applyAlignment="1" applyProtection="1">
      <alignment horizontal="left" vertical="center"/>
      <protection hidden="1"/>
    </xf>
    <xf numFmtId="0" fontId="89" fillId="0" borderId="58" xfId="90" applyFont="1" applyBorder="1" applyAlignment="1" applyProtection="1">
      <alignment horizontal="left" vertical="center"/>
      <protection hidden="1"/>
    </xf>
    <xf numFmtId="0" fontId="9" fillId="0" borderId="56" xfId="90" applyFont="1" applyBorder="1" applyAlignment="1" applyProtection="1">
      <alignment horizontal="center" vertical="center" wrapText="1"/>
      <protection hidden="1"/>
    </xf>
    <xf numFmtId="0" fontId="9" fillId="0" borderId="55" xfId="90" applyFont="1" applyBorder="1" applyAlignment="1" applyProtection="1">
      <alignment horizontal="center" vertical="center" wrapText="1"/>
      <protection hidden="1"/>
    </xf>
    <xf numFmtId="0" fontId="89" fillId="0" borderId="73" xfId="90" applyFont="1" applyBorder="1" applyAlignment="1" applyProtection="1">
      <alignment horizontal="left" vertical="center"/>
      <protection hidden="1"/>
    </xf>
    <xf numFmtId="0" fontId="89" fillId="0" borderId="72" xfId="90" applyFont="1" applyBorder="1" applyAlignment="1" applyProtection="1">
      <alignment horizontal="left" vertical="center"/>
      <protection hidden="1"/>
    </xf>
    <xf numFmtId="0" fontId="89" fillId="0" borderId="29" xfId="90" applyFont="1" applyBorder="1" applyAlignment="1" applyProtection="1">
      <alignment horizontal="left" vertical="center"/>
      <protection hidden="1"/>
    </xf>
    <xf numFmtId="0" fontId="9" fillId="0" borderId="35" xfId="90" applyFont="1" applyBorder="1" applyAlignment="1" applyProtection="1">
      <alignment horizontal="center" vertical="center" wrapText="1"/>
      <protection hidden="1"/>
    </xf>
    <xf numFmtId="0" fontId="9" fillId="0" borderId="62" xfId="90" applyFont="1" applyBorder="1" applyAlignment="1" applyProtection="1">
      <alignment horizontal="center" vertical="center" wrapText="1"/>
      <protection hidden="1"/>
    </xf>
    <xf numFmtId="0" fontId="9" fillId="0" borderId="0" xfId="90" applyFont="1" applyAlignment="1" applyProtection="1">
      <alignment horizontal="center" vertical="center" wrapText="1"/>
      <protection hidden="1"/>
    </xf>
    <xf numFmtId="3" fontId="100" fillId="0" borderId="0" xfId="90" applyNumberFormat="1" applyFont="1" applyAlignment="1" applyProtection="1">
      <alignment horizontal="left" vertical="center"/>
      <protection hidden="1"/>
    </xf>
    <xf numFmtId="0" fontId="89" fillId="0" borderId="80" xfId="90" applyFont="1" applyBorder="1" applyAlignment="1" applyProtection="1">
      <alignment horizontal="left" vertical="center"/>
      <protection hidden="1"/>
    </xf>
    <xf numFmtId="0" fontId="89" fillId="0" borderId="79" xfId="90" applyFont="1" applyBorder="1" applyAlignment="1" applyProtection="1">
      <alignment horizontal="left" vertical="center"/>
      <protection hidden="1"/>
    </xf>
    <xf numFmtId="0" fontId="9" fillId="0" borderId="77" xfId="90" applyFont="1" applyBorder="1" applyAlignment="1" applyProtection="1">
      <alignment horizontal="center" vertical="center" wrapText="1"/>
      <protection hidden="1"/>
    </xf>
    <xf numFmtId="0" fontId="9" fillId="0" borderId="76" xfId="90" applyFont="1" applyBorder="1" applyAlignment="1" applyProtection="1">
      <alignment horizontal="center" vertical="center" wrapText="1"/>
      <protection hidden="1"/>
    </xf>
    <xf numFmtId="0" fontId="89" fillId="0" borderId="27" xfId="90" applyFont="1" applyBorder="1" applyAlignment="1" applyProtection="1">
      <alignment horizontal="left" vertical="center"/>
      <protection hidden="1"/>
    </xf>
    <xf numFmtId="0" fontId="89" fillId="0" borderId="87" xfId="90" applyFont="1" applyBorder="1" applyAlignment="1" applyProtection="1">
      <alignment horizontal="left" vertical="center"/>
      <protection hidden="1"/>
    </xf>
    <xf numFmtId="0" fontId="89" fillId="0" borderId="86" xfId="90" applyFont="1" applyBorder="1" applyAlignment="1" applyProtection="1">
      <alignment horizontal="left" vertical="center"/>
      <protection hidden="1"/>
    </xf>
    <xf numFmtId="0" fontId="9" fillId="0" borderId="83" xfId="90" applyFont="1" applyBorder="1" applyAlignment="1" applyProtection="1">
      <alignment horizontal="center" vertical="center" wrapText="1"/>
      <protection hidden="1"/>
    </xf>
    <xf numFmtId="0" fontId="31" fillId="0" borderId="0" xfId="72" applyFont="1" applyAlignment="1">
      <alignment horizontal="left" vertical="center"/>
    </xf>
    <xf numFmtId="0" fontId="24" fillId="0" borderId="0" xfId="72" applyFont="1" applyAlignment="1">
      <alignment horizontal="left" vertical="center"/>
    </xf>
    <xf numFmtId="0" fontId="89" fillId="0" borderId="94" xfId="90" applyFont="1" applyBorder="1" applyAlignment="1" applyProtection="1">
      <alignment horizontal="left" vertical="center"/>
      <protection hidden="1"/>
    </xf>
    <xf numFmtId="0" fontId="89" fillId="0" borderId="93" xfId="90" applyFont="1" applyBorder="1" applyAlignment="1" applyProtection="1">
      <alignment horizontal="left" vertical="center"/>
      <protection hidden="1"/>
    </xf>
    <xf numFmtId="0" fontId="89" fillId="0" borderId="107" xfId="90" applyFont="1" applyBorder="1" applyAlignment="1" applyProtection="1">
      <alignment horizontal="left" vertical="center"/>
      <protection hidden="1"/>
    </xf>
    <xf numFmtId="0" fontId="89" fillId="0" borderId="106" xfId="90" applyFont="1" applyBorder="1" applyAlignment="1" applyProtection="1">
      <alignment horizontal="left" vertical="center"/>
      <protection hidden="1"/>
    </xf>
    <xf numFmtId="0" fontId="9" fillId="0" borderId="104" xfId="90" applyFont="1" applyBorder="1" applyAlignment="1" applyProtection="1">
      <alignment horizontal="center" vertical="center" wrapText="1"/>
      <protection hidden="1"/>
    </xf>
    <xf numFmtId="0" fontId="89" fillId="0" borderId="101" xfId="90" applyFont="1" applyBorder="1" applyAlignment="1" applyProtection="1">
      <alignment horizontal="left" vertical="center"/>
      <protection hidden="1"/>
    </xf>
    <xf numFmtId="0" fontId="89" fillId="0" borderId="100" xfId="90" applyFont="1" applyBorder="1" applyAlignment="1" applyProtection="1">
      <alignment horizontal="left" vertical="center"/>
      <protection hidden="1"/>
    </xf>
    <xf numFmtId="0" fontId="89" fillId="0" borderId="115" xfId="90" applyFont="1" applyBorder="1" applyAlignment="1" applyProtection="1">
      <alignment horizontal="left" vertical="center"/>
      <protection hidden="1"/>
    </xf>
    <xf numFmtId="0" fontId="89" fillId="0" borderId="114" xfId="90" applyFont="1" applyBorder="1" applyAlignment="1" applyProtection="1">
      <alignment horizontal="left" vertical="center"/>
      <protection hidden="1"/>
    </xf>
    <xf numFmtId="3" fontId="72" fillId="0" borderId="0" xfId="90" applyNumberFormat="1" applyFont="1" applyAlignment="1" applyProtection="1">
      <alignment horizontal="left" vertical="center" wrapText="1"/>
      <protection hidden="1"/>
    </xf>
    <xf numFmtId="3" fontId="72" fillId="0" borderId="0" xfId="90" applyNumberFormat="1" applyFont="1" applyAlignment="1" applyProtection="1">
      <alignment horizontal="left" vertical="top" wrapText="1"/>
      <protection hidden="1"/>
    </xf>
    <xf numFmtId="3" fontId="55" fillId="0" borderId="0" xfId="90" applyNumberFormat="1" applyFont="1" applyAlignment="1" applyProtection="1">
      <alignment horizontal="left" vertical="top" wrapText="1"/>
      <protection hidden="1"/>
    </xf>
    <xf numFmtId="0" fontId="72" fillId="0" borderId="0" xfId="90" applyFont="1" applyAlignment="1" applyProtection="1">
      <alignment horizontal="left" vertical="top" wrapText="1"/>
      <protection hidden="1"/>
    </xf>
    <xf numFmtId="0" fontId="55" fillId="0" borderId="0" xfId="90" applyFont="1" applyAlignment="1" applyProtection="1">
      <alignment horizontal="left" vertical="top" wrapText="1"/>
      <protection hidden="1"/>
    </xf>
    <xf numFmtId="0" fontId="9" fillId="0" borderId="116" xfId="90" applyFont="1" applyBorder="1" applyAlignment="1" applyProtection="1">
      <alignment horizontal="center" vertical="center" wrapText="1"/>
      <protection hidden="1"/>
    </xf>
    <xf numFmtId="0" fontId="9" fillId="0" borderId="24" xfId="90" applyFont="1" applyBorder="1" applyAlignment="1" applyProtection="1">
      <alignment horizontal="center" vertical="center" wrapText="1"/>
      <protection hidden="1"/>
    </xf>
    <xf numFmtId="0" fontId="9" fillId="0" borderId="0" xfId="72" applyFont="1" applyAlignment="1">
      <alignment horizontal="right" vertical="center" wrapText="1" readingOrder="1"/>
    </xf>
    <xf numFmtId="0" fontId="9" fillId="0" borderId="128" xfId="72" applyFont="1" applyBorder="1" applyAlignment="1">
      <alignment horizontal="right" vertical="center" wrapText="1" readingOrder="1"/>
    </xf>
    <xf numFmtId="0" fontId="89" fillId="0" borderId="33" xfId="90" applyFont="1" applyBorder="1" applyAlignment="1" applyProtection="1">
      <alignment horizontal="left" vertical="center"/>
      <protection hidden="1"/>
    </xf>
    <xf numFmtId="0" fontId="6" fillId="0" borderId="0" xfId="72" applyFont="1" applyAlignment="1" applyProtection="1">
      <alignment horizontal="left" vertical="center"/>
      <protection hidden="1"/>
    </xf>
    <xf numFmtId="0" fontId="89" fillId="0" borderId="0" xfId="90" applyFont="1" applyAlignment="1" applyProtection="1">
      <alignment horizontal="left"/>
      <protection hidden="1"/>
    </xf>
    <xf numFmtId="0" fontId="89" fillId="0" borderId="137" xfId="90" applyFont="1" applyBorder="1" applyAlignment="1" applyProtection="1">
      <alignment horizontal="left"/>
      <protection hidden="1"/>
    </xf>
    <xf numFmtId="0" fontId="89" fillId="0" borderId="136" xfId="90" applyFont="1" applyBorder="1" applyAlignment="1" applyProtection="1">
      <alignment horizontal="left"/>
      <protection hidden="1"/>
    </xf>
    <xf numFmtId="0" fontId="10" fillId="0" borderId="42" xfId="95"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3" fontId="28" fillId="0" borderId="0" xfId="95" applyNumberFormat="1" applyFont="1" applyAlignment="1">
      <alignment horizontal="right" wrapText="1"/>
    </xf>
    <xf numFmtId="3" fontId="28" fillId="0" borderId="18" xfId="95" applyNumberFormat="1" applyFont="1" applyBorder="1" applyAlignment="1">
      <alignment horizontal="right" wrapText="1"/>
    </xf>
    <xf numFmtId="0" fontId="1" fillId="0" borderId="0" xfId="95" applyFont="1" applyAlignment="1">
      <alignment horizontal="left" wrapText="1"/>
    </xf>
    <xf numFmtId="3" fontId="1" fillId="0" borderId="0" xfId="95" applyNumberFormat="1" applyFont="1" applyAlignment="1">
      <alignment horizontal="left" wrapText="1"/>
    </xf>
    <xf numFmtId="3" fontId="26" fillId="0" borderId="0" xfId="95" applyNumberFormat="1" applyFont="1" applyAlignment="1">
      <alignment horizontal="right" wrapText="1"/>
    </xf>
    <xf numFmtId="3" fontId="26" fillId="0" borderId="18" xfId="95" applyNumberFormat="1" applyFont="1" applyBorder="1" applyAlignment="1">
      <alignment horizontal="right" wrapText="1"/>
    </xf>
    <xf numFmtId="0" fontId="3" fillId="0" borderId="18" xfId="95" applyBorder="1" applyAlignment="1">
      <alignment horizontal="right" wrapText="1"/>
    </xf>
    <xf numFmtId="0" fontId="57" fillId="0" borderId="18" xfId="95" applyFont="1" applyBorder="1" applyAlignment="1">
      <alignment horizontal="right"/>
    </xf>
    <xf numFmtId="3" fontId="57" fillId="0" borderId="18" xfId="95" applyNumberFormat="1" applyFont="1" applyBorder="1" applyAlignment="1">
      <alignment horizontal="right" wrapText="1"/>
    </xf>
    <xf numFmtId="0" fontId="18" fillId="0" borderId="0" xfId="95" applyFont="1" applyAlignment="1">
      <alignment horizontal="right" wrapText="1"/>
    </xf>
    <xf numFmtId="0" fontId="18" fillId="0" borderId="18" xfId="95" applyFont="1" applyBorder="1" applyAlignment="1">
      <alignment horizontal="right" wrapText="1"/>
    </xf>
    <xf numFmtId="3" fontId="18" fillId="0" borderId="0" xfId="95" applyNumberFormat="1" applyFont="1" applyAlignment="1">
      <alignment horizontal="right" wrapText="1"/>
    </xf>
    <xf numFmtId="0" fontId="48" fillId="0" borderId="18" xfId="95" applyFont="1" applyBorder="1" applyAlignment="1">
      <alignment horizontal="right" wrapText="1"/>
    </xf>
    <xf numFmtId="3" fontId="9" fillId="0" borderId="0" xfId="95" applyNumberFormat="1" applyFont="1" applyAlignment="1">
      <alignment horizontal="right" wrapText="1"/>
    </xf>
    <xf numFmtId="3" fontId="9" fillId="0" borderId="18" xfId="95" applyNumberFormat="1" applyFont="1" applyBorder="1" applyAlignment="1">
      <alignment horizontal="right" wrapText="1"/>
    </xf>
    <xf numFmtId="0" fontId="9" fillId="0" borderId="0" xfId="34" applyFont="1" applyAlignment="1">
      <alignment horizontal="right" wrapText="1"/>
    </xf>
    <xf numFmtId="0" fontId="132" fillId="0" borderId="0" xfId="0" applyFont="1" applyAlignment="1">
      <alignment horizontal="right" wrapText="1"/>
    </xf>
    <xf numFmtId="0" fontId="18" fillId="0" borderId="0" xfId="34" applyFont="1" applyAlignment="1">
      <alignment horizontal="right" wrapText="1"/>
    </xf>
    <xf numFmtId="0" fontId="84" fillId="0" borderId="0" xfId="0" applyFont="1" applyAlignment="1">
      <alignment horizontal="right" wrapText="1"/>
    </xf>
    <xf numFmtId="3" fontId="6" fillId="3" borderId="0" xfId="13" applyNumberFormat="1" applyFont="1" applyFill="1" applyAlignment="1">
      <alignment horizontal="left" vertical="center"/>
    </xf>
    <xf numFmtId="3" fontId="6" fillId="2" borderId="10" xfId="13" applyNumberFormat="1" applyFont="1" applyFill="1" applyBorder="1" applyAlignment="1">
      <alignment horizontal="left" vertical="center"/>
    </xf>
    <xf numFmtId="0" fontId="6" fillId="3" borderId="21" xfId="5" applyFont="1" applyFill="1" applyBorder="1" applyAlignment="1">
      <alignment horizontal="left"/>
    </xf>
    <xf numFmtId="0" fontId="6" fillId="3" borderId="0" xfId="13" applyFont="1" applyFill="1" applyAlignment="1">
      <alignment horizontal="left" vertical="center"/>
    </xf>
    <xf numFmtId="0" fontId="43" fillId="2" borderId="10" xfId="13" applyFont="1" applyFill="1" applyBorder="1" applyAlignment="1">
      <alignment horizontal="left" vertical="center"/>
    </xf>
    <xf numFmtId="0" fontId="9" fillId="2" borderId="10" xfId="13" applyFont="1" applyFill="1" applyBorder="1" applyAlignment="1">
      <alignment horizontal="left" vertical="center"/>
    </xf>
    <xf numFmtId="0" fontId="33" fillId="3" borderId="0" xfId="41" applyFont="1" applyFill="1" applyAlignment="1">
      <alignment horizontal="left"/>
    </xf>
    <xf numFmtId="0" fontId="6" fillId="2" borderId="21" xfId="13" applyFont="1" applyFill="1" applyBorder="1" applyAlignment="1">
      <alignment horizontal="left" vertical="center"/>
    </xf>
    <xf numFmtId="0" fontId="6" fillId="2" borderId="0" xfId="13" applyFont="1" applyFill="1" applyAlignment="1">
      <alignment horizontal="left" vertical="center"/>
    </xf>
    <xf numFmtId="0" fontId="6" fillId="3" borderId="0" xfId="41" applyFont="1" applyFill="1" applyAlignment="1">
      <alignment horizontal="left" vertical="center"/>
    </xf>
    <xf numFmtId="0" fontId="9" fillId="2" borderId="21" xfId="13" applyFont="1" applyFill="1" applyBorder="1" applyAlignment="1">
      <alignment horizontal="left" vertical="center"/>
    </xf>
    <xf numFmtId="16" fontId="33" fillId="3" borderId="10" xfId="13" quotePrefix="1" applyNumberFormat="1" applyFont="1" applyFill="1" applyBorder="1" applyAlignment="1">
      <alignment horizontal="center" vertical="center"/>
    </xf>
    <xf numFmtId="0" fontId="129" fillId="0" borderId="10" xfId="0" applyFont="1" applyBorder="1" applyAlignment="1">
      <alignment vertical="center"/>
    </xf>
    <xf numFmtId="0" fontId="6" fillId="3" borderId="21" xfId="13" applyFont="1" applyFill="1" applyBorder="1" applyAlignment="1">
      <alignment horizontal="left" vertical="center"/>
    </xf>
    <xf numFmtId="0" fontId="6" fillId="0" borderId="0" xfId="0" applyFont="1" applyAlignment="1">
      <alignment horizontal="left" vertical="center"/>
    </xf>
    <xf numFmtId="0" fontId="33" fillId="3" borderId="0" xfId="13" applyFont="1" applyFill="1" applyAlignment="1">
      <alignment horizontal="left"/>
    </xf>
    <xf numFmtId="0" fontId="6" fillId="3" borderId="21" xfId="13" applyFont="1" applyFill="1" applyBorder="1" applyAlignment="1">
      <alignment vertical="center"/>
    </xf>
    <xf numFmtId="0" fontId="6" fillId="0" borderId="21" xfId="0" applyFont="1" applyBorder="1" applyAlignment="1">
      <alignment vertical="center"/>
    </xf>
    <xf numFmtId="16" fontId="130" fillId="3" borderId="21" xfId="13" quotePrefix="1" applyNumberFormat="1" applyFont="1" applyFill="1" applyBorder="1" applyAlignment="1">
      <alignment horizontal="center" vertical="center"/>
    </xf>
    <xf numFmtId="0" fontId="29" fillId="3" borderId="0" xfId="13" quotePrefix="1" applyFont="1" applyFill="1" applyAlignment="1">
      <alignment horizontal="left" vertical="center" indent="1"/>
    </xf>
    <xf numFmtId="0" fontId="29" fillId="3" borderId="0" xfId="13" applyFont="1" applyFill="1" applyAlignment="1">
      <alignment horizontal="left" vertical="center" indent="1"/>
    </xf>
    <xf numFmtId="0" fontId="6" fillId="3" borderId="21" xfId="13" applyFont="1" applyFill="1" applyBorder="1" applyAlignment="1"/>
    <xf numFmtId="0" fontId="29" fillId="3" borderId="0" xfId="13" applyFont="1" applyFill="1" applyAlignment="1">
      <alignment horizontal="left"/>
    </xf>
    <xf numFmtId="0" fontId="26" fillId="2" borderId="0" xfId="13" applyFont="1" applyFill="1" applyAlignment="1">
      <alignment horizontal="left" vertical="center"/>
    </xf>
    <xf numFmtId="0" fontId="102" fillId="3" borderId="0" xfId="13" quotePrefix="1" applyFont="1" applyFill="1" applyAlignment="1">
      <alignment horizontal="left" vertical="center"/>
    </xf>
    <xf numFmtId="0" fontId="102" fillId="3" borderId="0" xfId="13" applyFont="1" applyFill="1" applyAlignment="1">
      <alignment horizontal="left" vertical="center"/>
    </xf>
    <xf numFmtId="0" fontId="29" fillId="3" borderId="0" xfId="13" applyFont="1" applyFill="1" applyAlignment="1">
      <alignment horizontal="left" vertical="center"/>
    </xf>
    <xf numFmtId="0" fontId="26" fillId="2" borderId="10" xfId="13" applyFont="1" applyFill="1" applyBorder="1" applyAlignment="1">
      <alignment horizontal="left" vertical="center"/>
    </xf>
    <xf numFmtId="0" fontId="33" fillId="3" borderId="10" xfId="13" applyFont="1" applyFill="1" applyBorder="1" applyAlignment="1">
      <alignment horizontal="center" vertical="center"/>
    </xf>
    <xf numFmtId="0" fontId="0" fillId="0" borderId="10" xfId="0" applyBorder="1" applyAlignment="1">
      <alignment horizontal="center" vertical="center"/>
    </xf>
    <xf numFmtId="0" fontId="13" fillId="3" borderId="0" xfId="63" applyFont="1" applyFill="1" applyAlignment="1">
      <alignment horizontal="left" vertical="center"/>
    </xf>
    <xf numFmtId="0" fontId="127" fillId="0" borderId="0" xfId="0" applyFont="1" applyAlignment="1">
      <alignment horizontal="left" vertical="center"/>
    </xf>
    <xf numFmtId="0" fontId="29" fillId="3" borderId="21" xfId="13" applyFont="1" applyFill="1" applyBorder="1" applyAlignment="1">
      <alignment horizontal="left" vertical="center"/>
    </xf>
    <xf numFmtId="0" fontId="24" fillId="3" borderId="21" xfId="0" applyFont="1" applyFill="1" applyBorder="1" applyAlignment="1">
      <alignment horizontal="left" vertical="top" wrapText="1"/>
    </xf>
    <xf numFmtId="0" fontId="24" fillId="3" borderId="0" xfId="0" applyFont="1" applyFill="1" applyAlignment="1">
      <alignment horizontal="left" vertical="top" wrapText="1"/>
    </xf>
    <xf numFmtId="16" fontId="9" fillId="3" borderId="0" xfId="5" applyNumberFormat="1" applyFont="1" applyFill="1" applyAlignment="1" applyProtection="1">
      <alignment horizontal="center"/>
      <protection locked="0"/>
    </xf>
    <xf numFmtId="0" fontId="9" fillId="3" borderId="0" xfId="5" applyFont="1" applyFill="1" applyAlignment="1" applyProtection="1">
      <alignment horizontal="right" wrapText="1"/>
      <protection locked="0"/>
    </xf>
    <xf numFmtId="0" fontId="9" fillId="3" borderId="3" xfId="5" applyFont="1" applyFill="1" applyBorder="1" applyAlignment="1" applyProtection="1">
      <alignment horizontal="right" wrapText="1"/>
      <protection locked="0"/>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9" fillId="3" borderId="0" xfId="0" applyFont="1" applyFill="1" applyAlignment="1">
      <alignment horizontal="center" wrapText="1"/>
    </xf>
    <xf numFmtId="0" fontId="9" fillId="3" borderId="10" xfId="0" applyFont="1" applyFill="1" applyBorder="1" applyAlignment="1">
      <alignment horizontal="center" wrapText="1"/>
    </xf>
    <xf numFmtId="0" fontId="6" fillId="3" borderId="21" xfId="0" applyFont="1" applyFill="1" applyBorder="1" applyAlignment="1">
      <alignment horizontal="right" wrapText="1"/>
    </xf>
    <xf numFmtId="0" fontId="6" fillId="3" borderId="18" xfId="0" applyFont="1" applyFill="1" applyBorder="1" applyAlignment="1">
      <alignment horizontal="right" wrapText="1"/>
    </xf>
    <xf numFmtId="0" fontId="19" fillId="3" borderId="0" xfId="5" applyFont="1" applyFill="1" applyAlignment="1" applyProtection="1">
      <alignment horizontal="center" wrapText="1"/>
      <protection locked="0"/>
    </xf>
    <xf numFmtId="0" fontId="19" fillId="3" borderId="3" xfId="5" applyFont="1" applyFill="1" applyBorder="1" applyAlignment="1" applyProtection="1">
      <alignment horizontal="center" wrapText="1"/>
      <protection locked="0"/>
    </xf>
    <xf numFmtId="0" fontId="139" fillId="3" borderId="10" xfId="5" applyFont="1" applyFill="1" applyBorder="1" applyAlignment="1">
      <alignment horizontal="center"/>
    </xf>
    <xf numFmtId="0" fontId="139" fillId="3" borderId="0" xfId="5" applyFont="1" applyFill="1" applyAlignment="1">
      <alignment horizontal="center"/>
    </xf>
    <xf numFmtId="0" fontId="13" fillId="0" borderId="0" xfId="5" applyFont="1" applyAlignment="1">
      <alignment horizontal="left" vertical="center" shrinkToFit="1"/>
    </xf>
    <xf numFmtId="0" fontId="13" fillId="3" borderId="0" xfId="0" applyFont="1" applyFill="1" applyAlignment="1">
      <alignment horizontal="left" vertical="center" wrapText="1"/>
    </xf>
    <xf numFmtId="0" fontId="29" fillId="3" borderId="21" xfId="5" applyFont="1" applyFill="1" applyBorder="1" applyAlignment="1">
      <alignment horizontal="left" vertical="top" wrapText="1"/>
    </xf>
    <xf numFmtId="0" fontId="6" fillId="3" borderId="0" xfId="0" applyFont="1" applyFill="1" applyAlignment="1">
      <alignment horizontal="right" wrapText="1"/>
    </xf>
    <xf numFmtId="0" fontId="0" fillId="3" borderId="0" xfId="0" applyFill="1" applyAlignment="1">
      <alignment horizontal="right" wrapText="1"/>
    </xf>
    <xf numFmtId="0" fontId="0" fillId="3" borderId="0" xfId="0" applyFill="1" applyAlignment="1">
      <alignment horizontal="center" wrapText="1"/>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19" fillId="3" borderId="10" xfId="5" applyFont="1" applyFill="1" applyBorder="1" applyAlignment="1">
      <alignment horizontal="center"/>
    </xf>
    <xf numFmtId="0" fontId="29" fillId="3" borderId="21" xfId="5" applyFont="1" applyFill="1" applyBorder="1" applyAlignment="1">
      <alignment horizontal="left" vertical="center" wrapText="1"/>
    </xf>
    <xf numFmtId="0" fontId="9" fillId="3" borderId="0" xfId="5" quotePrefix="1" applyFont="1" applyFill="1" applyAlignment="1">
      <alignment horizontal="right" wrapText="1"/>
    </xf>
    <xf numFmtId="0" fontId="9" fillId="3" borderId="3" xfId="5" quotePrefix="1" applyFont="1" applyFill="1" applyBorder="1" applyAlignment="1">
      <alignment horizontal="right" wrapText="1"/>
    </xf>
    <xf numFmtId="3" fontId="1" fillId="0" borderId="10" xfId="0" applyNumberFormat="1" applyFont="1" applyBorder="1" applyAlignment="1">
      <alignment horizontal="center" wrapText="1"/>
    </xf>
    <xf numFmtId="0" fontId="1" fillId="0" borderId="0" xfId="27" applyFont="1" applyAlignment="1">
      <alignment horizontal="left" vertical="center" wrapText="1"/>
    </xf>
    <xf numFmtId="0" fontId="1" fillId="0" borderId="0" xfId="42" applyFont="1" applyAlignment="1">
      <alignment horizontal="left" vertical="top" wrapText="1"/>
    </xf>
    <xf numFmtId="0" fontId="3" fillId="0" borderId="0" xfId="42" applyAlignment="1">
      <alignment horizontal="left" vertical="top" wrapText="1"/>
    </xf>
    <xf numFmtId="0" fontId="133" fillId="0" borderId="0" xfId="4" applyFont="1" applyAlignment="1"/>
    <xf numFmtId="0" fontId="6" fillId="0" borderId="21" xfId="0" applyFont="1" applyBorder="1" applyAlignment="1"/>
    <xf numFmtId="0" fontId="18" fillId="0" borderId="3" xfId="61" applyFont="1" applyBorder="1" applyAlignment="1"/>
  </cellXfs>
  <cellStyles count="101">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2" xfId="5" xr:uid="{00000000-0005-0000-0000-000005000000}"/>
    <cellStyle name="=C:\WINNT35\SYSTEM32\COMMAND.COM 2 2 3 2" xfId="64" xr:uid="{00000000-0005-0000-0000-000006000000}"/>
    <cellStyle name="=C:\WINNT35\SYSTEM32\COMMAND.COM 2 2 4" xfId="46" xr:uid="{00000000-0005-0000-0000-000007000000}"/>
    <cellStyle name="=C:\WINNT35\SYSTEM32\COMMAND.COM 3 5" xfId="57" xr:uid="{00000000-0005-0000-0000-000008000000}"/>
    <cellStyle name="=C:\WINNT35\SYSTEM32\COMMAND.COM 9" xfId="45" xr:uid="{00000000-0005-0000-0000-000009000000}"/>
    <cellStyle name="Comma 2" xfId="50" xr:uid="{00000000-0005-0000-0000-00000A000000}"/>
    <cellStyle name="Comma 2 12" xfId="100" xr:uid="{717FB809-21F0-4B46-80A0-A5F000B10851}"/>
    <cellStyle name="Comma 2 7 9 2" xfId="49" xr:uid="{00000000-0005-0000-0000-00000B000000}"/>
    <cellStyle name="Comma 3" xfId="73" xr:uid="{00000000-0005-0000-0000-00000C000000}"/>
    <cellStyle name="Comma 3 5" xfId="76" xr:uid="{00000000-0005-0000-0000-00000D000000}"/>
    <cellStyle name="Comma 4" xfId="85" xr:uid="{00000000-0005-0000-0000-00000E000000}"/>
    <cellStyle name="Comma 4 2 2" xfId="25" xr:uid="{00000000-0005-0000-0000-00000F000000}"/>
    <cellStyle name="Comma 5" xfId="98" xr:uid="{3CBE63C8-2903-4965-9E2D-59C1D588618F}"/>
    <cellStyle name="Comma 5 2" xfId="52" xr:uid="{00000000-0005-0000-0000-000010000000}"/>
    <cellStyle name="Heading 1 2 2 2" xfId="54" xr:uid="{00000000-0005-0000-0000-000011000000}"/>
    <cellStyle name="Heading 2 2 2 2" xfId="55" xr:uid="{00000000-0005-0000-0000-000012000000}"/>
    <cellStyle name="HeadingTable" xfId="58" xr:uid="{00000000-0005-0000-0000-000013000000}"/>
    <cellStyle name="HeadingTable 2" xfId="70" xr:uid="{00000000-0005-0000-0000-000014000000}"/>
    <cellStyle name="Hyperlink" xfId="62" xr:uid="{00000000-0005-0000-0000-000015000000}"/>
    <cellStyle name="Normal" xfId="0" builtinId="0"/>
    <cellStyle name="Normal 10 10" xfId="42" xr:uid="{00000000-0005-0000-0000-000017000000}"/>
    <cellStyle name="Normal 10 10 2 3" xfId="61" xr:uid="{00000000-0005-0000-0000-000018000000}"/>
    <cellStyle name="Normal 10 10 3 2" xfId="60" xr:uid="{00000000-0005-0000-0000-000019000000}"/>
    <cellStyle name="Normal 10 2 4 3" xfId="4" xr:uid="{00000000-0005-0000-0000-00001A000000}"/>
    <cellStyle name="Normal 11 2 2" xfId="19" xr:uid="{00000000-0005-0000-0000-00001B000000}"/>
    <cellStyle name="Normal 11 2 3" xfId="17" xr:uid="{00000000-0005-0000-0000-00001C000000}"/>
    <cellStyle name="Normal 12" xfId="43" xr:uid="{00000000-0005-0000-0000-00001D000000}"/>
    <cellStyle name="Normal 13 3 3" xfId="40" xr:uid="{00000000-0005-0000-0000-00001E000000}"/>
    <cellStyle name="Normal 14 3 2" xfId="11" xr:uid="{00000000-0005-0000-0000-00001F000000}"/>
    <cellStyle name="Normal 15" xfId="29" xr:uid="{00000000-0005-0000-0000-000020000000}"/>
    <cellStyle name="Normal 15 2" xfId="32" xr:uid="{00000000-0005-0000-0000-000021000000}"/>
    <cellStyle name="Normal 18 2" xfId="27" xr:uid="{00000000-0005-0000-0000-000022000000}"/>
    <cellStyle name="Normal 18 3" xfId="51" xr:uid="{00000000-0005-0000-0000-000023000000}"/>
    <cellStyle name="Normal 2" xfId="1" xr:uid="{00000000-0005-0000-0000-000024000000}"/>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2" xfId="82" xr:uid="{00000000-0005-0000-0000-000029000000}"/>
    <cellStyle name="Normal 2 2 4 2" xfId="53" xr:uid="{00000000-0005-0000-0000-00002A000000}"/>
    <cellStyle name="Normal 2 3" xfId="84" xr:uid="{00000000-0005-0000-0000-00002B000000}"/>
    <cellStyle name="Normal 2 3 6" xfId="34" xr:uid="{00000000-0005-0000-0000-00002C000000}"/>
    <cellStyle name="Normal 2 4" xfId="78" xr:uid="{00000000-0005-0000-0000-00002D000000}"/>
    <cellStyle name="Normal 2 5" xfId="96" xr:uid="{82B31307-E0E3-459B-AF79-CCBAE2A33570}"/>
    <cellStyle name="Normal 2 6 2" xfId="95" xr:uid="{6292115F-03E5-4D1A-8856-96008B153F48}"/>
    <cellStyle name="Normal 2 6 6" xfId="33" xr:uid="{00000000-0005-0000-0000-00002E000000}"/>
    <cellStyle name="Normal 2 9" xfId="67" xr:uid="{00000000-0005-0000-0000-00002F000000}"/>
    <cellStyle name="Normal 2 9 2" xfId="10" xr:uid="{00000000-0005-0000-0000-000030000000}"/>
    <cellStyle name="Normal 22" xfId="44" xr:uid="{00000000-0005-0000-0000-000031000000}"/>
    <cellStyle name="Normal 23" xfId="37" xr:uid="{00000000-0005-0000-0000-000032000000}"/>
    <cellStyle name="Normal 3" xfId="2" xr:uid="{00000000-0005-0000-0000-000033000000}"/>
    <cellStyle name="Normal 3 2" xfId="75" xr:uid="{00000000-0005-0000-0000-000034000000}"/>
    <cellStyle name="Normal 3 2 2" xfId="88" xr:uid="{347F706D-CDCD-4323-B712-C37993BD9A5D}"/>
    <cellStyle name="Normal 3 3" xfId="79" xr:uid="{00000000-0005-0000-0000-000035000000}"/>
    <cellStyle name="Normal 4" xfId="72" xr:uid="{00000000-0005-0000-0000-000036000000}"/>
    <cellStyle name="Normal 4 2" xfId="80" xr:uid="{00000000-0005-0000-0000-000037000000}"/>
    <cellStyle name="Normal 47 6" xfId="15" xr:uid="{00000000-0005-0000-0000-000038000000}"/>
    <cellStyle name="Normal 5" xfId="81" xr:uid="{00000000-0005-0000-0000-000039000000}"/>
    <cellStyle name="Normal 5 2 2" xfId="20" xr:uid="{00000000-0005-0000-0000-00003A000000}"/>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8 2 2" xfId="30" xr:uid="{00000000-0005-0000-0000-00003E000000}"/>
    <cellStyle name="Normal 8 3 2" xfId="31" xr:uid="{00000000-0005-0000-0000-00003F000000}"/>
    <cellStyle name="Normal 9 2 2" xfId="21" xr:uid="{00000000-0005-0000-0000-000040000000}"/>
    <cellStyle name="Normal 9 3 2" xfId="23" xr:uid="{00000000-0005-0000-0000-000041000000}"/>
    <cellStyle name="Normal_Q1 Interim report" xfId="8" xr:uid="{00000000-0005-0000-0000-000042000000}"/>
    <cellStyle name="Normal_Q1 Interim report 2" xfId="90" xr:uid="{8046899F-28F6-4CB9-A9B7-1BBBDE6197FC}"/>
    <cellStyle name="Normal_Q1 Interim report 3" xfId="92" xr:uid="{7B624D4A-0B06-4F1B-840A-3FBF6A3C1C41}"/>
    <cellStyle name="Normal_Unibank" xfId="36" xr:uid="{00000000-0005-0000-0000-000044000000}"/>
    <cellStyle name="Normal_Unibank 2 2" xfId="38" xr:uid="{00000000-0005-0000-0000-000045000000}"/>
    <cellStyle name="optionalExposure" xfId="56" xr:uid="{00000000-0005-0000-0000-000046000000}"/>
    <cellStyle name="optionalExposure 2" xfId="69" xr:uid="{00000000-0005-0000-0000-000047000000}"/>
    <cellStyle name="Percent" xfId="68" builtinId="5"/>
    <cellStyle name="Percent 10 2" xfId="28" xr:uid="{00000000-0005-0000-0000-000049000000}"/>
    <cellStyle name="Percent 10 3" xfId="59" xr:uid="{00000000-0005-0000-0000-00004A000000}"/>
    <cellStyle name="Percent 13" xfId="47" xr:uid="{00000000-0005-0000-0000-00004B000000}"/>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4" xfId="97" xr:uid="{315EACB3-F6C7-4060-A853-DAE42F044501}"/>
    <cellStyle name="Percent 3" xfId="94" xr:uid="{0EEC73A8-6978-4C07-9F5D-9E64C440F739}"/>
    <cellStyle name="Percent 3 11" xfId="66" xr:uid="{00000000-0005-0000-0000-000051000000}"/>
    <cellStyle name="Percent 5" xfId="91" xr:uid="{29D1F0A5-9F47-4A78-BD4B-155D1717DCD8}"/>
    <cellStyle name="Percent 7 2 2" xfId="22" xr:uid="{00000000-0005-0000-0000-000052000000}"/>
    <cellStyle name="Percent 7 3 2" xfId="24" xr:uid="{00000000-0005-0000-0000-000053000000}"/>
    <cellStyle name="Percent 8 2 4 3" xfId="6" xr:uid="{00000000-0005-0000-0000-000054000000}"/>
    <cellStyle name="Percent 9 2 3" xfId="18" xr:uid="{00000000-0005-0000-0000-000055000000}"/>
    <cellStyle name="Procent" xfId="93" xr:uid="{071151F7-B41C-4DDD-9C75-6764AB811F69}"/>
    <cellStyle name="SAPDataCell" xfId="99" xr:uid="{DA31E7A5-99A6-4CDA-AF9F-304F682B8FCE}"/>
    <cellStyle name="Tusental 3" xfId="71" xr:uid="{00000000-0005-0000-0000-000056000000}"/>
  </cellStyles>
  <dxfs count="1">
    <dxf>
      <font>
        <color rgb="FF9C0006"/>
      </font>
      <fill>
        <patternFill>
          <bgColor rgb="FFFFC7CE"/>
        </patternFill>
      </fill>
    </dxf>
  </dxfs>
  <tableStyles count="1" defaultTableStyle="TableStyleMedium2" defaultPivotStyle="PivotStyleLight16">
    <tableStyle name="Invisible" pivot="0" table="0" count="0" xr9:uid="{8C2241F4-6D25-4006-A4F2-81FB99E1AABF}"/>
  </tableStyles>
  <colors>
    <mruColors>
      <color rgb="FF70A8DA"/>
      <color rgb="FFFFCCCC"/>
      <color rgb="FF3399FF"/>
      <color rgb="FF000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9.xml"/><Relationship Id="rId84" Type="http://schemas.openxmlformats.org/officeDocument/2006/relationships/externalLink" Target="externalLinks/externalLink30.xml"/><Relationship Id="rId138" Type="http://schemas.openxmlformats.org/officeDocument/2006/relationships/externalLink" Target="externalLinks/externalLink84.xml"/><Relationship Id="rId159" Type="http://schemas.openxmlformats.org/officeDocument/2006/relationships/theme" Target="theme/theme1.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20.xml"/><Relationship Id="rId128" Type="http://schemas.openxmlformats.org/officeDocument/2006/relationships/externalLink" Target="externalLinks/externalLink74.xml"/><Relationship Id="rId149" Type="http://schemas.openxmlformats.org/officeDocument/2006/relationships/externalLink" Target="externalLinks/externalLink95.xml"/><Relationship Id="rId5" Type="http://schemas.openxmlformats.org/officeDocument/2006/relationships/worksheet" Target="worksheets/sheet5.xml"/><Relationship Id="rId95" Type="http://schemas.openxmlformats.org/officeDocument/2006/relationships/externalLink" Target="externalLinks/externalLink41.xml"/><Relationship Id="rId160"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0.xml"/><Relationship Id="rId118" Type="http://schemas.openxmlformats.org/officeDocument/2006/relationships/externalLink" Target="externalLinks/externalLink64.xml"/><Relationship Id="rId139" Type="http://schemas.openxmlformats.org/officeDocument/2006/relationships/externalLink" Target="externalLinks/externalLink85.xml"/><Relationship Id="rId85" Type="http://schemas.openxmlformats.org/officeDocument/2006/relationships/externalLink" Target="externalLinks/externalLink31.xml"/><Relationship Id="rId150" Type="http://schemas.openxmlformats.org/officeDocument/2006/relationships/externalLink" Target="externalLinks/externalLink9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externalLink" Target="externalLinks/externalLink70.xml"/><Relationship Id="rId129" Type="http://schemas.openxmlformats.org/officeDocument/2006/relationships/externalLink" Target="externalLinks/externalLink75.xml"/><Relationship Id="rId54" Type="http://schemas.openxmlformats.org/officeDocument/2006/relationships/worksheet" Target="worksheets/sheet54.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40" Type="http://schemas.openxmlformats.org/officeDocument/2006/relationships/externalLink" Target="externalLinks/externalLink86.xml"/><Relationship Id="rId145" Type="http://schemas.openxmlformats.org/officeDocument/2006/relationships/externalLink" Target="externalLinks/externalLink91.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44" Type="http://schemas.openxmlformats.org/officeDocument/2006/relationships/worksheet" Target="worksheets/sheet44.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130" Type="http://schemas.openxmlformats.org/officeDocument/2006/relationships/externalLink" Target="externalLinks/externalLink76.xml"/><Relationship Id="rId135" Type="http://schemas.openxmlformats.org/officeDocument/2006/relationships/externalLink" Target="externalLinks/externalLink81.xml"/><Relationship Id="rId151" Type="http://schemas.openxmlformats.org/officeDocument/2006/relationships/externalLink" Target="externalLinks/externalLink97.xml"/><Relationship Id="rId156" Type="http://schemas.openxmlformats.org/officeDocument/2006/relationships/externalLink" Target="externalLinks/externalLink10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141" Type="http://schemas.openxmlformats.org/officeDocument/2006/relationships/externalLink" Target="externalLinks/externalLink87.xml"/><Relationship Id="rId146"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externalLink" Target="externalLinks/externalLink77.xml"/><Relationship Id="rId136" Type="http://schemas.openxmlformats.org/officeDocument/2006/relationships/externalLink" Target="externalLinks/externalLink82.xml"/><Relationship Id="rId157" Type="http://schemas.openxmlformats.org/officeDocument/2006/relationships/externalLink" Target="externalLinks/externalLink103.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52" Type="http://schemas.openxmlformats.org/officeDocument/2006/relationships/externalLink" Target="externalLinks/externalLink9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147"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142" Type="http://schemas.openxmlformats.org/officeDocument/2006/relationships/externalLink" Target="externalLinks/externalLink88.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137" Type="http://schemas.openxmlformats.org/officeDocument/2006/relationships/externalLink" Target="externalLinks/externalLink83.xml"/><Relationship Id="rId158" Type="http://schemas.openxmlformats.org/officeDocument/2006/relationships/externalLink" Target="externalLinks/externalLink10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32" Type="http://schemas.openxmlformats.org/officeDocument/2006/relationships/externalLink" Target="externalLinks/externalLink78.xml"/><Relationship Id="rId153" Type="http://schemas.openxmlformats.org/officeDocument/2006/relationships/externalLink" Target="externalLinks/externalLink9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143" Type="http://schemas.openxmlformats.org/officeDocument/2006/relationships/externalLink" Target="externalLinks/externalLink89.xml"/><Relationship Id="rId148" Type="http://schemas.openxmlformats.org/officeDocument/2006/relationships/externalLink" Target="externalLinks/externalLink94.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4.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33" Type="http://schemas.openxmlformats.org/officeDocument/2006/relationships/externalLink" Target="externalLinks/externalLink79.xml"/><Relationship Id="rId154" Type="http://schemas.openxmlformats.org/officeDocument/2006/relationships/externalLink" Target="externalLinks/externalLink1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4.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44" Type="http://schemas.openxmlformats.org/officeDocument/2006/relationships/externalLink" Target="externalLinks/externalLink90.xml"/><Relationship Id="rId90" Type="http://schemas.openxmlformats.org/officeDocument/2006/relationships/externalLink" Target="externalLinks/externalLink36.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34" Type="http://schemas.openxmlformats.org/officeDocument/2006/relationships/externalLink" Target="externalLinks/externalLink80.xml"/><Relationship Id="rId80" Type="http://schemas.openxmlformats.org/officeDocument/2006/relationships/externalLink" Target="externalLinks/externalLink26.xml"/><Relationship Id="rId155" Type="http://schemas.openxmlformats.org/officeDocument/2006/relationships/externalLink" Target="externalLinks/externalLink10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Number of customers (%)</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strRef>
              <c:f>'[103]Corporate Rating distribution'!$C$43</c:f>
              <c:strCache>
                <c:ptCount val="1"/>
                <c:pt idx="0">
                  <c:v>Q4 2021</c:v>
                </c:pt>
              </c:strCache>
            </c:strRef>
          </c:tx>
          <c:spPr>
            <a:solidFill>
              <a:srgbClr val="0000A0"/>
            </a:solidFill>
            <a:ln w="25400">
              <a:noFill/>
            </a:ln>
          </c:spPr>
          <c:invertIfNegative val="0"/>
          <c:cat>
            <c:strRef>
              <c:f>'[103]Corporate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'[103]Corporate Rating distribution'!$C$44:$C$61</c:f>
              <c:numCache>
                <c:formatCode>General</c:formatCode>
                <c:ptCount val="18"/>
                <c:pt idx="0">
                  <c:v>3.7912843365739975E-2</c:v>
                </c:pt>
                <c:pt idx="1">
                  <c:v>1.8810152997045373E-2</c:v>
                </c:pt>
                <c:pt idx="2">
                  <c:v>1.4851147234059151E-2</c:v>
                </c:pt>
                <c:pt idx="3">
                  <c:v>2.3412740977659895E-2</c:v>
                </c:pt>
                <c:pt idx="4">
                  <c:v>3.642090277032891E-2</c:v>
                </c:pt>
                <c:pt idx="5">
                  <c:v>5.035543290655381E-2</c:v>
                </c:pt>
                <c:pt idx="6">
                  <c:v>5.4275433686653468E-2</c:v>
                </c:pt>
                <c:pt idx="7">
                  <c:v>4.9760606917533715E-2</c:v>
                </c:pt>
                <c:pt idx="8">
                  <c:v>4.5557820011506468E-2</c:v>
                </c:pt>
                <c:pt idx="9">
                  <c:v>3.0345876685746603E-2</c:v>
                </c:pt>
                <c:pt idx="10">
                  <c:v>1.7327963647355948E-2</c:v>
                </c:pt>
                <c:pt idx="11">
                  <c:v>0.187360435295609</c:v>
                </c:pt>
                <c:pt idx="12">
                  <c:v>0.11689793371103159</c:v>
                </c:pt>
                <c:pt idx="13">
                  <c:v>2.719622431765658E-2</c:v>
                </c:pt>
                <c:pt idx="14">
                  <c:v>3.7542296028317619E-3</c:v>
                </c:pt>
                <c:pt idx="15">
                  <c:v>3.7279012393833313E-2</c:v>
                </c:pt>
                <c:pt idx="16">
                  <c:v>2.3207964817505435E-3</c:v>
                </c:pt>
                <c:pt idx="17">
                  <c:v>0.11838987430644264</c:v>
                </c:pt>
              </c:numCache>
            </c:numRef>
          </c:val>
          <c:extLst>
            <c:ext xmlns:c16="http://schemas.microsoft.com/office/drawing/2014/chart" uri="{C3380CC4-5D6E-409C-BE32-E72D297353CC}">
              <c16:uniqueId val="{00000000-3B29-4073-BBEB-1C6ABE5693B1}"/>
            </c:ext>
          </c:extLst>
        </c:ser>
        <c:ser>
          <c:idx val="1"/>
          <c:order val="1"/>
          <c:tx>
            <c:strRef>
              <c:f>'[103]Corporate Rating distribution'!$D$43</c:f>
              <c:strCache>
                <c:ptCount val="1"/>
                <c:pt idx="0">
                  <c:v>Q3 2021</c:v>
                </c:pt>
              </c:strCache>
            </c:strRef>
          </c:tx>
          <c:spPr>
            <a:solidFill>
              <a:srgbClr val="3399FF"/>
            </a:solidFill>
            <a:ln w="25400">
              <a:noFill/>
            </a:ln>
          </c:spPr>
          <c:invertIfNegative val="0"/>
          <c:cat>
            <c:strRef>
              <c:f>'[103]Corporate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'[103]Corporate Rating distribution'!$D$44:$D$61</c:f>
              <c:numCache>
                <c:formatCode>General</c:formatCode>
                <c:ptCount val="18"/>
                <c:pt idx="0">
                  <c:v>3.6783816284572717E-2</c:v>
                </c:pt>
                <c:pt idx="1">
                  <c:v>1.8503433026882347E-2</c:v>
                </c:pt>
                <c:pt idx="2">
                  <c:v>1.5594088211334808E-2</c:v>
                </c:pt>
                <c:pt idx="3">
                  <c:v>2.2848054618100005E-2</c:v>
                </c:pt>
                <c:pt idx="4">
                  <c:v>3.5280654796539822E-2</c:v>
                </c:pt>
                <c:pt idx="5">
                  <c:v>4.867333876411032E-2</c:v>
                </c:pt>
                <c:pt idx="6">
                  <c:v>5.5907909538771866E-2</c:v>
                </c:pt>
                <c:pt idx="7">
                  <c:v>4.9992241747158543E-2</c:v>
                </c:pt>
                <c:pt idx="8">
                  <c:v>4.6772566817952596E-2</c:v>
                </c:pt>
                <c:pt idx="9">
                  <c:v>2.9859575623569574E-2</c:v>
                </c:pt>
                <c:pt idx="10">
                  <c:v>1.843554831451957E-2</c:v>
                </c:pt>
                <c:pt idx="11">
                  <c:v>0.1766748128321502</c:v>
                </c:pt>
                <c:pt idx="12">
                  <c:v>0.12101904651072579</c:v>
                </c:pt>
                <c:pt idx="13">
                  <c:v>2.7619380115597968E-2</c:v>
                </c:pt>
                <c:pt idx="14">
                  <c:v>3.927615500989177E-3</c:v>
                </c:pt>
                <c:pt idx="15">
                  <c:v>4.1002366267116647E-2</c:v>
                </c:pt>
                <c:pt idx="16">
                  <c:v>2.8220644710811125E-3</c:v>
                </c:pt>
                <c:pt idx="17">
                  <c:v>0.12079599674153381</c:v>
                </c:pt>
              </c:numCache>
            </c:numRef>
          </c:val>
          <c:extLst>
            <c:ext xmlns:c16="http://schemas.microsoft.com/office/drawing/2014/chart" uri="{C3380CC4-5D6E-409C-BE32-E72D297353CC}">
              <c16:uniqueId val="{00000001-3B29-4073-BBEB-1C6ABE5693B1}"/>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'[103]Corporate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3B29-4073-BBEB-1C6ABE5693B1}"/>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1800766283524"/>
          <c:y val="0.17603767560664113"/>
          <c:w val="0.67630906768837806"/>
          <c:h val="0.67630906768837806"/>
        </c:manualLayout>
      </c:layout>
      <c:pieChart>
        <c:varyColors val="1"/>
        <c:ser>
          <c:idx val="0"/>
          <c:order val="0"/>
          <c:tx>
            <c:strRef>
              <c:f>'[104]Picture 3'!$B$1</c:f>
              <c:strCache>
                <c:ptCount val="1"/>
                <c:pt idx="0">
                  <c:v>EURbn</c:v>
                </c:pt>
              </c:strCache>
            </c:strRef>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F8C9-43B0-A0E3-6756DCD45207}"/>
              </c:ext>
            </c:extLst>
          </c:dPt>
          <c:dPt>
            <c:idx val="1"/>
            <c:bubble3D val="0"/>
            <c:spPr>
              <a:solidFill>
                <a:srgbClr val="3399FF"/>
              </a:solidFill>
              <a:ln w="25400">
                <a:noFill/>
              </a:ln>
            </c:spPr>
            <c:extLst>
              <c:ext xmlns:c16="http://schemas.microsoft.com/office/drawing/2014/chart" uri="{C3380CC4-5D6E-409C-BE32-E72D297353CC}">
                <c16:uniqueId val="{00000003-F8C9-43B0-A0E3-6756DCD45207}"/>
              </c:ext>
            </c:extLst>
          </c:dPt>
          <c:dPt>
            <c:idx val="2"/>
            <c:bubble3D val="0"/>
            <c:spPr>
              <a:solidFill>
                <a:srgbClr val="99CCFF"/>
              </a:solidFill>
              <a:ln w="25400">
                <a:noFill/>
              </a:ln>
            </c:spPr>
            <c:extLst>
              <c:ext xmlns:c16="http://schemas.microsoft.com/office/drawing/2014/chart" uri="{C3380CC4-5D6E-409C-BE32-E72D297353CC}">
                <c16:uniqueId val="{00000005-F8C9-43B0-A0E3-6756DCD45207}"/>
              </c:ext>
            </c:extLst>
          </c:dPt>
          <c:dPt>
            <c:idx val="3"/>
            <c:bubble3D val="0"/>
            <c:spPr>
              <a:solidFill>
                <a:srgbClr val="8B8A8D"/>
              </a:solidFill>
              <a:ln w="25400">
                <a:noFill/>
              </a:ln>
            </c:spPr>
            <c:extLst>
              <c:ext xmlns:c16="http://schemas.microsoft.com/office/drawing/2014/chart" uri="{C3380CC4-5D6E-409C-BE32-E72D297353CC}">
                <c16:uniqueId val="{00000007-F8C9-43B0-A0E3-6756DCD45207}"/>
              </c:ext>
            </c:extLst>
          </c:dPt>
          <c:dPt>
            <c:idx val="4"/>
            <c:bubble3D val="0"/>
            <c:spPr>
              <a:solidFill>
                <a:srgbClr val="C9C7C7"/>
              </a:solidFill>
              <a:ln w="25400">
                <a:noFill/>
              </a:ln>
            </c:spPr>
            <c:extLst>
              <c:ext xmlns:c16="http://schemas.microsoft.com/office/drawing/2014/chart" uri="{C3380CC4-5D6E-409C-BE32-E72D297353CC}">
                <c16:uniqueId val="{00000009-F8C9-43B0-A0E3-6756DCD45207}"/>
              </c:ext>
            </c:extLst>
          </c:dPt>
          <c:dPt>
            <c:idx val="5"/>
            <c:bubble3D val="0"/>
            <c:spPr>
              <a:solidFill>
                <a:srgbClr val="474748"/>
              </a:solidFill>
              <a:ln w="25400">
                <a:noFill/>
              </a:ln>
            </c:spPr>
            <c:extLst>
              <c:ext xmlns:c16="http://schemas.microsoft.com/office/drawing/2014/chart" uri="{C3380CC4-5D6E-409C-BE32-E72D297353CC}">
                <c16:uniqueId val="{0000000B-F8C9-43B0-A0E3-6756DCD45207}"/>
              </c:ext>
            </c:extLst>
          </c:dPt>
          <c:dPt>
            <c:idx val="6"/>
            <c:bubble3D val="0"/>
            <c:extLst>
              <c:ext xmlns:c16="http://schemas.microsoft.com/office/drawing/2014/chart" uri="{C3380CC4-5D6E-409C-BE32-E72D297353CC}">
                <c16:uniqueId val="{0000000C-F8C9-43B0-A0E3-6756DCD45207}"/>
              </c:ext>
            </c:extLst>
          </c:dPt>
          <c:dLbls>
            <c:spPr>
              <a:noFill/>
              <a:ln>
                <a:noFill/>
              </a:ln>
              <a:effectLst/>
            </c:spPr>
            <c:txPr>
              <a:bodyPr/>
              <a:lstStyle/>
              <a:p>
                <a:pPr>
                  <a:defRPr sz="1000" b="0" baseline="0">
                    <a:solidFill>
                      <a:sysClr val="windowText" lastClr="000000"/>
                    </a:solidFill>
                  </a:defRPr>
                </a:pPr>
                <a:endParaRPr lang="en-US"/>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strRef>
              <c:f>'[104]Picture 3'!$A$2:$A$6</c:f>
              <c:strCache>
                <c:ptCount val="5"/>
                <c:pt idx="0">
                  <c:v>ECP</c:v>
                </c:pt>
                <c:pt idx="1">
                  <c:v>London CD</c:v>
                </c:pt>
                <c:pt idx="2">
                  <c:v>French CP</c:v>
                </c:pt>
                <c:pt idx="3">
                  <c:v>NY CD</c:v>
                </c:pt>
                <c:pt idx="4">
                  <c:v>US CP</c:v>
                </c:pt>
              </c:strCache>
            </c:strRef>
          </c:cat>
          <c:val>
            <c:numRef>
              <c:f>'[104]Picture 3'!$B$2:$B$6</c:f>
              <c:numCache>
                <c:formatCode>General</c:formatCode>
                <c:ptCount val="5"/>
                <c:pt idx="0">
                  <c:v>5.9824797060000012</c:v>
                </c:pt>
                <c:pt idx="1">
                  <c:v>11.964559158000007</c:v>
                </c:pt>
                <c:pt idx="2">
                  <c:v>0.81199999999999994</c:v>
                </c:pt>
                <c:pt idx="3">
                  <c:v>3.6631117413000021</c:v>
                </c:pt>
                <c:pt idx="4">
                  <c:v>4.536921756225003</c:v>
                </c:pt>
              </c:numCache>
            </c:numRef>
          </c:val>
          <c:extLst>
            <c:ext xmlns:c16="http://schemas.microsoft.com/office/drawing/2014/chart" uri="{C3380CC4-5D6E-409C-BE32-E72D297353CC}">
              <c16:uniqueId val="{0000000D-F8C9-43B0-A0E3-6756DCD45207}"/>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642867651396E-2"/>
          <c:y val="0.15799877387990083"/>
          <c:w val="0.89490015432098768"/>
          <c:h val="0.7313520572712281"/>
        </c:manualLayout>
      </c:layout>
      <c:lineChart>
        <c:grouping val="standard"/>
        <c:varyColors val="0"/>
        <c:ser>
          <c:idx val="0"/>
          <c:order val="0"/>
          <c:tx>
            <c:strRef>
              <c:f>[104]Picture1!$C$1</c:f>
              <c:strCache>
                <c:ptCount val="1"/>
                <c:pt idx="0">
                  <c:v>Weighted average original maturity (days)</c:v>
                </c:pt>
              </c:strCache>
            </c:strRef>
          </c:tx>
          <c:spPr>
            <a:ln w="25400">
              <a:solidFill>
                <a:srgbClr val="0000A0"/>
              </a:solidFill>
              <a:prstDash val="solid"/>
            </a:ln>
          </c:spPr>
          <c:marker>
            <c:symbol val="none"/>
          </c:marker>
          <c:cat>
            <c:strRef>
              <c:f>[104]Picture1!$A$2:$A$143</c:f>
              <c:strCache>
                <c:ptCount val="131"/>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strCache>
            </c:strRef>
          </c:cat>
          <c:val>
            <c:numRef>
              <c:f>[104]Picture1!$C$2:$C$143</c:f>
              <c:numCache>
                <c:formatCode>General</c:formatCode>
                <c:ptCount val="142"/>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c:v>168.9</c:v>
                </c:pt>
                <c:pt idx="67">
                  <c:v>172.1</c:v>
                </c:pt>
                <c:pt idx="68">
                  <c:v>171.4</c:v>
                </c:pt>
                <c:pt idx="69">
                  <c:v>166.4</c:v>
                </c:pt>
                <c:pt idx="70">
                  <c:v>155</c:v>
                </c:pt>
                <c:pt idx="71">
                  <c:v>145.6</c:v>
                </c:pt>
                <c:pt idx="72">
                  <c:v>144.72701243170818</c:v>
                </c:pt>
                <c:pt idx="73">
                  <c:v>151.56032671962299</c:v>
                </c:pt>
                <c:pt idx="74">
                  <c:v>159.89745395793176</c:v>
                </c:pt>
                <c:pt idx="75">
                  <c:v>171.487117811047</c:v>
                </c:pt>
                <c:pt idx="76">
                  <c:v>176.41351741103125</c:v>
                </c:pt>
                <c:pt idx="77">
                  <c:v>182.04339544041986</c:v>
                </c:pt>
                <c:pt idx="78">
                  <c:v>183.76374947761306</c:v>
                </c:pt>
                <c:pt idx="79">
                  <c:v>183.08942278954657</c:v>
                </c:pt>
                <c:pt idx="80">
                  <c:v>182.94184010418027</c:v>
                </c:pt>
                <c:pt idx="81">
                  <c:v>193.86156220989503</c:v>
                </c:pt>
                <c:pt idx="82">
                  <c:v>184.40146727799038</c:v>
                </c:pt>
                <c:pt idx="83">
                  <c:v>182.85563568308822</c:v>
                </c:pt>
                <c:pt idx="84">
                  <c:v>174.71462884003066</c:v>
                </c:pt>
                <c:pt idx="85">
                  <c:v>171.29832750786215</c:v>
                </c:pt>
                <c:pt idx="86">
                  <c:v>171.7985510519425</c:v>
                </c:pt>
                <c:pt idx="87">
                  <c:v>163.42383607579652</c:v>
                </c:pt>
                <c:pt idx="88">
                  <c:v>155.74842907084039</c:v>
                </c:pt>
                <c:pt idx="89">
                  <c:v>142.95821970331778</c:v>
                </c:pt>
                <c:pt idx="90">
                  <c:v>142.60111181810481</c:v>
                </c:pt>
                <c:pt idx="91">
                  <c:v>140.33276426738391</c:v>
                </c:pt>
                <c:pt idx="92">
                  <c:v>138.43152861566202</c:v>
                </c:pt>
                <c:pt idx="93">
                  <c:v>142.65958097016593</c:v>
                </c:pt>
                <c:pt idx="94">
                  <c:v>143.40008918940543</c:v>
                </c:pt>
                <c:pt idx="95">
                  <c:v>145.5514925014204</c:v>
                </c:pt>
                <c:pt idx="96">
                  <c:v>148.70967322171603</c:v>
                </c:pt>
                <c:pt idx="97">
                  <c:v>155.17517396787201</c:v>
                </c:pt>
                <c:pt idx="98">
                  <c:v>160.70164218301176</c:v>
                </c:pt>
                <c:pt idx="99">
                  <c:v>163.37237728451151</c:v>
                </c:pt>
                <c:pt idx="100">
                  <c:v>156.13060791891357</c:v>
                </c:pt>
                <c:pt idx="101">
                  <c:v>157.08703493516691</c:v>
                </c:pt>
                <c:pt idx="102">
                  <c:v>170.87238264588936</c:v>
                </c:pt>
                <c:pt idx="103">
                  <c:v>180.43898961078816</c:v>
                </c:pt>
                <c:pt idx="104">
                  <c:v>188.47023689600303</c:v>
                </c:pt>
                <c:pt idx="105">
                  <c:v>198.34710322869688</c:v>
                </c:pt>
                <c:pt idx="106">
                  <c:v>189.17821835160154</c:v>
                </c:pt>
                <c:pt idx="107">
                  <c:v>183.01089350003943</c:v>
                </c:pt>
                <c:pt idx="108">
                  <c:v>175.13486261046404</c:v>
                </c:pt>
                <c:pt idx="109">
                  <c:v>167.21184509841754</c:v>
                </c:pt>
                <c:pt idx="110">
                  <c:v>160.33338726449162</c:v>
                </c:pt>
                <c:pt idx="111">
                  <c:v>160.68742150028953</c:v>
                </c:pt>
                <c:pt idx="112">
                  <c:v>168.19159964263724</c:v>
                </c:pt>
                <c:pt idx="113">
                  <c:v>171.89089944751919</c:v>
                </c:pt>
                <c:pt idx="114">
                  <c:v>185.27929566283805</c:v>
                </c:pt>
                <c:pt idx="115">
                  <c:v>189.6589925894186</c:v>
                </c:pt>
                <c:pt idx="116">
                  <c:v>188.33146218765631</c:v>
                </c:pt>
                <c:pt idx="117">
                  <c:v>189.94971357668069</c:v>
                </c:pt>
                <c:pt idx="118">
                  <c:v>192.48320809227454</c:v>
                </c:pt>
                <c:pt idx="119">
                  <c:v>198.57022202529598</c:v>
                </c:pt>
                <c:pt idx="120">
                  <c:v>200.29785167104072</c:v>
                </c:pt>
                <c:pt idx="121">
                  <c:v>200.16983333205462</c:v>
                </c:pt>
                <c:pt idx="122">
                  <c:v>210.15974035056072</c:v>
                </c:pt>
                <c:pt idx="123">
                  <c:v>207.27487629031882</c:v>
                </c:pt>
                <c:pt idx="124">
                  <c:v>190.00055588728256</c:v>
                </c:pt>
                <c:pt idx="125">
                  <c:v>215.78594253150888</c:v>
                </c:pt>
                <c:pt idx="126">
                  <c:v>220.74218025122465</c:v>
                </c:pt>
                <c:pt idx="127">
                  <c:v>207.04783204939235</c:v>
                </c:pt>
                <c:pt idx="128">
                  <c:v>197.66028992632394</c:v>
                </c:pt>
                <c:pt idx="129">
                  <c:v>201.46572120120001</c:v>
                </c:pt>
                <c:pt idx="130">
                  <c:v>148.7248771431</c:v>
                </c:pt>
                <c:pt idx="131">
                  <c:v>151.96881517029999</c:v>
                </c:pt>
                <c:pt idx="132">
                  <c:v>162.90821260120001</c:v>
                </c:pt>
                <c:pt idx="133">
                  <c:v>164.19479495549999</c:v>
                </c:pt>
                <c:pt idx="134">
                  <c:v>159.4401207866</c:v>
                </c:pt>
                <c:pt idx="135">
                  <c:v>162.37212839630001</c:v>
                </c:pt>
                <c:pt idx="136">
                  <c:v>150.71957523820001</c:v>
                </c:pt>
                <c:pt idx="137">
                  <c:v>159.976661748</c:v>
                </c:pt>
                <c:pt idx="138">
                  <c:v>185.82834135409999</c:v>
                </c:pt>
                <c:pt idx="139">
                  <c:v>207.818982194716</c:v>
                </c:pt>
                <c:pt idx="140">
                  <c:v>226.79003264602301</c:v>
                </c:pt>
                <c:pt idx="141">
                  <c:v>243.82544433796701</c:v>
                </c:pt>
              </c:numCache>
            </c:numRef>
          </c:val>
          <c:smooth val="1"/>
          <c:extLst>
            <c:ext xmlns:c16="http://schemas.microsoft.com/office/drawing/2014/chart" uri="{C3380CC4-5D6E-409C-BE32-E72D297353CC}">
              <c16:uniqueId val="{00000000-6A3A-404D-AA3E-8339EF469BD1}"/>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en-US"/>
          </a:p>
        </c:txPr>
        <c:crossAx val="96849920"/>
        <c:crosses val="autoZero"/>
        <c:auto val="1"/>
        <c:lblAlgn val="ctr"/>
        <c:lblOffset val="100"/>
        <c:tickLblSkip val="8"/>
        <c:tickMarkSkip val="12"/>
        <c:noMultiLvlLbl val="0"/>
      </c:catAx>
      <c:valAx>
        <c:axId val="96849920"/>
        <c:scaling>
          <c:orientation val="minMax"/>
          <c:min val="90"/>
        </c:scaling>
        <c:delete val="0"/>
        <c:axPos val="r"/>
        <c:majorGridlines>
          <c:spPr>
            <a:ln>
              <a:solidFill>
                <a:schemeClr val="tx1"/>
              </a:solidFill>
              <a:prstDash val="dash"/>
            </a:ln>
          </c:spPr>
        </c:majorGridlines>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midCat"/>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strRef>
              <c:f>[104]Picture2!$C$1</c:f>
              <c:strCache>
                <c:ptCount val="1"/>
                <c:pt idx="0">
                  <c:v>Total short issuances (EURm)</c:v>
                </c:pt>
              </c:strCache>
            </c:strRef>
          </c:tx>
          <c:spPr>
            <a:solidFill>
              <a:srgbClr val="0000A0"/>
            </a:solidFill>
            <a:ln w="25400">
              <a:noFill/>
            </a:ln>
          </c:spPr>
          <c:cat>
            <c:strRef>
              <c:f>[104]Picture2!$A$2:$A$203</c:f>
              <c:strCache>
                <c:ptCount val="191"/>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2020</c:v>
                </c:pt>
                <c:pt idx="190">
                  <c:v>2021</c:v>
                </c:pt>
              </c:strCache>
            </c:strRef>
          </c:cat>
          <c:val>
            <c:numRef>
              <c:f>[104]Picture2!$C$2:$C$203</c:f>
              <c:numCache>
                <c:formatCode>General</c:formatCode>
                <c:ptCount val="202"/>
                <c:pt idx="0">
                  <c:v>26076.847813788292</c:v>
                </c:pt>
                <c:pt idx="1">
                  <c:v>26282.836726152967</c:v>
                </c:pt>
                <c:pt idx="2">
                  <c:v>29055.457301128004</c:v>
                </c:pt>
                <c:pt idx="3">
                  <c:v>31304.299876401383</c:v>
                </c:pt>
                <c:pt idx="4">
                  <c:v>27953.774082725526</c:v>
                </c:pt>
                <c:pt idx="5">
                  <c:v>28841.643487534777</c:v>
                </c:pt>
                <c:pt idx="6">
                  <c:v>26170.741289628084</c:v>
                </c:pt>
                <c:pt idx="7">
                  <c:v>26399.289374050488</c:v>
                </c:pt>
                <c:pt idx="8">
                  <c:v>28216.168667157999</c:v>
                </c:pt>
                <c:pt idx="9">
                  <c:v>33269.405452022889</c:v>
                </c:pt>
                <c:pt idx="10">
                  <c:v>35810</c:v>
                </c:pt>
                <c:pt idx="11">
                  <c:v>34320</c:v>
                </c:pt>
                <c:pt idx="12">
                  <c:v>32086</c:v>
                </c:pt>
                <c:pt idx="13">
                  <c:v>32551</c:v>
                </c:pt>
                <c:pt idx="14">
                  <c:v>34566</c:v>
                </c:pt>
                <c:pt idx="15">
                  <c:v>34095</c:v>
                </c:pt>
                <c:pt idx="16">
                  <c:v>32380</c:v>
                </c:pt>
                <c:pt idx="17">
                  <c:v>33500</c:v>
                </c:pt>
                <c:pt idx="18">
                  <c:v>31900</c:v>
                </c:pt>
                <c:pt idx="19">
                  <c:v>29500</c:v>
                </c:pt>
                <c:pt idx="20">
                  <c:v>26130</c:v>
                </c:pt>
                <c:pt idx="21">
                  <c:v>28500</c:v>
                </c:pt>
                <c:pt idx="22">
                  <c:v>26500</c:v>
                </c:pt>
                <c:pt idx="23">
                  <c:v>26800</c:v>
                </c:pt>
                <c:pt idx="24">
                  <c:v>30800</c:v>
                </c:pt>
                <c:pt idx="25">
                  <c:v>33500</c:v>
                </c:pt>
                <c:pt idx="26">
                  <c:v>31300</c:v>
                </c:pt>
                <c:pt idx="27">
                  <c:v>33500</c:v>
                </c:pt>
                <c:pt idx="28">
                  <c:v>36600</c:v>
                </c:pt>
                <c:pt idx="29">
                  <c:v>33000</c:v>
                </c:pt>
                <c:pt idx="30">
                  <c:v>31400</c:v>
                </c:pt>
                <c:pt idx="31">
                  <c:v>37300</c:v>
                </c:pt>
                <c:pt idx="32">
                  <c:v>35400</c:v>
                </c:pt>
                <c:pt idx="33">
                  <c:v>37300</c:v>
                </c:pt>
                <c:pt idx="34">
                  <c:v>39300</c:v>
                </c:pt>
                <c:pt idx="35">
                  <c:v>38000</c:v>
                </c:pt>
                <c:pt idx="36">
                  <c:v>37200</c:v>
                </c:pt>
                <c:pt idx="37">
                  <c:v>34382</c:v>
                </c:pt>
                <c:pt idx="38">
                  <c:v>39462</c:v>
                </c:pt>
                <c:pt idx="39">
                  <c:v>48100</c:v>
                </c:pt>
                <c:pt idx="40">
                  <c:v>47500</c:v>
                </c:pt>
                <c:pt idx="41">
                  <c:v>46700</c:v>
                </c:pt>
                <c:pt idx="42">
                  <c:v>44308</c:v>
                </c:pt>
                <c:pt idx="43">
                  <c:v>45520</c:v>
                </c:pt>
                <c:pt idx="44">
                  <c:v>49000</c:v>
                </c:pt>
                <c:pt idx="45">
                  <c:v>47141</c:v>
                </c:pt>
                <c:pt idx="46">
                  <c:v>47082</c:v>
                </c:pt>
                <c:pt idx="47">
                  <c:v>45335</c:v>
                </c:pt>
                <c:pt idx="48">
                  <c:v>50745</c:v>
                </c:pt>
                <c:pt idx="49">
                  <c:v>48031</c:v>
                </c:pt>
                <c:pt idx="50">
                  <c:v>46256</c:v>
                </c:pt>
                <c:pt idx="51">
                  <c:v>47976</c:v>
                </c:pt>
                <c:pt idx="52">
                  <c:v>42752.567139999999</c:v>
                </c:pt>
                <c:pt idx="53">
                  <c:v>40334</c:v>
                </c:pt>
                <c:pt idx="54">
                  <c:v>35817</c:v>
                </c:pt>
                <c:pt idx="55">
                  <c:v>34779</c:v>
                </c:pt>
                <c:pt idx="56">
                  <c:v>37834.626330191328</c:v>
                </c:pt>
                <c:pt idx="57">
                  <c:v>36593.760000000002</c:v>
                </c:pt>
                <c:pt idx="58">
                  <c:v>42931.11</c:v>
                </c:pt>
                <c:pt idx="59">
                  <c:v>52889.204293372022</c:v>
                </c:pt>
                <c:pt idx="60">
                  <c:v>47125.619648673535</c:v>
                </c:pt>
                <c:pt idx="61">
                  <c:v>47312.861193404191</c:v>
                </c:pt>
                <c:pt idx="62">
                  <c:v>41039.74</c:v>
                </c:pt>
                <c:pt idx="63">
                  <c:v>40268.519999999997</c:v>
                </c:pt>
                <c:pt idx="64">
                  <c:v>47031.67</c:v>
                </c:pt>
                <c:pt idx="65">
                  <c:v>51945.647274186427</c:v>
                </c:pt>
                <c:pt idx="66">
                  <c:v>53204</c:v>
                </c:pt>
                <c:pt idx="67">
                  <c:v>49699.691395340102</c:v>
                </c:pt>
                <c:pt idx="68">
                  <c:v>42501.448669354497</c:v>
                </c:pt>
                <c:pt idx="69">
                  <c:v>49833.86</c:v>
                </c:pt>
                <c:pt idx="70">
                  <c:v>54040.861351712869</c:v>
                </c:pt>
                <c:pt idx="71">
                  <c:v>52505.006304528019</c:v>
                </c:pt>
                <c:pt idx="72">
                  <c:v>51341.729947110667</c:v>
                </c:pt>
                <c:pt idx="73">
                  <c:v>44123.176379095814</c:v>
                </c:pt>
                <c:pt idx="74">
                  <c:v>45068.829290561756</c:v>
                </c:pt>
                <c:pt idx="75">
                  <c:v>45864.022589354739</c:v>
                </c:pt>
                <c:pt idx="76">
                  <c:v>49341.777068117655</c:v>
                </c:pt>
                <c:pt idx="77">
                  <c:v>50527.178198056834</c:v>
                </c:pt>
                <c:pt idx="78">
                  <c:v>50715.51</c:v>
                </c:pt>
                <c:pt idx="79">
                  <c:v>54902.652689901792</c:v>
                </c:pt>
                <c:pt idx="80">
                  <c:v>58873.202194568934</c:v>
                </c:pt>
                <c:pt idx="81">
                  <c:v>59397.16490550946</c:v>
                </c:pt>
                <c:pt idx="82">
                  <c:v>61968.524584472892</c:v>
                </c:pt>
                <c:pt idx="83">
                  <c:v>62436.542629154705</c:v>
                </c:pt>
                <c:pt idx="84">
                  <c:v>57454.715650466744</c:v>
                </c:pt>
                <c:pt idx="85">
                  <c:v>50841.825868092492</c:v>
                </c:pt>
                <c:pt idx="86">
                  <c:v>43951.406530476837</c:v>
                </c:pt>
                <c:pt idx="87">
                  <c:v>42825.499426055329</c:v>
                </c:pt>
                <c:pt idx="88">
                  <c:v>49978.655911588678</c:v>
                </c:pt>
                <c:pt idx="89">
                  <c:v>56932.309658705715</c:v>
                </c:pt>
                <c:pt idx="90">
                  <c:v>59779.603238637399</c:v>
                </c:pt>
                <c:pt idx="91">
                  <c:v>58208.5250286144</c:v>
                </c:pt>
                <c:pt idx="92">
                  <c:v>52891.234437451807</c:v>
                </c:pt>
                <c:pt idx="93">
                  <c:v>52882.44</c:v>
                </c:pt>
                <c:pt idx="94">
                  <c:v>50324.114062375949</c:v>
                </c:pt>
                <c:pt idx="95">
                  <c:v>54392</c:v>
                </c:pt>
                <c:pt idx="96">
                  <c:v>54545.454456870095</c:v>
                </c:pt>
                <c:pt idx="97">
                  <c:v>51834.584418462786</c:v>
                </c:pt>
                <c:pt idx="98">
                  <c:v>51812.198868840191</c:v>
                </c:pt>
                <c:pt idx="99">
                  <c:v>48094.26</c:v>
                </c:pt>
                <c:pt idx="100">
                  <c:v>48296.26</c:v>
                </c:pt>
                <c:pt idx="101">
                  <c:v>43655.647824075299</c:v>
                </c:pt>
                <c:pt idx="102">
                  <c:v>49483.225617370801</c:v>
                </c:pt>
                <c:pt idx="103">
                  <c:v>52960.467199999999</c:v>
                </c:pt>
                <c:pt idx="104">
                  <c:v>50670.841469999999</c:v>
                </c:pt>
                <c:pt idx="105">
                  <c:v>48056.813699999999</c:v>
                </c:pt>
                <c:pt idx="106">
                  <c:v>45783.71</c:v>
                </c:pt>
                <c:pt idx="107">
                  <c:v>51095.77</c:v>
                </c:pt>
                <c:pt idx="108">
                  <c:v>49276.49</c:v>
                </c:pt>
                <c:pt idx="109">
                  <c:v>46790</c:v>
                </c:pt>
                <c:pt idx="110">
                  <c:v>46461</c:v>
                </c:pt>
                <c:pt idx="111">
                  <c:v>47678.617888716231</c:v>
                </c:pt>
                <c:pt idx="112">
                  <c:v>53473.269566484909</c:v>
                </c:pt>
                <c:pt idx="113">
                  <c:v>50208</c:v>
                </c:pt>
                <c:pt idx="114">
                  <c:v>50087.2551895129</c:v>
                </c:pt>
                <c:pt idx="115">
                  <c:v>46054.117416100242</c:v>
                </c:pt>
                <c:pt idx="116">
                  <c:v>49950.144202854834</c:v>
                </c:pt>
                <c:pt idx="117">
                  <c:v>49491</c:v>
                </c:pt>
                <c:pt idx="118">
                  <c:v>49756</c:v>
                </c:pt>
                <c:pt idx="119">
                  <c:v>51815</c:v>
                </c:pt>
                <c:pt idx="120">
                  <c:v>52724</c:v>
                </c:pt>
                <c:pt idx="121">
                  <c:v>47835</c:v>
                </c:pt>
                <c:pt idx="122">
                  <c:v>46226</c:v>
                </c:pt>
                <c:pt idx="123">
                  <c:v>43642</c:v>
                </c:pt>
                <c:pt idx="124">
                  <c:v>47575</c:v>
                </c:pt>
                <c:pt idx="125">
                  <c:v>46124</c:v>
                </c:pt>
                <c:pt idx="126">
                  <c:v>45496</c:v>
                </c:pt>
                <c:pt idx="127">
                  <c:v>43348</c:v>
                </c:pt>
                <c:pt idx="128">
                  <c:v>40484</c:v>
                </c:pt>
                <c:pt idx="129">
                  <c:v>41883</c:v>
                </c:pt>
                <c:pt idx="130">
                  <c:v>45402</c:v>
                </c:pt>
                <c:pt idx="131">
                  <c:v>45596</c:v>
                </c:pt>
                <c:pt idx="132">
                  <c:v>40309</c:v>
                </c:pt>
                <c:pt idx="133">
                  <c:v>36515</c:v>
                </c:pt>
                <c:pt idx="134">
                  <c:v>31843</c:v>
                </c:pt>
                <c:pt idx="135">
                  <c:v>34688</c:v>
                </c:pt>
                <c:pt idx="136">
                  <c:v>33322</c:v>
                </c:pt>
                <c:pt idx="137">
                  <c:v>31705</c:v>
                </c:pt>
                <c:pt idx="138">
                  <c:v>30725</c:v>
                </c:pt>
                <c:pt idx="139">
                  <c:v>28725</c:v>
                </c:pt>
                <c:pt idx="140">
                  <c:v>32857</c:v>
                </c:pt>
                <c:pt idx="141">
                  <c:v>31335.415413533618</c:v>
                </c:pt>
                <c:pt idx="142">
                  <c:v>34029.144863969006</c:v>
                </c:pt>
                <c:pt idx="143">
                  <c:v>33876.516610931183</c:v>
                </c:pt>
                <c:pt idx="144">
                  <c:v>35956.833613242808</c:v>
                </c:pt>
                <c:pt idx="145">
                  <c:v>37326.608112117334</c:v>
                </c:pt>
                <c:pt idx="146">
                  <c:v>35731.730871969361</c:v>
                </c:pt>
                <c:pt idx="147">
                  <c:v>34225</c:v>
                </c:pt>
                <c:pt idx="148">
                  <c:v>34857</c:v>
                </c:pt>
                <c:pt idx="149">
                  <c:v>35971</c:v>
                </c:pt>
                <c:pt idx="150">
                  <c:v>32820</c:v>
                </c:pt>
                <c:pt idx="151">
                  <c:v>34661</c:v>
                </c:pt>
                <c:pt idx="152">
                  <c:v>34473</c:v>
                </c:pt>
                <c:pt idx="153">
                  <c:v>31652</c:v>
                </c:pt>
                <c:pt idx="154">
                  <c:v>32914</c:v>
                </c:pt>
                <c:pt idx="155">
                  <c:v>33132</c:v>
                </c:pt>
                <c:pt idx="156">
                  <c:v>30282</c:v>
                </c:pt>
                <c:pt idx="157">
                  <c:v>28655</c:v>
                </c:pt>
                <c:pt idx="158">
                  <c:v>27589</c:v>
                </c:pt>
                <c:pt idx="159">
                  <c:v>26700.295078999996</c:v>
                </c:pt>
                <c:pt idx="160">
                  <c:v>27839.247975300004</c:v>
                </c:pt>
                <c:pt idx="161">
                  <c:v>29238.616006229793</c:v>
                </c:pt>
                <c:pt idx="162">
                  <c:v>26022.393371599497</c:v>
                </c:pt>
                <c:pt idx="163">
                  <c:v>31101.80784612344</c:v>
                </c:pt>
                <c:pt idx="164">
                  <c:v>37127.505984786992</c:v>
                </c:pt>
                <c:pt idx="165">
                  <c:v>36290.983894691257</c:v>
                </c:pt>
                <c:pt idx="166">
                  <c:v>41775.18904663904</c:v>
                </c:pt>
                <c:pt idx="167">
                  <c:v>43474.636314014431</c:v>
                </c:pt>
                <c:pt idx="168">
                  <c:v>40821.258743527709</c:v>
                </c:pt>
                <c:pt idx="169">
                  <c:v>41275.353201308972</c:v>
                </c:pt>
                <c:pt idx="170">
                  <c:v>38575.395161440822</c:v>
                </c:pt>
                <c:pt idx="171">
                  <c:v>39647.054596129914</c:v>
                </c:pt>
                <c:pt idx="172">
                  <c:v>40572.219193160592</c:v>
                </c:pt>
                <c:pt idx="173">
                  <c:v>36826.96025168561</c:v>
                </c:pt>
                <c:pt idx="174">
                  <c:v>35859.338205913882</c:v>
                </c:pt>
                <c:pt idx="175">
                  <c:v>35476.564309541347</c:v>
                </c:pt>
                <c:pt idx="176">
                  <c:v>37378.773684509884</c:v>
                </c:pt>
                <c:pt idx="177">
                  <c:v>42077.310554091004</c:v>
                </c:pt>
                <c:pt idx="178">
                  <c:v>40628.004062522392</c:v>
                </c:pt>
                <c:pt idx="179">
                  <c:v>41079.735575488776</c:v>
                </c:pt>
                <c:pt idx="180">
                  <c:v>44798.209968581999</c:v>
                </c:pt>
                <c:pt idx="181">
                  <c:v>45539.608883751709</c:v>
                </c:pt>
                <c:pt idx="182">
                  <c:v>38914.556787220856</c:v>
                </c:pt>
                <c:pt idx="183">
                  <c:v>39023.985862664747</c:v>
                </c:pt>
                <c:pt idx="184">
                  <c:v>42600.074569073069</c:v>
                </c:pt>
                <c:pt idx="185">
                  <c:v>39693.659610071998</c:v>
                </c:pt>
                <c:pt idx="186">
                  <c:v>35430.462496879707</c:v>
                </c:pt>
                <c:pt idx="187">
                  <c:v>39491.090427752097</c:v>
                </c:pt>
                <c:pt idx="188">
                  <c:v>30867.966086520584</c:v>
                </c:pt>
                <c:pt idx="189">
                  <c:v>20697.62125226609</c:v>
                </c:pt>
                <c:pt idx="190">
                  <c:v>31922.725101474993</c:v>
                </c:pt>
                <c:pt idx="191">
                  <c:v>31011.598171070011</c:v>
                </c:pt>
                <c:pt idx="192">
                  <c:v>29969.673033531999</c:v>
                </c:pt>
                <c:pt idx="193">
                  <c:v>31523.274817563717</c:v>
                </c:pt>
                <c:pt idx="194">
                  <c:v>37378.430728390711</c:v>
                </c:pt>
                <c:pt idx="195">
                  <c:v>35652.548449788905</c:v>
                </c:pt>
                <c:pt idx="196">
                  <c:v>38460.790452178946</c:v>
                </c:pt>
                <c:pt idx="197">
                  <c:v>40326.86971390227</c:v>
                </c:pt>
                <c:pt idx="198">
                  <c:v>40334.581351760513</c:v>
                </c:pt>
                <c:pt idx="199">
                  <c:v>39779.116541049938</c:v>
                </c:pt>
                <c:pt idx="200">
                  <c:v>31782.403121699994</c:v>
                </c:pt>
                <c:pt idx="201">
                  <c:v>26959.072361525028</c:v>
                </c:pt>
              </c:numCache>
            </c:numRef>
          </c:val>
          <c:extLst>
            <c:ext xmlns:c16="http://schemas.microsoft.com/office/drawing/2014/chart" uri="{C3380CC4-5D6E-409C-BE32-E72D297353CC}">
              <c16:uniqueId val="{00000000-E8D6-4D6F-88D3-13E7B85DB8F1}"/>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en-US"/>
          </a:p>
        </c:txPr>
        <c:crossAx val="98451456"/>
        <c:crosses val="autoZero"/>
        <c:auto val="0"/>
        <c:lblAlgn val="ctr"/>
        <c:lblOffset val="100"/>
        <c:tickLblSkip val="9"/>
        <c:tickMarkSkip val="12"/>
        <c:noMultiLvlLbl val="1"/>
      </c:catAx>
      <c:valAx>
        <c:axId val="98451456"/>
        <c:scaling>
          <c:orientation val="minMax"/>
          <c:max val="70000"/>
          <c:min val="0"/>
        </c:scaling>
        <c:delete val="0"/>
        <c:axPos val="r"/>
        <c:majorGridlines>
          <c:spPr>
            <a:ln w="9525" cmpd="sng">
              <a:solidFill>
                <a:sysClr val="windowText" lastClr="000000"/>
              </a:solidFill>
              <a:prstDash val="dash"/>
            </a:ln>
          </c:spPr>
        </c:majorGridlines>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en-US"/>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625475</xdr:colOff>
      <xdr:row>14</xdr:row>
      <xdr:rowOff>25400</xdr:rowOff>
    </xdr:from>
    <xdr:to>
      <xdr:col>10</xdr:col>
      <xdr:colOff>66675</xdr:colOff>
      <xdr:row>41</xdr:row>
      <xdr:rowOff>101600</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3175" y="4102100"/>
          <a:ext cx="5613400" cy="4876800"/>
        </a:xfrm>
        <a:prstGeom prst="rect">
          <a:avLst/>
        </a:prstGeom>
      </xdr:spPr>
    </xdr:pic>
    <xdr:clientData/>
  </xdr:twoCellAnchor>
  <xdr:twoCellAnchor>
    <xdr:from>
      <xdr:col>2</xdr:col>
      <xdr:colOff>292100</xdr:colOff>
      <xdr:row>46</xdr:row>
      <xdr:rowOff>0</xdr:rowOff>
    </xdr:from>
    <xdr:to>
      <xdr:col>9</xdr:col>
      <xdr:colOff>207645</xdr:colOff>
      <xdr:row>50</xdr:row>
      <xdr:rowOff>0</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587500" y="9766300"/>
          <a:ext cx="4970145" cy="71120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 Fourth</a:t>
          </a:r>
          <a:r>
            <a:rPr lang="sv-SE" sz="2400" b="1" spc="-40" baseline="0">
              <a:solidFill>
                <a:srgbClr val="0000A0"/>
              </a:solidFill>
              <a:effectLst/>
              <a:latin typeface="Arial" panose="020B0604020202020204" pitchFamily="34" charset="0"/>
              <a:ea typeface="Calibri" panose="020F0502020204030204" pitchFamily="34" charset="0"/>
            </a:rPr>
            <a:t>-Quarter and Full-Year  Factbook 2021</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342900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933700" y="7112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9</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1E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1E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1E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1E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1E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1E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1E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1E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1E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1E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1E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1E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1E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1E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1E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1E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1E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1E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1E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1E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1E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1E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1E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1E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1E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1E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1E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1E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1E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1E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1E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1E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1E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1E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1E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1E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1E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1E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1E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1E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1E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1E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1E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1E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1E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1E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1E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1E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1E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1E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1E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1E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1E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1E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1E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1E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1E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1E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1E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1E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1E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1E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1E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1E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1E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1E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1E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1E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1E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1E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1E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1E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1E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1E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1E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1E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1E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1E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1E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1E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1E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1E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1E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1E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1E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1E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1E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1E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1E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1E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1E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1E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1E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1E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1E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1E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1E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1E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1E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1E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1E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1E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1E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1E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1E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1E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1E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1E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1E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1E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1E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1E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1E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1E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1E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1E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1E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1E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1E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1E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1E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1E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1E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1E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1E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1E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1E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1E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1E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1E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1E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1E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1E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1E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1E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1E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1E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1E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1E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1E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1E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1E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1E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1E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1E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1E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1E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1E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1E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1E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1E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1E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1E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1E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1E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1E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1E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1E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1E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1E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1E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1E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1E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1E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1E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1E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1E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1E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1E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1E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1E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1E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1E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1E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1E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1E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1E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1E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1E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1E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1E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1E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1E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1E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1E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1E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1E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1E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1E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1E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1E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1E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1E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1E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1E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1E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1E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1E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1E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1E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1E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1E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1E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1E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1E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1E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1E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1E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1E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1E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E00-0000DA000000}"/>
            </a:ext>
          </a:extLst>
        </xdr:cNvPr>
        <xdr:cNvSpPr txBox="1">
          <a:spLocks noChangeArrowheads="1"/>
        </xdr:cNvSpPr>
      </xdr:nvSpPr>
      <xdr:spPr bwMode="auto">
        <a:xfrm>
          <a:off x="124968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1E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1E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1E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1E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1E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1E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1E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1E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1E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1E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1E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1E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1E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1E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1E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1E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1E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1E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1E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1E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1E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1E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1E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1E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1E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1E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1E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1E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1E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1E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1E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1E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1E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1E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1E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1E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1E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1E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1E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1E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1E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1E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1E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1E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1E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1E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1E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1E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1E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1E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1E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1E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1E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1E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1E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1E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1E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1E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1E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1E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1E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1E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2" name="Text Box 8">
          <a:extLst>
            <a:ext uri="{FF2B5EF4-FFF2-40B4-BE49-F238E27FC236}">
              <a16:creationId xmlns:a16="http://schemas.microsoft.com/office/drawing/2014/main" id="{00000000-0008-0000-1E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3" name="Text Box 8">
          <a:extLst>
            <a:ext uri="{FF2B5EF4-FFF2-40B4-BE49-F238E27FC236}">
              <a16:creationId xmlns:a16="http://schemas.microsoft.com/office/drawing/2014/main" id="{00000000-0008-0000-1E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27</xdr:row>
      <xdr:rowOff>44450</xdr:rowOff>
    </xdr:from>
    <xdr:ext cx="114300" cy="285750"/>
    <xdr:sp macro="" textlink="">
      <xdr:nvSpPr>
        <xdr:cNvPr id="284" name="Text Box 8">
          <a:extLst>
            <a:ext uri="{FF2B5EF4-FFF2-40B4-BE49-F238E27FC236}">
              <a16:creationId xmlns:a16="http://schemas.microsoft.com/office/drawing/2014/main" id="{00000000-0008-0000-1E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5" name="Text Box 8">
          <a:extLst>
            <a:ext uri="{FF2B5EF4-FFF2-40B4-BE49-F238E27FC236}">
              <a16:creationId xmlns:a16="http://schemas.microsoft.com/office/drawing/2014/main" id="{00000000-0008-0000-1E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6" name="Text Box 8">
          <a:extLst>
            <a:ext uri="{FF2B5EF4-FFF2-40B4-BE49-F238E27FC236}">
              <a16:creationId xmlns:a16="http://schemas.microsoft.com/office/drawing/2014/main" id="{00000000-0008-0000-1E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7" name="Text Box 1">
          <a:extLst>
            <a:ext uri="{FF2B5EF4-FFF2-40B4-BE49-F238E27FC236}">
              <a16:creationId xmlns:a16="http://schemas.microsoft.com/office/drawing/2014/main" id="{00000000-0008-0000-1E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2">
          <a:extLst>
            <a:ext uri="{FF2B5EF4-FFF2-40B4-BE49-F238E27FC236}">
              <a16:creationId xmlns:a16="http://schemas.microsoft.com/office/drawing/2014/main" id="{00000000-0008-0000-1E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3">
          <a:extLst>
            <a:ext uri="{FF2B5EF4-FFF2-40B4-BE49-F238E27FC236}">
              <a16:creationId xmlns:a16="http://schemas.microsoft.com/office/drawing/2014/main" id="{00000000-0008-0000-1E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4">
          <a:extLst>
            <a:ext uri="{FF2B5EF4-FFF2-40B4-BE49-F238E27FC236}">
              <a16:creationId xmlns:a16="http://schemas.microsoft.com/office/drawing/2014/main" id="{00000000-0008-0000-1E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5">
          <a:extLst>
            <a:ext uri="{FF2B5EF4-FFF2-40B4-BE49-F238E27FC236}">
              <a16:creationId xmlns:a16="http://schemas.microsoft.com/office/drawing/2014/main" id="{00000000-0008-0000-1E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6">
          <a:extLst>
            <a:ext uri="{FF2B5EF4-FFF2-40B4-BE49-F238E27FC236}">
              <a16:creationId xmlns:a16="http://schemas.microsoft.com/office/drawing/2014/main" id="{00000000-0008-0000-1E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8">
          <a:extLst>
            <a:ext uri="{FF2B5EF4-FFF2-40B4-BE49-F238E27FC236}">
              <a16:creationId xmlns:a16="http://schemas.microsoft.com/office/drawing/2014/main" id="{00000000-0008-0000-1E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9">
          <a:extLst>
            <a:ext uri="{FF2B5EF4-FFF2-40B4-BE49-F238E27FC236}">
              <a16:creationId xmlns:a16="http://schemas.microsoft.com/office/drawing/2014/main" id="{00000000-0008-0000-1E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10">
          <a:extLst>
            <a:ext uri="{FF2B5EF4-FFF2-40B4-BE49-F238E27FC236}">
              <a16:creationId xmlns:a16="http://schemas.microsoft.com/office/drawing/2014/main" id="{00000000-0008-0000-1E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53</xdr:row>
      <xdr:rowOff>66675</xdr:rowOff>
    </xdr:from>
    <xdr:ext cx="114300" cy="285750"/>
    <xdr:sp macro="" textlink="">
      <xdr:nvSpPr>
        <xdr:cNvPr id="296" name="Text Box 1">
          <a:extLst>
            <a:ext uri="{FF2B5EF4-FFF2-40B4-BE49-F238E27FC236}">
              <a16:creationId xmlns:a16="http://schemas.microsoft.com/office/drawing/2014/main" id="{00000000-0008-0000-1E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1E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1E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1E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0" name="Text Box 8">
          <a:extLst>
            <a:ext uri="{FF2B5EF4-FFF2-40B4-BE49-F238E27FC236}">
              <a16:creationId xmlns:a16="http://schemas.microsoft.com/office/drawing/2014/main" id="{00000000-0008-0000-1E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1" name="Text Box 8">
          <a:extLst>
            <a:ext uri="{FF2B5EF4-FFF2-40B4-BE49-F238E27FC236}">
              <a16:creationId xmlns:a16="http://schemas.microsoft.com/office/drawing/2014/main" id="{00000000-0008-0000-1E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2" name="Text Box 1">
          <a:extLst>
            <a:ext uri="{FF2B5EF4-FFF2-40B4-BE49-F238E27FC236}">
              <a16:creationId xmlns:a16="http://schemas.microsoft.com/office/drawing/2014/main" id="{00000000-0008-0000-1E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2">
          <a:extLst>
            <a:ext uri="{FF2B5EF4-FFF2-40B4-BE49-F238E27FC236}">
              <a16:creationId xmlns:a16="http://schemas.microsoft.com/office/drawing/2014/main" id="{00000000-0008-0000-1E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3">
          <a:extLst>
            <a:ext uri="{FF2B5EF4-FFF2-40B4-BE49-F238E27FC236}">
              <a16:creationId xmlns:a16="http://schemas.microsoft.com/office/drawing/2014/main" id="{00000000-0008-0000-1E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4">
          <a:extLst>
            <a:ext uri="{FF2B5EF4-FFF2-40B4-BE49-F238E27FC236}">
              <a16:creationId xmlns:a16="http://schemas.microsoft.com/office/drawing/2014/main" id="{00000000-0008-0000-1E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5">
          <a:extLst>
            <a:ext uri="{FF2B5EF4-FFF2-40B4-BE49-F238E27FC236}">
              <a16:creationId xmlns:a16="http://schemas.microsoft.com/office/drawing/2014/main" id="{00000000-0008-0000-1E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6">
          <a:extLst>
            <a:ext uri="{FF2B5EF4-FFF2-40B4-BE49-F238E27FC236}">
              <a16:creationId xmlns:a16="http://schemas.microsoft.com/office/drawing/2014/main" id="{00000000-0008-0000-1E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8">
          <a:extLst>
            <a:ext uri="{FF2B5EF4-FFF2-40B4-BE49-F238E27FC236}">
              <a16:creationId xmlns:a16="http://schemas.microsoft.com/office/drawing/2014/main" id="{00000000-0008-0000-1E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9">
          <a:extLst>
            <a:ext uri="{FF2B5EF4-FFF2-40B4-BE49-F238E27FC236}">
              <a16:creationId xmlns:a16="http://schemas.microsoft.com/office/drawing/2014/main" id="{00000000-0008-0000-1E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10">
          <a:extLst>
            <a:ext uri="{FF2B5EF4-FFF2-40B4-BE49-F238E27FC236}">
              <a16:creationId xmlns:a16="http://schemas.microsoft.com/office/drawing/2014/main" id="{00000000-0008-0000-1E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1">
          <a:extLst>
            <a:ext uri="{FF2B5EF4-FFF2-40B4-BE49-F238E27FC236}">
              <a16:creationId xmlns:a16="http://schemas.microsoft.com/office/drawing/2014/main" id="{00000000-0008-0000-1E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2">
          <a:extLst>
            <a:ext uri="{FF2B5EF4-FFF2-40B4-BE49-F238E27FC236}">
              <a16:creationId xmlns:a16="http://schemas.microsoft.com/office/drawing/2014/main" id="{00000000-0008-0000-1E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8">
          <a:extLst>
            <a:ext uri="{FF2B5EF4-FFF2-40B4-BE49-F238E27FC236}">
              <a16:creationId xmlns:a16="http://schemas.microsoft.com/office/drawing/2014/main" id="{00000000-0008-0000-1E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1">
          <a:extLst>
            <a:ext uri="{FF2B5EF4-FFF2-40B4-BE49-F238E27FC236}">
              <a16:creationId xmlns:a16="http://schemas.microsoft.com/office/drawing/2014/main" id="{00000000-0008-0000-1E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2">
          <a:extLst>
            <a:ext uri="{FF2B5EF4-FFF2-40B4-BE49-F238E27FC236}">
              <a16:creationId xmlns:a16="http://schemas.microsoft.com/office/drawing/2014/main" id="{00000000-0008-0000-1E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3">
          <a:extLst>
            <a:ext uri="{FF2B5EF4-FFF2-40B4-BE49-F238E27FC236}">
              <a16:creationId xmlns:a16="http://schemas.microsoft.com/office/drawing/2014/main" id="{00000000-0008-0000-1E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4">
          <a:extLst>
            <a:ext uri="{FF2B5EF4-FFF2-40B4-BE49-F238E27FC236}">
              <a16:creationId xmlns:a16="http://schemas.microsoft.com/office/drawing/2014/main" id="{00000000-0008-0000-1E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5">
          <a:extLst>
            <a:ext uri="{FF2B5EF4-FFF2-40B4-BE49-F238E27FC236}">
              <a16:creationId xmlns:a16="http://schemas.microsoft.com/office/drawing/2014/main" id="{00000000-0008-0000-1E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6">
          <a:extLst>
            <a:ext uri="{FF2B5EF4-FFF2-40B4-BE49-F238E27FC236}">
              <a16:creationId xmlns:a16="http://schemas.microsoft.com/office/drawing/2014/main" id="{00000000-0008-0000-1E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8">
          <a:extLst>
            <a:ext uri="{FF2B5EF4-FFF2-40B4-BE49-F238E27FC236}">
              <a16:creationId xmlns:a16="http://schemas.microsoft.com/office/drawing/2014/main" id="{00000000-0008-0000-1E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9">
          <a:extLst>
            <a:ext uri="{FF2B5EF4-FFF2-40B4-BE49-F238E27FC236}">
              <a16:creationId xmlns:a16="http://schemas.microsoft.com/office/drawing/2014/main" id="{00000000-0008-0000-1E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10">
          <a:extLst>
            <a:ext uri="{FF2B5EF4-FFF2-40B4-BE49-F238E27FC236}">
              <a16:creationId xmlns:a16="http://schemas.microsoft.com/office/drawing/2014/main" id="{00000000-0008-0000-1E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1">
          <a:extLst>
            <a:ext uri="{FF2B5EF4-FFF2-40B4-BE49-F238E27FC236}">
              <a16:creationId xmlns:a16="http://schemas.microsoft.com/office/drawing/2014/main" id="{00000000-0008-0000-1E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2">
          <a:extLst>
            <a:ext uri="{FF2B5EF4-FFF2-40B4-BE49-F238E27FC236}">
              <a16:creationId xmlns:a16="http://schemas.microsoft.com/office/drawing/2014/main" id="{00000000-0008-0000-1E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8">
          <a:extLst>
            <a:ext uri="{FF2B5EF4-FFF2-40B4-BE49-F238E27FC236}">
              <a16:creationId xmlns:a16="http://schemas.microsoft.com/office/drawing/2014/main" id="{00000000-0008-0000-1E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8">
          <a:extLst>
            <a:ext uri="{FF2B5EF4-FFF2-40B4-BE49-F238E27FC236}">
              <a16:creationId xmlns:a16="http://schemas.microsoft.com/office/drawing/2014/main" id="{00000000-0008-0000-1E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1">
          <a:extLst>
            <a:ext uri="{FF2B5EF4-FFF2-40B4-BE49-F238E27FC236}">
              <a16:creationId xmlns:a16="http://schemas.microsoft.com/office/drawing/2014/main" id="{00000000-0008-0000-1E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2">
          <a:extLst>
            <a:ext uri="{FF2B5EF4-FFF2-40B4-BE49-F238E27FC236}">
              <a16:creationId xmlns:a16="http://schemas.microsoft.com/office/drawing/2014/main" id="{00000000-0008-0000-1E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3">
          <a:extLst>
            <a:ext uri="{FF2B5EF4-FFF2-40B4-BE49-F238E27FC236}">
              <a16:creationId xmlns:a16="http://schemas.microsoft.com/office/drawing/2014/main" id="{00000000-0008-0000-1E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4">
          <a:extLst>
            <a:ext uri="{FF2B5EF4-FFF2-40B4-BE49-F238E27FC236}">
              <a16:creationId xmlns:a16="http://schemas.microsoft.com/office/drawing/2014/main" id="{00000000-0008-0000-1E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5">
          <a:extLst>
            <a:ext uri="{FF2B5EF4-FFF2-40B4-BE49-F238E27FC236}">
              <a16:creationId xmlns:a16="http://schemas.microsoft.com/office/drawing/2014/main" id="{00000000-0008-0000-1E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6">
          <a:extLst>
            <a:ext uri="{FF2B5EF4-FFF2-40B4-BE49-F238E27FC236}">
              <a16:creationId xmlns:a16="http://schemas.microsoft.com/office/drawing/2014/main" id="{00000000-0008-0000-1E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8">
          <a:extLst>
            <a:ext uri="{FF2B5EF4-FFF2-40B4-BE49-F238E27FC236}">
              <a16:creationId xmlns:a16="http://schemas.microsoft.com/office/drawing/2014/main" id="{00000000-0008-0000-1E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9">
          <a:extLst>
            <a:ext uri="{FF2B5EF4-FFF2-40B4-BE49-F238E27FC236}">
              <a16:creationId xmlns:a16="http://schemas.microsoft.com/office/drawing/2014/main" id="{00000000-0008-0000-1E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10">
          <a:extLst>
            <a:ext uri="{FF2B5EF4-FFF2-40B4-BE49-F238E27FC236}">
              <a16:creationId xmlns:a16="http://schemas.microsoft.com/office/drawing/2014/main" id="{00000000-0008-0000-1E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1">
          <a:extLst>
            <a:ext uri="{FF2B5EF4-FFF2-40B4-BE49-F238E27FC236}">
              <a16:creationId xmlns:a16="http://schemas.microsoft.com/office/drawing/2014/main" id="{00000000-0008-0000-1E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2">
          <a:extLst>
            <a:ext uri="{FF2B5EF4-FFF2-40B4-BE49-F238E27FC236}">
              <a16:creationId xmlns:a16="http://schemas.microsoft.com/office/drawing/2014/main" id="{00000000-0008-0000-1E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8">
          <a:extLst>
            <a:ext uri="{FF2B5EF4-FFF2-40B4-BE49-F238E27FC236}">
              <a16:creationId xmlns:a16="http://schemas.microsoft.com/office/drawing/2014/main" id="{00000000-0008-0000-1E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1">
          <a:extLst>
            <a:ext uri="{FF2B5EF4-FFF2-40B4-BE49-F238E27FC236}">
              <a16:creationId xmlns:a16="http://schemas.microsoft.com/office/drawing/2014/main" id="{00000000-0008-0000-1E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2">
          <a:extLst>
            <a:ext uri="{FF2B5EF4-FFF2-40B4-BE49-F238E27FC236}">
              <a16:creationId xmlns:a16="http://schemas.microsoft.com/office/drawing/2014/main" id="{00000000-0008-0000-1E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3">
          <a:extLst>
            <a:ext uri="{FF2B5EF4-FFF2-40B4-BE49-F238E27FC236}">
              <a16:creationId xmlns:a16="http://schemas.microsoft.com/office/drawing/2014/main" id="{00000000-0008-0000-1E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4">
          <a:extLst>
            <a:ext uri="{FF2B5EF4-FFF2-40B4-BE49-F238E27FC236}">
              <a16:creationId xmlns:a16="http://schemas.microsoft.com/office/drawing/2014/main" id="{00000000-0008-0000-1E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5">
          <a:extLst>
            <a:ext uri="{FF2B5EF4-FFF2-40B4-BE49-F238E27FC236}">
              <a16:creationId xmlns:a16="http://schemas.microsoft.com/office/drawing/2014/main" id="{00000000-0008-0000-1E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6">
          <a:extLst>
            <a:ext uri="{FF2B5EF4-FFF2-40B4-BE49-F238E27FC236}">
              <a16:creationId xmlns:a16="http://schemas.microsoft.com/office/drawing/2014/main" id="{00000000-0008-0000-1E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8">
          <a:extLst>
            <a:ext uri="{FF2B5EF4-FFF2-40B4-BE49-F238E27FC236}">
              <a16:creationId xmlns:a16="http://schemas.microsoft.com/office/drawing/2014/main" id="{00000000-0008-0000-1E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9">
          <a:extLst>
            <a:ext uri="{FF2B5EF4-FFF2-40B4-BE49-F238E27FC236}">
              <a16:creationId xmlns:a16="http://schemas.microsoft.com/office/drawing/2014/main" id="{00000000-0008-0000-1E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10">
          <a:extLst>
            <a:ext uri="{FF2B5EF4-FFF2-40B4-BE49-F238E27FC236}">
              <a16:creationId xmlns:a16="http://schemas.microsoft.com/office/drawing/2014/main" id="{00000000-0008-0000-1E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1">
          <a:extLst>
            <a:ext uri="{FF2B5EF4-FFF2-40B4-BE49-F238E27FC236}">
              <a16:creationId xmlns:a16="http://schemas.microsoft.com/office/drawing/2014/main" id="{00000000-0008-0000-1E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1E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1E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1E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1E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1E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1E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1E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1E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1E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1E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1E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1E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1E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1E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1E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1E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1E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1E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1E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1E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1E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1E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1E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1E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1E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1E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1E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1E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1E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1E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1E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1E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1E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1E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1E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1E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1E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1E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1E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1E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1E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1E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1E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1E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1E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1E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1E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1E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1E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1E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1E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1E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1E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1E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1E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1E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1E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1E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1E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1E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1E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1E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1E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1E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1E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1E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1E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1E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1E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1E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1E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1E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1E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1E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1E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1E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1E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1E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1E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1E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1E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1E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1E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1E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1E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1E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1E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1E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1E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1E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1E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1E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1E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1E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1E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1E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1E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1E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1E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1E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1E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1E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1" name="Text Box 12">
          <a:extLst>
            <a:ext uri="{FF2B5EF4-FFF2-40B4-BE49-F238E27FC236}">
              <a16:creationId xmlns:a16="http://schemas.microsoft.com/office/drawing/2014/main" id="{00000000-0008-0000-1E00-0000C3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1E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1E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1E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1E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1E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1E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1E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1E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1E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1E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1E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1E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1E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1E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1E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1E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1E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1E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1E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1E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1E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1E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1E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1E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1E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1E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1E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1E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1E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1E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1E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1E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1E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1E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1E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1E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1E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1E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1E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1E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1E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1E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1E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1E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1E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1E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1E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1E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1E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1E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1E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1E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1E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1E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1E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1E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1E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1E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1E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1E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1E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1E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1E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10">
          <a:extLst>
            <a:ext uri="{FF2B5EF4-FFF2-40B4-BE49-F238E27FC236}">
              <a16:creationId xmlns:a16="http://schemas.microsoft.com/office/drawing/2014/main" id="{00000000-0008-0000-1E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1E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1E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1E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1E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1E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1E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1E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1E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1E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1E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1E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1E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1E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1E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1E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1E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1E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1E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1E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1E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1E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1E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1E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1E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1E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1E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1E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1E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1E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1E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1E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1E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1E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1E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1E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1E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1E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1E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1E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1E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1E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1E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1E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1E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1E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1E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1E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1E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1E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1E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1E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1E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1E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1E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1E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1E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1E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1E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1E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1E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1E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1E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1E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1E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1E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1E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1E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1E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1E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42</xdr:row>
      <xdr:rowOff>114300</xdr:rowOff>
    </xdr:from>
    <xdr:ext cx="114300" cy="285750"/>
    <xdr:sp macro="" textlink="">
      <xdr:nvSpPr>
        <xdr:cNvPr id="585" name="Text Box 9">
          <a:extLst>
            <a:ext uri="{FF2B5EF4-FFF2-40B4-BE49-F238E27FC236}">
              <a16:creationId xmlns:a16="http://schemas.microsoft.com/office/drawing/2014/main" id="{00000000-0008-0000-1E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586" name="Text Box 10">
          <a:extLst>
            <a:ext uri="{FF2B5EF4-FFF2-40B4-BE49-F238E27FC236}">
              <a16:creationId xmlns:a16="http://schemas.microsoft.com/office/drawing/2014/main" id="{00000000-0008-0000-1E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46</xdr:row>
      <xdr:rowOff>107949</xdr:rowOff>
    </xdr:from>
    <xdr:ext cx="114300" cy="285750"/>
    <xdr:sp macro="" textlink="">
      <xdr:nvSpPr>
        <xdr:cNvPr id="587" name="Text Box 1">
          <a:extLst>
            <a:ext uri="{FF2B5EF4-FFF2-40B4-BE49-F238E27FC236}">
              <a16:creationId xmlns:a16="http://schemas.microsoft.com/office/drawing/2014/main" id="{00000000-0008-0000-1E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1E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1E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1E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1E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1E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1E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1E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1E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1E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1E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1E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1E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1E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1E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1E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1E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1E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1E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1E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1E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1E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1E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1E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1E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1E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1E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1E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1E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1E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1E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1E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1E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1E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1E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1E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1E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1E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1E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1E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1E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1E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1E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1E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1E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1E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1E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1E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1E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1E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1E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1E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1E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1E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1E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1E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1E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1E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1E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1E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1E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1E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1E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1E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1E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1E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1E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1E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1E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1E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1E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49</xdr:row>
      <xdr:rowOff>97367</xdr:rowOff>
    </xdr:from>
    <xdr:ext cx="114300" cy="285750"/>
    <xdr:sp macro="" textlink="">
      <xdr:nvSpPr>
        <xdr:cNvPr id="658" name="Text Box 1">
          <a:extLst>
            <a:ext uri="{FF2B5EF4-FFF2-40B4-BE49-F238E27FC236}">
              <a16:creationId xmlns:a16="http://schemas.microsoft.com/office/drawing/2014/main" id="{00000000-0008-0000-1E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1E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1E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1E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1E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1E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1E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1E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1E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1E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1E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1E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1E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1E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1E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1E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1E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1E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1E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1E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1E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1E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1E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1E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1E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1E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1E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1E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1E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1E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1E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1E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1E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1E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1E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1E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1E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1E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1E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1E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1E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1E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1E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1E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1E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1E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1E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1E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1E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1E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1E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1E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1E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1E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1E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1E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1E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1E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1E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1E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1E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1E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1E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1E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1E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1E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1E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1E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1E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1E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1E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1E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1E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1E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1E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1E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1E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1E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1E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1E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1E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1E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1E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1E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1E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1E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1E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1E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1E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1E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1E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1E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1E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1E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1E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1E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1E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1E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1E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1E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1E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1E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1E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1E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1E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1E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1E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1E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1E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1E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1E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1E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1E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1E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1E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1E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1E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1E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1E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1E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1E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1E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1E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1E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1E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1E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1E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1E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1E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1E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1E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1E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1E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1E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1E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1E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1E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1E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1E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1E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1E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1E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1E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1E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1E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1E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1E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1E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1E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1E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1E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1E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1E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1E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1E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1E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1E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1E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1E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1E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1E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1E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1E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1E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1E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1E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1E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1E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1E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1E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1E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1E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1E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1E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1E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1E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1E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1E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1E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1E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1E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1E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1E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1E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1E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1E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1E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1E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1E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1E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1E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1E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1E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1E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1E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1E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1E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1E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1E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1E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1E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1E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1E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1E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1E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1E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1E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1E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1E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1E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1E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1E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1E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1E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1E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1E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1E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1E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1E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1E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1E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1E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1E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1E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1E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1E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1E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1E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1E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1E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1E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1E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1E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1E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1E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1E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1E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1E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1E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1E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1E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1E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1E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1E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1E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1E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1E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1E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1E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1E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1E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1E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1E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1E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1E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1E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1E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1E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1E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1E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1E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1E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1E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1E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1E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1E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1E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1E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1E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1E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1E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1E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1E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1E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2" name="Text Box 8">
          <a:extLst>
            <a:ext uri="{FF2B5EF4-FFF2-40B4-BE49-F238E27FC236}">
              <a16:creationId xmlns:a16="http://schemas.microsoft.com/office/drawing/2014/main" id="{00000000-0008-0000-1E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3" name="Text Box 8">
          <a:extLst>
            <a:ext uri="{FF2B5EF4-FFF2-40B4-BE49-F238E27FC236}">
              <a16:creationId xmlns:a16="http://schemas.microsoft.com/office/drawing/2014/main" id="{00000000-0008-0000-1E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1E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5" name="Text Box 8">
          <a:extLst>
            <a:ext uri="{FF2B5EF4-FFF2-40B4-BE49-F238E27FC236}">
              <a16:creationId xmlns:a16="http://schemas.microsoft.com/office/drawing/2014/main" id="{00000000-0008-0000-1E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6" name="Text Box 1">
          <a:extLst>
            <a:ext uri="{FF2B5EF4-FFF2-40B4-BE49-F238E27FC236}">
              <a16:creationId xmlns:a16="http://schemas.microsoft.com/office/drawing/2014/main" id="{00000000-0008-0000-1E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7" name="Text Box 2">
          <a:extLst>
            <a:ext uri="{FF2B5EF4-FFF2-40B4-BE49-F238E27FC236}">
              <a16:creationId xmlns:a16="http://schemas.microsoft.com/office/drawing/2014/main" id="{00000000-0008-0000-1E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8" name="Text Box 3">
          <a:extLst>
            <a:ext uri="{FF2B5EF4-FFF2-40B4-BE49-F238E27FC236}">
              <a16:creationId xmlns:a16="http://schemas.microsoft.com/office/drawing/2014/main" id="{00000000-0008-0000-1E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9" name="Text Box 4">
          <a:extLst>
            <a:ext uri="{FF2B5EF4-FFF2-40B4-BE49-F238E27FC236}">
              <a16:creationId xmlns:a16="http://schemas.microsoft.com/office/drawing/2014/main" id="{00000000-0008-0000-1E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5">
          <a:extLst>
            <a:ext uri="{FF2B5EF4-FFF2-40B4-BE49-F238E27FC236}">
              <a16:creationId xmlns:a16="http://schemas.microsoft.com/office/drawing/2014/main" id="{00000000-0008-0000-1E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6">
          <a:extLst>
            <a:ext uri="{FF2B5EF4-FFF2-40B4-BE49-F238E27FC236}">
              <a16:creationId xmlns:a16="http://schemas.microsoft.com/office/drawing/2014/main" id="{00000000-0008-0000-1E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8">
          <a:extLst>
            <a:ext uri="{FF2B5EF4-FFF2-40B4-BE49-F238E27FC236}">
              <a16:creationId xmlns:a16="http://schemas.microsoft.com/office/drawing/2014/main" id="{00000000-0008-0000-1E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9">
          <a:extLst>
            <a:ext uri="{FF2B5EF4-FFF2-40B4-BE49-F238E27FC236}">
              <a16:creationId xmlns:a16="http://schemas.microsoft.com/office/drawing/2014/main" id="{00000000-0008-0000-1E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10">
          <a:extLst>
            <a:ext uri="{FF2B5EF4-FFF2-40B4-BE49-F238E27FC236}">
              <a16:creationId xmlns:a16="http://schemas.microsoft.com/office/drawing/2014/main" id="{00000000-0008-0000-1E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1">
          <a:extLst>
            <a:ext uri="{FF2B5EF4-FFF2-40B4-BE49-F238E27FC236}">
              <a16:creationId xmlns:a16="http://schemas.microsoft.com/office/drawing/2014/main" id="{00000000-0008-0000-1E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2">
          <a:extLst>
            <a:ext uri="{FF2B5EF4-FFF2-40B4-BE49-F238E27FC236}">
              <a16:creationId xmlns:a16="http://schemas.microsoft.com/office/drawing/2014/main" id="{00000000-0008-0000-1E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8">
          <a:extLst>
            <a:ext uri="{FF2B5EF4-FFF2-40B4-BE49-F238E27FC236}">
              <a16:creationId xmlns:a16="http://schemas.microsoft.com/office/drawing/2014/main" id="{00000000-0008-0000-1E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1E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1E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1E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1" name="Text Box 8">
          <a:extLst>
            <a:ext uri="{FF2B5EF4-FFF2-40B4-BE49-F238E27FC236}">
              <a16:creationId xmlns:a16="http://schemas.microsoft.com/office/drawing/2014/main" id="{00000000-0008-0000-1E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2" name="Text Box 1">
          <a:extLst>
            <a:ext uri="{FF2B5EF4-FFF2-40B4-BE49-F238E27FC236}">
              <a16:creationId xmlns:a16="http://schemas.microsoft.com/office/drawing/2014/main" id="{00000000-0008-0000-1E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2">
          <a:extLst>
            <a:ext uri="{FF2B5EF4-FFF2-40B4-BE49-F238E27FC236}">
              <a16:creationId xmlns:a16="http://schemas.microsoft.com/office/drawing/2014/main" id="{00000000-0008-0000-1E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3">
          <a:extLst>
            <a:ext uri="{FF2B5EF4-FFF2-40B4-BE49-F238E27FC236}">
              <a16:creationId xmlns:a16="http://schemas.microsoft.com/office/drawing/2014/main" id="{00000000-0008-0000-1E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4">
          <a:extLst>
            <a:ext uri="{FF2B5EF4-FFF2-40B4-BE49-F238E27FC236}">
              <a16:creationId xmlns:a16="http://schemas.microsoft.com/office/drawing/2014/main" id="{00000000-0008-0000-1E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5">
          <a:extLst>
            <a:ext uri="{FF2B5EF4-FFF2-40B4-BE49-F238E27FC236}">
              <a16:creationId xmlns:a16="http://schemas.microsoft.com/office/drawing/2014/main" id="{00000000-0008-0000-1E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6">
          <a:extLst>
            <a:ext uri="{FF2B5EF4-FFF2-40B4-BE49-F238E27FC236}">
              <a16:creationId xmlns:a16="http://schemas.microsoft.com/office/drawing/2014/main" id="{00000000-0008-0000-1E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8">
          <a:extLst>
            <a:ext uri="{FF2B5EF4-FFF2-40B4-BE49-F238E27FC236}">
              <a16:creationId xmlns:a16="http://schemas.microsoft.com/office/drawing/2014/main" id="{00000000-0008-0000-1E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9">
          <a:extLst>
            <a:ext uri="{FF2B5EF4-FFF2-40B4-BE49-F238E27FC236}">
              <a16:creationId xmlns:a16="http://schemas.microsoft.com/office/drawing/2014/main" id="{00000000-0008-0000-1E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10">
          <a:extLst>
            <a:ext uri="{FF2B5EF4-FFF2-40B4-BE49-F238E27FC236}">
              <a16:creationId xmlns:a16="http://schemas.microsoft.com/office/drawing/2014/main" id="{00000000-0008-0000-1E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1">
          <a:extLst>
            <a:ext uri="{FF2B5EF4-FFF2-40B4-BE49-F238E27FC236}">
              <a16:creationId xmlns:a16="http://schemas.microsoft.com/office/drawing/2014/main" id="{00000000-0008-0000-1E00-0000C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2">
          <a:extLst>
            <a:ext uri="{FF2B5EF4-FFF2-40B4-BE49-F238E27FC236}">
              <a16:creationId xmlns:a16="http://schemas.microsoft.com/office/drawing/2014/main" id="{00000000-0008-0000-1E00-0000C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3" name="Text Box 8">
          <a:extLst>
            <a:ext uri="{FF2B5EF4-FFF2-40B4-BE49-F238E27FC236}">
              <a16:creationId xmlns:a16="http://schemas.microsoft.com/office/drawing/2014/main" id="{00000000-0008-0000-1E00-0000C3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4" name="Text Box 8">
          <a:extLst>
            <a:ext uri="{FF2B5EF4-FFF2-40B4-BE49-F238E27FC236}">
              <a16:creationId xmlns:a16="http://schemas.microsoft.com/office/drawing/2014/main" id="{00000000-0008-0000-1E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5" name="Text Box 8">
          <a:extLst>
            <a:ext uri="{FF2B5EF4-FFF2-40B4-BE49-F238E27FC236}">
              <a16:creationId xmlns:a16="http://schemas.microsoft.com/office/drawing/2014/main" id="{00000000-0008-0000-1E00-0000C5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6" name="Text Box 8">
          <a:extLst>
            <a:ext uri="{FF2B5EF4-FFF2-40B4-BE49-F238E27FC236}">
              <a16:creationId xmlns:a16="http://schemas.microsoft.com/office/drawing/2014/main" id="{00000000-0008-0000-1E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7" name="Text Box 8">
          <a:extLst>
            <a:ext uri="{FF2B5EF4-FFF2-40B4-BE49-F238E27FC236}">
              <a16:creationId xmlns:a16="http://schemas.microsoft.com/office/drawing/2014/main" id="{00000000-0008-0000-1E00-0000C7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68" name="Text Box 8">
          <a:extLst>
            <a:ext uri="{FF2B5EF4-FFF2-40B4-BE49-F238E27FC236}">
              <a16:creationId xmlns:a16="http://schemas.microsoft.com/office/drawing/2014/main" id="{00000000-0008-0000-1E00-0000C8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69" name="Text Box 8">
          <a:extLst>
            <a:ext uri="{FF2B5EF4-FFF2-40B4-BE49-F238E27FC236}">
              <a16:creationId xmlns:a16="http://schemas.microsoft.com/office/drawing/2014/main" id="{00000000-0008-0000-1E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0" name="Text Box 8">
          <a:extLst>
            <a:ext uri="{FF2B5EF4-FFF2-40B4-BE49-F238E27FC236}">
              <a16:creationId xmlns:a16="http://schemas.microsoft.com/office/drawing/2014/main" id="{00000000-0008-0000-1E00-0000CA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1" name="Text Box 8">
          <a:extLst>
            <a:ext uri="{FF2B5EF4-FFF2-40B4-BE49-F238E27FC236}">
              <a16:creationId xmlns:a16="http://schemas.microsoft.com/office/drawing/2014/main" id="{00000000-0008-0000-1E00-0000CB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2" name="Text Box 2">
          <a:extLst>
            <a:ext uri="{FF2B5EF4-FFF2-40B4-BE49-F238E27FC236}">
              <a16:creationId xmlns:a16="http://schemas.microsoft.com/office/drawing/2014/main" id="{00000000-0008-0000-1E00-0000CC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39</xdr:row>
      <xdr:rowOff>9525</xdr:rowOff>
    </xdr:from>
    <xdr:ext cx="114300" cy="285750"/>
    <xdr:sp macro="" textlink="">
      <xdr:nvSpPr>
        <xdr:cNvPr id="973" name="Text Box 8">
          <a:extLst>
            <a:ext uri="{FF2B5EF4-FFF2-40B4-BE49-F238E27FC236}">
              <a16:creationId xmlns:a16="http://schemas.microsoft.com/office/drawing/2014/main" id="{00000000-0008-0000-1E00-0000CD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4" name="Text Box 8">
          <a:extLst>
            <a:ext uri="{FF2B5EF4-FFF2-40B4-BE49-F238E27FC236}">
              <a16:creationId xmlns:a16="http://schemas.microsoft.com/office/drawing/2014/main" id="{00000000-0008-0000-1E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5" name="Text Box 8">
          <a:extLst>
            <a:ext uri="{FF2B5EF4-FFF2-40B4-BE49-F238E27FC236}">
              <a16:creationId xmlns:a16="http://schemas.microsoft.com/office/drawing/2014/main" id="{00000000-0008-0000-1E00-0000CF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41</xdr:row>
      <xdr:rowOff>14817</xdr:rowOff>
    </xdr:from>
    <xdr:ext cx="114300" cy="285750"/>
    <xdr:sp macro="" textlink="">
      <xdr:nvSpPr>
        <xdr:cNvPr id="976" name="Text Box 8">
          <a:extLst>
            <a:ext uri="{FF2B5EF4-FFF2-40B4-BE49-F238E27FC236}">
              <a16:creationId xmlns:a16="http://schemas.microsoft.com/office/drawing/2014/main" id="{00000000-0008-0000-1E00-0000D0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77" name="Text Box 8">
          <a:extLst>
            <a:ext uri="{FF2B5EF4-FFF2-40B4-BE49-F238E27FC236}">
              <a16:creationId xmlns:a16="http://schemas.microsoft.com/office/drawing/2014/main" id="{00000000-0008-0000-1E00-0000D1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78" name="Text Box 8">
          <a:extLst>
            <a:ext uri="{FF2B5EF4-FFF2-40B4-BE49-F238E27FC236}">
              <a16:creationId xmlns:a16="http://schemas.microsoft.com/office/drawing/2014/main" id="{00000000-0008-0000-1E00-0000D2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79" name="Text Box 1">
          <a:extLst>
            <a:ext uri="{FF2B5EF4-FFF2-40B4-BE49-F238E27FC236}">
              <a16:creationId xmlns:a16="http://schemas.microsoft.com/office/drawing/2014/main" id="{00000000-0008-0000-1E00-0000D3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0" name="Text Box 8">
          <a:extLst>
            <a:ext uri="{FF2B5EF4-FFF2-40B4-BE49-F238E27FC236}">
              <a16:creationId xmlns:a16="http://schemas.microsoft.com/office/drawing/2014/main" id="{00000000-0008-0000-1E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1" name="Text Box 8">
          <a:extLst>
            <a:ext uri="{FF2B5EF4-FFF2-40B4-BE49-F238E27FC236}">
              <a16:creationId xmlns:a16="http://schemas.microsoft.com/office/drawing/2014/main" id="{00000000-0008-0000-1E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2" name="Text Box 8">
          <a:extLst>
            <a:ext uri="{FF2B5EF4-FFF2-40B4-BE49-F238E27FC236}">
              <a16:creationId xmlns:a16="http://schemas.microsoft.com/office/drawing/2014/main" id="{00000000-0008-0000-1E00-0000D6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3" name="Text Box 8">
          <a:extLst>
            <a:ext uri="{FF2B5EF4-FFF2-40B4-BE49-F238E27FC236}">
              <a16:creationId xmlns:a16="http://schemas.microsoft.com/office/drawing/2014/main" id="{00000000-0008-0000-1E00-0000D7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4" name="Text Box 11">
          <a:extLst>
            <a:ext uri="{FF2B5EF4-FFF2-40B4-BE49-F238E27FC236}">
              <a16:creationId xmlns:a16="http://schemas.microsoft.com/office/drawing/2014/main" id="{00000000-0008-0000-1E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5" name="Text Box 12">
          <a:extLst>
            <a:ext uri="{FF2B5EF4-FFF2-40B4-BE49-F238E27FC236}">
              <a16:creationId xmlns:a16="http://schemas.microsoft.com/office/drawing/2014/main" id="{00000000-0008-0000-1E00-0000D9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6" name="Text Box 11">
          <a:extLst>
            <a:ext uri="{FF2B5EF4-FFF2-40B4-BE49-F238E27FC236}">
              <a16:creationId xmlns:a16="http://schemas.microsoft.com/office/drawing/2014/main" id="{00000000-0008-0000-1E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7" name="Text Box 12">
          <a:extLst>
            <a:ext uri="{FF2B5EF4-FFF2-40B4-BE49-F238E27FC236}">
              <a16:creationId xmlns:a16="http://schemas.microsoft.com/office/drawing/2014/main" id="{00000000-0008-0000-1E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8" name="Text Box 11">
          <a:extLst>
            <a:ext uri="{FF2B5EF4-FFF2-40B4-BE49-F238E27FC236}">
              <a16:creationId xmlns:a16="http://schemas.microsoft.com/office/drawing/2014/main" id="{00000000-0008-0000-1E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9" name="Text Box 12">
          <a:extLst>
            <a:ext uri="{FF2B5EF4-FFF2-40B4-BE49-F238E27FC236}">
              <a16:creationId xmlns:a16="http://schemas.microsoft.com/office/drawing/2014/main" id="{00000000-0008-0000-1E00-0000DD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0" name="Text Box 13">
          <a:extLst>
            <a:ext uri="{FF2B5EF4-FFF2-40B4-BE49-F238E27FC236}">
              <a16:creationId xmlns:a16="http://schemas.microsoft.com/office/drawing/2014/main" id="{00000000-0008-0000-1E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1" name="Text Box 14">
          <a:extLst>
            <a:ext uri="{FF2B5EF4-FFF2-40B4-BE49-F238E27FC236}">
              <a16:creationId xmlns:a16="http://schemas.microsoft.com/office/drawing/2014/main" id="{00000000-0008-0000-1E00-0000DF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2" name="Text Box 11">
          <a:extLst>
            <a:ext uri="{FF2B5EF4-FFF2-40B4-BE49-F238E27FC236}">
              <a16:creationId xmlns:a16="http://schemas.microsoft.com/office/drawing/2014/main" id="{00000000-0008-0000-1E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3" name="Text Box 12">
          <a:extLst>
            <a:ext uri="{FF2B5EF4-FFF2-40B4-BE49-F238E27FC236}">
              <a16:creationId xmlns:a16="http://schemas.microsoft.com/office/drawing/2014/main" id="{00000000-0008-0000-1E00-0000E1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4" name="Text Box 11">
          <a:extLst>
            <a:ext uri="{FF2B5EF4-FFF2-40B4-BE49-F238E27FC236}">
              <a16:creationId xmlns:a16="http://schemas.microsoft.com/office/drawing/2014/main" id="{00000000-0008-0000-1E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5" name="Text Box 12">
          <a:extLst>
            <a:ext uri="{FF2B5EF4-FFF2-40B4-BE49-F238E27FC236}">
              <a16:creationId xmlns:a16="http://schemas.microsoft.com/office/drawing/2014/main" id="{00000000-0008-0000-1E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6" name="Text Box 11">
          <a:extLst>
            <a:ext uri="{FF2B5EF4-FFF2-40B4-BE49-F238E27FC236}">
              <a16:creationId xmlns:a16="http://schemas.microsoft.com/office/drawing/2014/main" id="{00000000-0008-0000-1E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7" name="Text Box 12">
          <a:extLst>
            <a:ext uri="{FF2B5EF4-FFF2-40B4-BE49-F238E27FC236}">
              <a16:creationId xmlns:a16="http://schemas.microsoft.com/office/drawing/2014/main" id="{00000000-0008-0000-1E00-0000E5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998" name="Text Box 13">
          <a:extLst>
            <a:ext uri="{FF2B5EF4-FFF2-40B4-BE49-F238E27FC236}">
              <a16:creationId xmlns:a16="http://schemas.microsoft.com/office/drawing/2014/main" id="{00000000-0008-0000-1E00-0000E6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9" name="Text Box 11">
          <a:extLst>
            <a:ext uri="{FF2B5EF4-FFF2-40B4-BE49-F238E27FC236}">
              <a16:creationId xmlns:a16="http://schemas.microsoft.com/office/drawing/2014/main" id="{00000000-0008-0000-1E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0" name="Text Box 12">
          <a:extLst>
            <a:ext uri="{FF2B5EF4-FFF2-40B4-BE49-F238E27FC236}">
              <a16:creationId xmlns:a16="http://schemas.microsoft.com/office/drawing/2014/main" id="{00000000-0008-0000-1E00-0000E8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1" name="Text Box 11">
          <a:extLst>
            <a:ext uri="{FF2B5EF4-FFF2-40B4-BE49-F238E27FC236}">
              <a16:creationId xmlns:a16="http://schemas.microsoft.com/office/drawing/2014/main" id="{00000000-0008-0000-1E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2" name="Text Box 12">
          <a:extLst>
            <a:ext uri="{FF2B5EF4-FFF2-40B4-BE49-F238E27FC236}">
              <a16:creationId xmlns:a16="http://schemas.microsoft.com/office/drawing/2014/main" id="{00000000-0008-0000-1E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3" name="Text Box 11">
          <a:extLst>
            <a:ext uri="{FF2B5EF4-FFF2-40B4-BE49-F238E27FC236}">
              <a16:creationId xmlns:a16="http://schemas.microsoft.com/office/drawing/2014/main" id="{00000000-0008-0000-1E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4" name="Text Box 12">
          <a:extLst>
            <a:ext uri="{FF2B5EF4-FFF2-40B4-BE49-F238E27FC236}">
              <a16:creationId xmlns:a16="http://schemas.microsoft.com/office/drawing/2014/main" id="{00000000-0008-0000-1E00-0000EC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5" name="Text Box 13">
          <a:extLst>
            <a:ext uri="{FF2B5EF4-FFF2-40B4-BE49-F238E27FC236}">
              <a16:creationId xmlns:a16="http://schemas.microsoft.com/office/drawing/2014/main" id="{00000000-0008-0000-1E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6" name="Text Box 14">
          <a:extLst>
            <a:ext uri="{FF2B5EF4-FFF2-40B4-BE49-F238E27FC236}">
              <a16:creationId xmlns:a16="http://schemas.microsoft.com/office/drawing/2014/main" id="{00000000-0008-0000-1E00-0000EE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7" name="Text Box 11">
          <a:extLst>
            <a:ext uri="{FF2B5EF4-FFF2-40B4-BE49-F238E27FC236}">
              <a16:creationId xmlns:a16="http://schemas.microsoft.com/office/drawing/2014/main" id="{00000000-0008-0000-1E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8" name="Text Box 12">
          <a:extLst>
            <a:ext uri="{FF2B5EF4-FFF2-40B4-BE49-F238E27FC236}">
              <a16:creationId xmlns:a16="http://schemas.microsoft.com/office/drawing/2014/main" id="{00000000-0008-0000-1E00-0000F0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9" name="Text Box 11">
          <a:extLst>
            <a:ext uri="{FF2B5EF4-FFF2-40B4-BE49-F238E27FC236}">
              <a16:creationId xmlns:a16="http://schemas.microsoft.com/office/drawing/2014/main" id="{00000000-0008-0000-1E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0" name="Text Box 12">
          <a:extLst>
            <a:ext uri="{FF2B5EF4-FFF2-40B4-BE49-F238E27FC236}">
              <a16:creationId xmlns:a16="http://schemas.microsoft.com/office/drawing/2014/main" id="{00000000-0008-0000-1E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1" name="Text Box 11">
          <a:extLst>
            <a:ext uri="{FF2B5EF4-FFF2-40B4-BE49-F238E27FC236}">
              <a16:creationId xmlns:a16="http://schemas.microsoft.com/office/drawing/2014/main" id="{00000000-0008-0000-1E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2" name="Text Box 12">
          <a:extLst>
            <a:ext uri="{FF2B5EF4-FFF2-40B4-BE49-F238E27FC236}">
              <a16:creationId xmlns:a16="http://schemas.microsoft.com/office/drawing/2014/main" id="{00000000-0008-0000-1E00-0000F4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13" name="Text Box 13">
          <a:extLst>
            <a:ext uri="{FF2B5EF4-FFF2-40B4-BE49-F238E27FC236}">
              <a16:creationId xmlns:a16="http://schemas.microsoft.com/office/drawing/2014/main" id="{00000000-0008-0000-1E00-0000F5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4" name="Text Box 13">
          <a:extLst>
            <a:ext uri="{FF2B5EF4-FFF2-40B4-BE49-F238E27FC236}">
              <a16:creationId xmlns:a16="http://schemas.microsoft.com/office/drawing/2014/main" id="{00000000-0008-0000-1E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5" name="Text Box 14">
          <a:extLst>
            <a:ext uri="{FF2B5EF4-FFF2-40B4-BE49-F238E27FC236}">
              <a16:creationId xmlns:a16="http://schemas.microsoft.com/office/drawing/2014/main" id="{00000000-0008-0000-1E00-0000F7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6" name="Text Box 13">
          <a:extLst>
            <a:ext uri="{FF2B5EF4-FFF2-40B4-BE49-F238E27FC236}">
              <a16:creationId xmlns:a16="http://schemas.microsoft.com/office/drawing/2014/main" id="{00000000-0008-0000-1E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7" name="Text Box 14">
          <a:extLst>
            <a:ext uri="{FF2B5EF4-FFF2-40B4-BE49-F238E27FC236}">
              <a16:creationId xmlns:a16="http://schemas.microsoft.com/office/drawing/2014/main" id="{00000000-0008-0000-1E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8" name="Text Box 13">
          <a:extLst>
            <a:ext uri="{FF2B5EF4-FFF2-40B4-BE49-F238E27FC236}">
              <a16:creationId xmlns:a16="http://schemas.microsoft.com/office/drawing/2014/main" id="{00000000-0008-0000-1E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9" name="Text Box 14">
          <a:extLst>
            <a:ext uri="{FF2B5EF4-FFF2-40B4-BE49-F238E27FC236}">
              <a16:creationId xmlns:a16="http://schemas.microsoft.com/office/drawing/2014/main" id="{00000000-0008-0000-1E00-0000FB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0" name="Text Box 13">
          <a:extLst>
            <a:ext uri="{FF2B5EF4-FFF2-40B4-BE49-F238E27FC236}">
              <a16:creationId xmlns:a16="http://schemas.microsoft.com/office/drawing/2014/main" id="{00000000-0008-0000-1E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4">
          <a:extLst>
            <a:ext uri="{FF2B5EF4-FFF2-40B4-BE49-F238E27FC236}">
              <a16:creationId xmlns:a16="http://schemas.microsoft.com/office/drawing/2014/main" id="{00000000-0008-0000-1E00-0000F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2" name="Text Box 13">
          <a:extLst>
            <a:ext uri="{FF2B5EF4-FFF2-40B4-BE49-F238E27FC236}">
              <a16:creationId xmlns:a16="http://schemas.microsoft.com/office/drawing/2014/main" id="{00000000-0008-0000-1E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4">
          <a:extLst>
            <a:ext uri="{FF2B5EF4-FFF2-40B4-BE49-F238E27FC236}">
              <a16:creationId xmlns:a16="http://schemas.microsoft.com/office/drawing/2014/main" id="{00000000-0008-0000-1E00-0000FF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4" name="Text Box 13">
          <a:extLst>
            <a:ext uri="{FF2B5EF4-FFF2-40B4-BE49-F238E27FC236}">
              <a16:creationId xmlns:a16="http://schemas.microsoft.com/office/drawing/2014/main" id="{00000000-0008-0000-1E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5" name="Text Box 14">
          <a:extLst>
            <a:ext uri="{FF2B5EF4-FFF2-40B4-BE49-F238E27FC236}">
              <a16:creationId xmlns:a16="http://schemas.microsoft.com/office/drawing/2014/main" id="{00000000-0008-0000-1E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6" name="Text Box 13">
          <a:extLst>
            <a:ext uri="{FF2B5EF4-FFF2-40B4-BE49-F238E27FC236}">
              <a16:creationId xmlns:a16="http://schemas.microsoft.com/office/drawing/2014/main" id="{00000000-0008-0000-1E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7" name="Text Box 14">
          <a:extLst>
            <a:ext uri="{FF2B5EF4-FFF2-40B4-BE49-F238E27FC236}">
              <a16:creationId xmlns:a16="http://schemas.microsoft.com/office/drawing/2014/main" id="{00000000-0008-0000-1E00-00000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1028" name="Text Box 13">
          <a:extLst>
            <a:ext uri="{FF2B5EF4-FFF2-40B4-BE49-F238E27FC236}">
              <a16:creationId xmlns:a16="http://schemas.microsoft.com/office/drawing/2014/main" id="{00000000-0008-0000-1E00-000004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9" name="Text Box 13">
          <a:extLst>
            <a:ext uri="{FF2B5EF4-FFF2-40B4-BE49-F238E27FC236}">
              <a16:creationId xmlns:a16="http://schemas.microsoft.com/office/drawing/2014/main" id="{00000000-0008-0000-1E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0" name="Text Box 14">
          <a:extLst>
            <a:ext uri="{FF2B5EF4-FFF2-40B4-BE49-F238E27FC236}">
              <a16:creationId xmlns:a16="http://schemas.microsoft.com/office/drawing/2014/main" id="{00000000-0008-0000-1E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1" name="Text Box 13">
          <a:extLst>
            <a:ext uri="{FF2B5EF4-FFF2-40B4-BE49-F238E27FC236}">
              <a16:creationId xmlns:a16="http://schemas.microsoft.com/office/drawing/2014/main" id="{00000000-0008-0000-1E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2" name="Text Box 14">
          <a:extLst>
            <a:ext uri="{FF2B5EF4-FFF2-40B4-BE49-F238E27FC236}">
              <a16:creationId xmlns:a16="http://schemas.microsoft.com/office/drawing/2014/main" id="{00000000-0008-0000-1E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3" name="Text Box 13">
          <a:extLst>
            <a:ext uri="{FF2B5EF4-FFF2-40B4-BE49-F238E27FC236}">
              <a16:creationId xmlns:a16="http://schemas.microsoft.com/office/drawing/2014/main" id="{00000000-0008-0000-1E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4" name="Text Box 14">
          <a:extLst>
            <a:ext uri="{FF2B5EF4-FFF2-40B4-BE49-F238E27FC236}">
              <a16:creationId xmlns:a16="http://schemas.microsoft.com/office/drawing/2014/main" id="{00000000-0008-0000-1E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5" name="Text Box 13">
          <a:extLst>
            <a:ext uri="{FF2B5EF4-FFF2-40B4-BE49-F238E27FC236}">
              <a16:creationId xmlns:a16="http://schemas.microsoft.com/office/drawing/2014/main" id="{00000000-0008-0000-1E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6" name="Text Box 14">
          <a:extLst>
            <a:ext uri="{FF2B5EF4-FFF2-40B4-BE49-F238E27FC236}">
              <a16:creationId xmlns:a16="http://schemas.microsoft.com/office/drawing/2014/main" id="{00000000-0008-0000-1E00-00000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7" name="Text Box 13">
          <a:extLst>
            <a:ext uri="{FF2B5EF4-FFF2-40B4-BE49-F238E27FC236}">
              <a16:creationId xmlns:a16="http://schemas.microsoft.com/office/drawing/2014/main" id="{00000000-0008-0000-1E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8" name="Text Box 14">
          <a:extLst>
            <a:ext uri="{FF2B5EF4-FFF2-40B4-BE49-F238E27FC236}">
              <a16:creationId xmlns:a16="http://schemas.microsoft.com/office/drawing/2014/main" id="{00000000-0008-0000-1E00-00000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9" name="Text Box 13">
          <a:extLst>
            <a:ext uri="{FF2B5EF4-FFF2-40B4-BE49-F238E27FC236}">
              <a16:creationId xmlns:a16="http://schemas.microsoft.com/office/drawing/2014/main" id="{00000000-0008-0000-1E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0" name="Text Box 14">
          <a:extLst>
            <a:ext uri="{FF2B5EF4-FFF2-40B4-BE49-F238E27FC236}">
              <a16:creationId xmlns:a16="http://schemas.microsoft.com/office/drawing/2014/main" id="{00000000-0008-0000-1E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1" name="Text Box 13">
          <a:extLst>
            <a:ext uri="{FF2B5EF4-FFF2-40B4-BE49-F238E27FC236}">
              <a16:creationId xmlns:a16="http://schemas.microsoft.com/office/drawing/2014/main" id="{00000000-0008-0000-1E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2" name="Text Box 14">
          <a:extLst>
            <a:ext uri="{FF2B5EF4-FFF2-40B4-BE49-F238E27FC236}">
              <a16:creationId xmlns:a16="http://schemas.microsoft.com/office/drawing/2014/main" id="{00000000-0008-0000-1E00-00001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3" name="Text Box 13">
          <a:extLst>
            <a:ext uri="{FF2B5EF4-FFF2-40B4-BE49-F238E27FC236}">
              <a16:creationId xmlns:a16="http://schemas.microsoft.com/office/drawing/2014/main" id="{00000000-0008-0000-1E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4">
          <a:extLst>
            <a:ext uri="{FF2B5EF4-FFF2-40B4-BE49-F238E27FC236}">
              <a16:creationId xmlns:a16="http://schemas.microsoft.com/office/drawing/2014/main" id="{00000000-0008-0000-1E00-000014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5" name="Text Box 13">
          <a:extLst>
            <a:ext uri="{FF2B5EF4-FFF2-40B4-BE49-F238E27FC236}">
              <a16:creationId xmlns:a16="http://schemas.microsoft.com/office/drawing/2014/main" id="{00000000-0008-0000-1E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4">
          <a:extLst>
            <a:ext uri="{FF2B5EF4-FFF2-40B4-BE49-F238E27FC236}">
              <a16:creationId xmlns:a16="http://schemas.microsoft.com/office/drawing/2014/main" id="{00000000-0008-0000-1E00-00001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7" name="Text Box 13">
          <a:extLst>
            <a:ext uri="{FF2B5EF4-FFF2-40B4-BE49-F238E27FC236}">
              <a16:creationId xmlns:a16="http://schemas.microsoft.com/office/drawing/2014/main" id="{00000000-0008-0000-1E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8" name="Text Box 14">
          <a:extLst>
            <a:ext uri="{FF2B5EF4-FFF2-40B4-BE49-F238E27FC236}">
              <a16:creationId xmlns:a16="http://schemas.microsoft.com/office/drawing/2014/main" id="{00000000-0008-0000-1E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9" name="Text Box 13">
          <a:extLst>
            <a:ext uri="{FF2B5EF4-FFF2-40B4-BE49-F238E27FC236}">
              <a16:creationId xmlns:a16="http://schemas.microsoft.com/office/drawing/2014/main" id="{00000000-0008-0000-1E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0" name="Text Box 14">
          <a:extLst>
            <a:ext uri="{FF2B5EF4-FFF2-40B4-BE49-F238E27FC236}">
              <a16:creationId xmlns:a16="http://schemas.microsoft.com/office/drawing/2014/main" id="{00000000-0008-0000-1E00-00001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51" name="Text Box 13">
          <a:extLst>
            <a:ext uri="{FF2B5EF4-FFF2-40B4-BE49-F238E27FC236}">
              <a16:creationId xmlns:a16="http://schemas.microsoft.com/office/drawing/2014/main" id="{00000000-0008-0000-1E00-00001B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2" name="Text Box 13">
          <a:extLst>
            <a:ext uri="{FF2B5EF4-FFF2-40B4-BE49-F238E27FC236}">
              <a16:creationId xmlns:a16="http://schemas.microsoft.com/office/drawing/2014/main" id="{00000000-0008-0000-1E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3" name="Text Box 14">
          <a:extLst>
            <a:ext uri="{FF2B5EF4-FFF2-40B4-BE49-F238E27FC236}">
              <a16:creationId xmlns:a16="http://schemas.microsoft.com/office/drawing/2014/main" id="{00000000-0008-0000-1E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4" name="Text Box 13">
          <a:extLst>
            <a:ext uri="{FF2B5EF4-FFF2-40B4-BE49-F238E27FC236}">
              <a16:creationId xmlns:a16="http://schemas.microsoft.com/office/drawing/2014/main" id="{00000000-0008-0000-1E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5" name="Text Box 14">
          <a:extLst>
            <a:ext uri="{FF2B5EF4-FFF2-40B4-BE49-F238E27FC236}">
              <a16:creationId xmlns:a16="http://schemas.microsoft.com/office/drawing/2014/main" id="{00000000-0008-0000-1E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6" name="Text Box 13">
          <a:extLst>
            <a:ext uri="{FF2B5EF4-FFF2-40B4-BE49-F238E27FC236}">
              <a16:creationId xmlns:a16="http://schemas.microsoft.com/office/drawing/2014/main" id="{00000000-0008-0000-1E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7" name="Text Box 14">
          <a:extLst>
            <a:ext uri="{FF2B5EF4-FFF2-40B4-BE49-F238E27FC236}">
              <a16:creationId xmlns:a16="http://schemas.microsoft.com/office/drawing/2014/main" id="{00000000-0008-0000-1E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8" name="Text Box 13">
          <a:extLst>
            <a:ext uri="{FF2B5EF4-FFF2-40B4-BE49-F238E27FC236}">
              <a16:creationId xmlns:a16="http://schemas.microsoft.com/office/drawing/2014/main" id="{00000000-0008-0000-1E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9" name="Text Box 14">
          <a:extLst>
            <a:ext uri="{FF2B5EF4-FFF2-40B4-BE49-F238E27FC236}">
              <a16:creationId xmlns:a16="http://schemas.microsoft.com/office/drawing/2014/main" id="{00000000-0008-0000-1E00-00002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0" name="Text Box 13">
          <a:extLst>
            <a:ext uri="{FF2B5EF4-FFF2-40B4-BE49-F238E27FC236}">
              <a16:creationId xmlns:a16="http://schemas.microsoft.com/office/drawing/2014/main" id="{00000000-0008-0000-1E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1" name="Text Box 14">
          <a:extLst>
            <a:ext uri="{FF2B5EF4-FFF2-40B4-BE49-F238E27FC236}">
              <a16:creationId xmlns:a16="http://schemas.microsoft.com/office/drawing/2014/main" id="{00000000-0008-0000-1E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2" name="Text Box 13">
          <a:extLst>
            <a:ext uri="{FF2B5EF4-FFF2-40B4-BE49-F238E27FC236}">
              <a16:creationId xmlns:a16="http://schemas.microsoft.com/office/drawing/2014/main" id="{00000000-0008-0000-1E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3" name="Text Box 14">
          <a:extLst>
            <a:ext uri="{FF2B5EF4-FFF2-40B4-BE49-F238E27FC236}">
              <a16:creationId xmlns:a16="http://schemas.microsoft.com/office/drawing/2014/main" id="{00000000-0008-0000-1E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4" name="Text Box 13">
          <a:extLst>
            <a:ext uri="{FF2B5EF4-FFF2-40B4-BE49-F238E27FC236}">
              <a16:creationId xmlns:a16="http://schemas.microsoft.com/office/drawing/2014/main" id="{00000000-0008-0000-1E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5" name="Text Box 14">
          <a:extLst>
            <a:ext uri="{FF2B5EF4-FFF2-40B4-BE49-F238E27FC236}">
              <a16:creationId xmlns:a16="http://schemas.microsoft.com/office/drawing/2014/main" id="{00000000-0008-0000-1E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6" name="Text Box 13">
          <a:extLst>
            <a:ext uri="{FF2B5EF4-FFF2-40B4-BE49-F238E27FC236}">
              <a16:creationId xmlns:a16="http://schemas.microsoft.com/office/drawing/2014/main" id="{00000000-0008-0000-1E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7" name="Text Box 14">
          <a:extLst>
            <a:ext uri="{FF2B5EF4-FFF2-40B4-BE49-F238E27FC236}">
              <a16:creationId xmlns:a16="http://schemas.microsoft.com/office/drawing/2014/main" id="{00000000-0008-0000-1E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8" name="Text Box 13">
          <a:extLst>
            <a:ext uri="{FF2B5EF4-FFF2-40B4-BE49-F238E27FC236}">
              <a16:creationId xmlns:a16="http://schemas.microsoft.com/office/drawing/2014/main" id="{00000000-0008-0000-1E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9" name="Text Box 14">
          <a:extLst>
            <a:ext uri="{FF2B5EF4-FFF2-40B4-BE49-F238E27FC236}">
              <a16:creationId xmlns:a16="http://schemas.microsoft.com/office/drawing/2014/main" id="{00000000-0008-0000-1E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0" name="Text Box 13">
          <a:extLst>
            <a:ext uri="{FF2B5EF4-FFF2-40B4-BE49-F238E27FC236}">
              <a16:creationId xmlns:a16="http://schemas.microsoft.com/office/drawing/2014/main" id="{00000000-0008-0000-1E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1" name="Text Box 14">
          <a:extLst>
            <a:ext uri="{FF2B5EF4-FFF2-40B4-BE49-F238E27FC236}">
              <a16:creationId xmlns:a16="http://schemas.microsoft.com/office/drawing/2014/main" id="{00000000-0008-0000-1E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2" name="Text Box 13">
          <a:extLst>
            <a:ext uri="{FF2B5EF4-FFF2-40B4-BE49-F238E27FC236}">
              <a16:creationId xmlns:a16="http://schemas.microsoft.com/office/drawing/2014/main" id="{00000000-0008-0000-1E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3" name="Text Box 14">
          <a:extLst>
            <a:ext uri="{FF2B5EF4-FFF2-40B4-BE49-F238E27FC236}">
              <a16:creationId xmlns:a16="http://schemas.microsoft.com/office/drawing/2014/main" id="{00000000-0008-0000-1E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4" name="Text Box 13">
          <a:extLst>
            <a:ext uri="{FF2B5EF4-FFF2-40B4-BE49-F238E27FC236}">
              <a16:creationId xmlns:a16="http://schemas.microsoft.com/office/drawing/2014/main" id="{00000000-0008-0000-1E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5" name="Text Box 14">
          <a:extLst>
            <a:ext uri="{FF2B5EF4-FFF2-40B4-BE49-F238E27FC236}">
              <a16:creationId xmlns:a16="http://schemas.microsoft.com/office/drawing/2014/main" id="{00000000-0008-0000-1E00-00003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6" name="Text Box 13">
          <a:extLst>
            <a:ext uri="{FF2B5EF4-FFF2-40B4-BE49-F238E27FC236}">
              <a16:creationId xmlns:a16="http://schemas.microsoft.com/office/drawing/2014/main" id="{00000000-0008-0000-1E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7" name="Text Box 14">
          <a:extLst>
            <a:ext uri="{FF2B5EF4-FFF2-40B4-BE49-F238E27FC236}">
              <a16:creationId xmlns:a16="http://schemas.microsoft.com/office/drawing/2014/main" id="{00000000-0008-0000-1E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8" name="Text Box 13">
          <a:extLst>
            <a:ext uri="{FF2B5EF4-FFF2-40B4-BE49-F238E27FC236}">
              <a16:creationId xmlns:a16="http://schemas.microsoft.com/office/drawing/2014/main" id="{00000000-0008-0000-1E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9" name="Text Box 14">
          <a:extLst>
            <a:ext uri="{FF2B5EF4-FFF2-40B4-BE49-F238E27FC236}">
              <a16:creationId xmlns:a16="http://schemas.microsoft.com/office/drawing/2014/main" id="{00000000-0008-0000-1E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0" name="Text Box 13">
          <a:extLst>
            <a:ext uri="{FF2B5EF4-FFF2-40B4-BE49-F238E27FC236}">
              <a16:creationId xmlns:a16="http://schemas.microsoft.com/office/drawing/2014/main" id="{00000000-0008-0000-1E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1" name="Text Box 14">
          <a:extLst>
            <a:ext uri="{FF2B5EF4-FFF2-40B4-BE49-F238E27FC236}">
              <a16:creationId xmlns:a16="http://schemas.microsoft.com/office/drawing/2014/main" id="{00000000-0008-0000-1E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2" name="Text Box 13">
          <a:extLst>
            <a:ext uri="{FF2B5EF4-FFF2-40B4-BE49-F238E27FC236}">
              <a16:creationId xmlns:a16="http://schemas.microsoft.com/office/drawing/2014/main" id="{00000000-0008-0000-1E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3" name="Text Box 14">
          <a:extLst>
            <a:ext uri="{FF2B5EF4-FFF2-40B4-BE49-F238E27FC236}">
              <a16:creationId xmlns:a16="http://schemas.microsoft.com/office/drawing/2014/main" id="{00000000-0008-0000-1E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4" name="Text Box 13">
          <a:extLst>
            <a:ext uri="{FF2B5EF4-FFF2-40B4-BE49-F238E27FC236}">
              <a16:creationId xmlns:a16="http://schemas.microsoft.com/office/drawing/2014/main" id="{00000000-0008-0000-1E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5" name="Text Box 14">
          <a:extLst>
            <a:ext uri="{FF2B5EF4-FFF2-40B4-BE49-F238E27FC236}">
              <a16:creationId xmlns:a16="http://schemas.microsoft.com/office/drawing/2014/main" id="{00000000-0008-0000-1E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6" name="Text Box 13">
          <a:extLst>
            <a:ext uri="{FF2B5EF4-FFF2-40B4-BE49-F238E27FC236}">
              <a16:creationId xmlns:a16="http://schemas.microsoft.com/office/drawing/2014/main" id="{00000000-0008-0000-1E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7" name="Text Box 14">
          <a:extLst>
            <a:ext uri="{FF2B5EF4-FFF2-40B4-BE49-F238E27FC236}">
              <a16:creationId xmlns:a16="http://schemas.microsoft.com/office/drawing/2014/main" id="{00000000-0008-0000-1E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8" name="Text Box 13">
          <a:extLst>
            <a:ext uri="{FF2B5EF4-FFF2-40B4-BE49-F238E27FC236}">
              <a16:creationId xmlns:a16="http://schemas.microsoft.com/office/drawing/2014/main" id="{00000000-0008-0000-1E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9" name="Text Box 14">
          <a:extLst>
            <a:ext uri="{FF2B5EF4-FFF2-40B4-BE49-F238E27FC236}">
              <a16:creationId xmlns:a16="http://schemas.microsoft.com/office/drawing/2014/main" id="{00000000-0008-0000-1E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0" name="Text Box 13">
          <a:extLst>
            <a:ext uri="{FF2B5EF4-FFF2-40B4-BE49-F238E27FC236}">
              <a16:creationId xmlns:a16="http://schemas.microsoft.com/office/drawing/2014/main" id="{00000000-0008-0000-1E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1" name="Text Box 14">
          <a:extLst>
            <a:ext uri="{FF2B5EF4-FFF2-40B4-BE49-F238E27FC236}">
              <a16:creationId xmlns:a16="http://schemas.microsoft.com/office/drawing/2014/main" id="{00000000-0008-0000-1E00-00004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092" name="Text Box 8">
          <a:extLst>
            <a:ext uri="{FF2B5EF4-FFF2-40B4-BE49-F238E27FC236}">
              <a16:creationId xmlns:a16="http://schemas.microsoft.com/office/drawing/2014/main" id="{00000000-0008-0000-1E00-000044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169334</xdr:rowOff>
    </xdr:from>
    <xdr:ext cx="114300" cy="285750"/>
    <xdr:sp macro="" textlink="">
      <xdr:nvSpPr>
        <xdr:cNvPr id="1093" name="Text Box 8">
          <a:extLst>
            <a:ext uri="{FF2B5EF4-FFF2-40B4-BE49-F238E27FC236}">
              <a16:creationId xmlns:a16="http://schemas.microsoft.com/office/drawing/2014/main" id="{00000000-0008-0000-1E00-000045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152400</xdr:rowOff>
    </xdr:from>
    <xdr:ext cx="114300" cy="285750"/>
    <xdr:sp macro="" textlink="">
      <xdr:nvSpPr>
        <xdr:cNvPr id="1094" name="Text Box 8">
          <a:extLst>
            <a:ext uri="{FF2B5EF4-FFF2-40B4-BE49-F238E27FC236}">
              <a16:creationId xmlns:a16="http://schemas.microsoft.com/office/drawing/2014/main" id="{00000000-0008-0000-1E00-000046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5" name="Text Box 8">
          <a:extLst>
            <a:ext uri="{FF2B5EF4-FFF2-40B4-BE49-F238E27FC236}">
              <a16:creationId xmlns:a16="http://schemas.microsoft.com/office/drawing/2014/main" id="{00000000-0008-0000-1E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6" name="Text Box 8">
          <a:extLst>
            <a:ext uri="{FF2B5EF4-FFF2-40B4-BE49-F238E27FC236}">
              <a16:creationId xmlns:a16="http://schemas.microsoft.com/office/drawing/2014/main" id="{00000000-0008-0000-1E00-000048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097" name="Text Box 8">
          <a:extLst>
            <a:ext uri="{FF2B5EF4-FFF2-40B4-BE49-F238E27FC236}">
              <a16:creationId xmlns:a16="http://schemas.microsoft.com/office/drawing/2014/main" id="{00000000-0008-0000-1E00-000049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098" name="Text Box 8">
          <a:extLst>
            <a:ext uri="{FF2B5EF4-FFF2-40B4-BE49-F238E27FC236}">
              <a16:creationId xmlns:a16="http://schemas.microsoft.com/office/drawing/2014/main" id="{00000000-0008-0000-1E00-00004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099" name="Text Box 8">
          <a:extLst>
            <a:ext uri="{FF2B5EF4-FFF2-40B4-BE49-F238E27FC236}">
              <a16:creationId xmlns:a16="http://schemas.microsoft.com/office/drawing/2014/main" id="{00000000-0008-0000-1E00-00004B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0" name="Text Box 8">
          <a:extLst>
            <a:ext uri="{FF2B5EF4-FFF2-40B4-BE49-F238E27FC236}">
              <a16:creationId xmlns:a16="http://schemas.microsoft.com/office/drawing/2014/main" id="{00000000-0008-0000-1E00-00004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1E00-00004D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1E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3" name="Text Box 8">
          <a:extLst>
            <a:ext uri="{FF2B5EF4-FFF2-40B4-BE49-F238E27FC236}">
              <a16:creationId xmlns:a16="http://schemas.microsoft.com/office/drawing/2014/main" id="{00000000-0008-0000-1E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1E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1E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1E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1E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1E00-000054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09" name="Text Box 8">
          <a:extLst>
            <a:ext uri="{FF2B5EF4-FFF2-40B4-BE49-F238E27FC236}">
              <a16:creationId xmlns:a16="http://schemas.microsoft.com/office/drawing/2014/main" id="{00000000-0008-0000-1E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0" name="Text Box 8">
          <a:extLst>
            <a:ext uri="{FF2B5EF4-FFF2-40B4-BE49-F238E27FC236}">
              <a16:creationId xmlns:a16="http://schemas.microsoft.com/office/drawing/2014/main" id="{00000000-0008-0000-1E00-000056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1" name="Text Box 8">
          <a:extLst>
            <a:ext uri="{FF2B5EF4-FFF2-40B4-BE49-F238E27FC236}">
              <a16:creationId xmlns:a16="http://schemas.microsoft.com/office/drawing/2014/main" id="{00000000-0008-0000-1E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2" name="Text Box 8">
          <a:extLst>
            <a:ext uri="{FF2B5EF4-FFF2-40B4-BE49-F238E27FC236}">
              <a16:creationId xmlns:a16="http://schemas.microsoft.com/office/drawing/2014/main" id="{00000000-0008-0000-1E00-000058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13" name="Text Box 8">
          <a:extLst>
            <a:ext uri="{FF2B5EF4-FFF2-40B4-BE49-F238E27FC236}">
              <a16:creationId xmlns:a16="http://schemas.microsoft.com/office/drawing/2014/main" id="{00000000-0008-0000-1E00-000059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4" name="Text Box 8">
          <a:extLst>
            <a:ext uri="{FF2B5EF4-FFF2-40B4-BE49-F238E27FC236}">
              <a16:creationId xmlns:a16="http://schemas.microsoft.com/office/drawing/2014/main" id="{00000000-0008-0000-1E00-00005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5" name="Text Box 8">
          <a:extLst>
            <a:ext uri="{FF2B5EF4-FFF2-40B4-BE49-F238E27FC236}">
              <a16:creationId xmlns:a16="http://schemas.microsoft.com/office/drawing/2014/main" id="{00000000-0008-0000-1E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6" name="Text Box 8">
          <a:extLst>
            <a:ext uri="{FF2B5EF4-FFF2-40B4-BE49-F238E27FC236}">
              <a16:creationId xmlns:a16="http://schemas.microsoft.com/office/drawing/2014/main" id="{00000000-0008-0000-1E00-00005C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7" name="Text Box 1">
          <a:extLst>
            <a:ext uri="{FF2B5EF4-FFF2-40B4-BE49-F238E27FC236}">
              <a16:creationId xmlns:a16="http://schemas.microsoft.com/office/drawing/2014/main" id="{00000000-0008-0000-1E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8" name="Text Box 2">
          <a:extLst>
            <a:ext uri="{FF2B5EF4-FFF2-40B4-BE49-F238E27FC236}">
              <a16:creationId xmlns:a16="http://schemas.microsoft.com/office/drawing/2014/main" id="{00000000-0008-0000-1E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9" name="Text Box 3">
          <a:extLst>
            <a:ext uri="{FF2B5EF4-FFF2-40B4-BE49-F238E27FC236}">
              <a16:creationId xmlns:a16="http://schemas.microsoft.com/office/drawing/2014/main" id="{00000000-0008-0000-1E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0" name="Text Box 4">
          <a:extLst>
            <a:ext uri="{FF2B5EF4-FFF2-40B4-BE49-F238E27FC236}">
              <a16:creationId xmlns:a16="http://schemas.microsoft.com/office/drawing/2014/main" id="{00000000-0008-0000-1E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1" name="Text Box 5">
          <a:extLst>
            <a:ext uri="{FF2B5EF4-FFF2-40B4-BE49-F238E27FC236}">
              <a16:creationId xmlns:a16="http://schemas.microsoft.com/office/drawing/2014/main" id="{00000000-0008-0000-1E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2" name="Text Box 6">
          <a:extLst>
            <a:ext uri="{FF2B5EF4-FFF2-40B4-BE49-F238E27FC236}">
              <a16:creationId xmlns:a16="http://schemas.microsoft.com/office/drawing/2014/main" id="{00000000-0008-0000-1E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3" name="Text Box 8">
          <a:extLst>
            <a:ext uri="{FF2B5EF4-FFF2-40B4-BE49-F238E27FC236}">
              <a16:creationId xmlns:a16="http://schemas.microsoft.com/office/drawing/2014/main" id="{00000000-0008-0000-1E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4" name="Text Box 9">
          <a:extLst>
            <a:ext uri="{FF2B5EF4-FFF2-40B4-BE49-F238E27FC236}">
              <a16:creationId xmlns:a16="http://schemas.microsoft.com/office/drawing/2014/main" id="{00000000-0008-0000-1E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5" name="Text Box 10">
          <a:extLst>
            <a:ext uri="{FF2B5EF4-FFF2-40B4-BE49-F238E27FC236}">
              <a16:creationId xmlns:a16="http://schemas.microsoft.com/office/drawing/2014/main" id="{00000000-0008-0000-1E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6" name="Text Box 1">
          <a:extLst>
            <a:ext uri="{FF2B5EF4-FFF2-40B4-BE49-F238E27FC236}">
              <a16:creationId xmlns:a16="http://schemas.microsoft.com/office/drawing/2014/main" id="{00000000-0008-0000-1E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7" name="Text Box 2">
          <a:extLst>
            <a:ext uri="{FF2B5EF4-FFF2-40B4-BE49-F238E27FC236}">
              <a16:creationId xmlns:a16="http://schemas.microsoft.com/office/drawing/2014/main" id="{00000000-0008-0000-1E00-00006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28" name="Text Box 8">
          <a:extLst>
            <a:ext uri="{FF2B5EF4-FFF2-40B4-BE49-F238E27FC236}">
              <a16:creationId xmlns:a16="http://schemas.microsoft.com/office/drawing/2014/main" id="{00000000-0008-0000-1E00-00006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29" name="Text Box 8">
          <a:extLst>
            <a:ext uri="{FF2B5EF4-FFF2-40B4-BE49-F238E27FC236}">
              <a16:creationId xmlns:a16="http://schemas.microsoft.com/office/drawing/2014/main" id="{00000000-0008-0000-1E00-00006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30" name="Text Box 8">
          <a:extLst>
            <a:ext uri="{FF2B5EF4-FFF2-40B4-BE49-F238E27FC236}">
              <a16:creationId xmlns:a16="http://schemas.microsoft.com/office/drawing/2014/main" id="{00000000-0008-0000-1E00-00006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31" name="Text Box 8">
          <a:extLst>
            <a:ext uri="{FF2B5EF4-FFF2-40B4-BE49-F238E27FC236}">
              <a16:creationId xmlns:a16="http://schemas.microsoft.com/office/drawing/2014/main" id="{00000000-0008-0000-1E00-00006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2" name="Text Box 8">
          <a:extLst>
            <a:ext uri="{FF2B5EF4-FFF2-40B4-BE49-F238E27FC236}">
              <a16:creationId xmlns:a16="http://schemas.microsoft.com/office/drawing/2014/main" id="{00000000-0008-0000-1E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3" name="Text Box 8">
          <a:extLst>
            <a:ext uri="{FF2B5EF4-FFF2-40B4-BE49-F238E27FC236}">
              <a16:creationId xmlns:a16="http://schemas.microsoft.com/office/drawing/2014/main" id="{00000000-0008-0000-1E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4" name="Text Box 1">
          <a:extLst>
            <a:ext uri="{FF2B5EF4-FFF2-40B4-BE49-F238E27FC236}">
              <a16:creationId xmlns:a16="http://schemas.microsoft.com/office/drawing/2014/main" id="{00000000-0008-0000-1E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5" name="Text Box 2">
          <a:extLst>
            <a:ext uri="{FF2B5EF4-FFF2-40B4-BE49-F238E27FC236}">
              <a16:creationId xmlns:a16="http://schemas.microsoft.com/office/drawing/2014/main" id="{00000000-0008-0000-1E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6" name="Text Box 3">
          <a:extLst>
            <a:ext uri="{FF2B5EF4-FFF2-40B4-BE49-F238E27FC236}">
              <a16:creationId xmlns:a16="http://schemas.microsoft.com/office/drawing/2014/main" id="{00000000-0008-0000-1E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7" name="Text Box 4">
          <a:extLst>
            <a:ext uri="{FF2B5EF4-FFF2-40B4-BE49-F238E27FC236}">
              <a16:creationId xmlns:a16="http://schemas.microsoft.com/office/drawing/2014/main" id="{00000000-0008-0000-1E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8" name="Text Box 5">
          <a:extLst>
            <a:ext uri="{FF2B5EF4-FFF2-40B4-BE49-F238E27FC236}">
              <a16:creationId xmlns:a16="http://schemas.microsoft.com/office/drawing/2014/main" id="{00000000-0008-0000-1E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9" name="Text Box 6">
          <a:extLst>
            <a:ext uri="{FF2B5EF4-FFF2-40B4-BE49-F238E27FC236}">
              <a16:creationId xmlns:a16="http://schemas.microsoft.com/office/drawing/2014/main" id="{00000000-0008-0000-1E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0" name="Text Box 8">
          <a:extLst>
            <a:ext uri="{FF2B5EF4-FFF2-40B4-BE49-F238E27FC236}">
              <a16:creationId xmlns:a16="http://schemas.microsoft.com/office/drawing/2014/main" id="{00000000-0008-0000-1E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1" name="Text Box 9">
          <a:extLst>
            <a:ext uri="{FF2B5EF4-FFF2-40B4-BE49-F238E27FC236}">
              <a16:creationId xmlns:a16="http://schemas.microsoft.com/office/drawing/2014/main" id="{00000000-0008-0000-1E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2" name="Text Box 10">
          <a:extLst>
            <a:ext uri="{FF2B5EF4-FFF2-40B4-BE49-F238E27FC236}">
              <a16:creationId xmlns:a16="http://schemas.microsoft.com/office/drawing/2014/main" id="{00000000-0008-0000-1E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3" name="Text Box 1">
          <a:extLst>
            <a:ext uri="{FF2B5EF4-FFF2-40B4-BE49-F238E27FC236}">
              <a16:creationId xmlns:a16="http://schemas.microsoft.com/office/drawing/2014/main" id="{00000000-0008-0000-1E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4" name="Text Box 2">
          <a:extLst>
            <a:ext uri="{FF2B5EF4-FFF2-40B4-BE49-F238E27FC236}">
              <a16:creationId xmlns:a16="http://schemas.microsoft.com/office/drawing/2014/main" id="{00000000-0008-0000-1E00-00007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5" name="Text Box 8">
          <a:extLst>
            <a:ext uri="{FF2B5EF4-FFF2-40B4-BE49-F238E27FC236}">
              <a16:creationId xmlns:a16="http://schemas.microsoft.com/office/drawing/2014/main" id="{00000000-0008-0000-1E00-00007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46" name="Text Box 8">
          <a:extLst>
            <a:ext uri="{FF2B5EF4-FFF2-40B4-BE49-F238E27FC236}">
              <a16:creationId xmlns:a16="http://schemas.microsoft.com/office/drawing/2014/main" id="{00000000-0008-0000-1E00-00007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47" name="Text Box 8">
          <a:extLst>
            <a:ext uri="{FF2B5EF4-FFF2-40B4-BE49-F238E27FC236}">
              <a16:creationId xmlns:a16="http://schemas.microsoft.com/office/drawing/2014/main" id="{00000000-0008-0000-1E00-00007B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48" name="Text Box 8">
          <a:extLst>
            <a:ext uri="{FF2B5EF4-FFF2-40B4-BE49-F238E27FC236}">
              <a16:creationId xmlns:a16="http://schemas.microsoft.com/office/drawing/2014/main" id="{00000000-0008-0000-1E00-00007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9" name="Text Box 8">
          <a:extLst>
            <a:ext uri="{FF2B5EF4-FFF2-40B4-BE49-F238E27FC236}">
              <a16:creationId xmlns:a16="http://schemas.microsoft.com/office/drawing/2014/main" id="{00000000-0008-0000-1E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0" name="Text Box 8">
          <a:extLst>
            <a:ext uri="{FF2B5EF4-FFF2-40B4-BE49-F238E27FC236}">
              <a16:creationId xmlns:a16="http://schemas.microsoft.com/office/drawing/2014/main" id="{00000000-0008-0000-1E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1" name="Text Box 1">
          <a:extLst>
            <a:ext uri="{FF2B5EF4-FFF2-40B4-BE49-F238E27FC236}">
              <a16:creationId xmlns:a16="http://schemas.microsoft.com/office/drawing/2014/main" id="{00000000-0008-0000-1E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2" name="Text Box 2">
          <a:extLst>
            <a:ext uri="{FF2B5EF4-FFF2-40B4-BE49-F238E27FC236}">
              <a16:creationId xmlns:a16="http://schemas.microsoft.com/office/drawing/2014/main" id="{00000000-0008-0000-1E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3" name="Text Box 3">
          <a:extLst>
            <a:ext uri="{FF2B5EF4-FFF2-40B4-BE49-F238E27FC236}">
              <a16:creationId xmlns:a16="http://schemas.microsoft.com/office/drawing/2014/main" id="{00000000-0008-0000-1E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4" name="Text Box 4">
          <a:extLst>
            <a:ext uri="{FF2B5EF4-FFF2-40B4-BE49-F238E27FC236}">
              <a16:creationId xmlns:a16="http://schemas.microsoft.com/office/drawing/2014/main" id="{00000000-0008-0000-1E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5" name="Text Box 5">
          <a:extLst>
            <a:ext uri="{FF2B5EF4-FFF2-40B4-BE49-F238E27FC236}">
              <a16:creationId xmlns:a16="http://schemas.microsoft.com/office/drawing/2014/main" id="{00000000-0008-0000-1E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6" name="Text Box 6">
          <a:extLst>
            <a:ext uri="{FF2B5EF4-FFF2-40B4-BE49-F238E27FC236}">
              <a16:creationId xmlns:a16="http://schemas.microsoft.com/office/drawing/2014/main" id="{00000000-0008-0000-1E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7" name="Text Box 8">
          <a:extLst>
            <a:ext uri="{FF2B5EF4-FFF2-40B4-BE49-F238E27FC236}">
              <a16:creationId xmlns:a16="http://schemas.microsoft.com/office/drawing/2014/main" id="{00000000-0008-0000-1E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8" name="Text Box 9">
          <a:extLst>
            <a:ext uri="{FF2B5EF4-FFF2-40B4-BE49-F238E27FC236}">
              <a16:creationId xmlns:a16="http://schemas.microsoft.com/office/drawing/2014/main" id="{00000000-0008-0000-1E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9" name="Text Box 10">
          <a:extLst>
            <a:ext uri="{FF2B5EF4-FFF2-40B4-BE49-F238E27FC236}">
              <a16:creationId xmlns:a16="http://schemas.microsoft.com/office/drawing/2014/main" id="{00000000-0008-0000-1E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0" name="Text Box 1">
          <a:extLst>
            <a:ext uri="{FF2B5EF4-FFF2-40B4-BE49-F238E27FC236}">
              <a16:creationId xmlns:a16="http://schemas.microsoft.com/office/drawing/2014/main" id="{00000000-0008-0000-1E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1" name="Text Box 2">
          <a:extLst>
            <a:ext uri="{FF2B5EF4-FFF2-40B4-BE49-F238E27FC236}">
              <a16:creationId xmlns:a16="http://schemas.microsoft.com/office/drawing/2014/main" id="{00000000-0008-0000-1E00-000089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2" name="Text Box 8">
          <a:extLst>
            <a:ext uri="{FF2B5EF4-FFF2-40B4-BE49-F238E27FC236}">
              <a16:creationId xmlns:a16="http://schemas.microsoft.com/office/drawing/2014/main" id="{00000000-0008-0000-1E00-00008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3" name="Text Box 8">
          <a:extLst>
            <a:ext uri="{FF2B5EF4-FFF2-40B4-BE49-F238E27FC236}">
              <a16:creationId xmlns:a16="http://schemas.microsoft.com/office/drawing/2014/main" id="{00000000-0008-0000-1E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4" name="Text Box 8">
          <a:extLst>
            <a:ext uri="{FF2B5EF4-FFF2-40B4-BE49-F238E27FC236}">
              <a16:creationId xmlns:a16="http://schemas.microsoft.com/office/drawing/2014/main" id="{00000000-0008-0000-1E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1E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1E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7" name="Text Box 8">
          <a:extLst>
            <a:ext uri="{FF2B5EF4-FFF2-40B4-BE49-F238E27FC236}">
              <a16:creationId xmlns:a16="http://schemas.microsoft.com/office/drawing/2014/main" id="{00000000-0008-0000-1E00-00008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28575</xdr:rowOff>
    </xdr:from>
    <xdr:ext cx="114300" cy="285750"/>
    <xdr:sp macro="" textlink="">
      <xdr:nvSpPr>
        <xdr:cNvPr id="1168" name="Text Box 8">
          <a:extLst>
            <a:ext uri="{FF2B5EF4-FFF2-40B4-BE49-F238E27FC236}">
              <a16:creationId xmlns:a16="http://schemas.microsoft.com/office/drawing/2014/main" id="{00000000-0008-0000-1E00-000090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69" name="Text Box 8">
          <a:extLst>
            <a:ext uri="{FF2B5EF4-FFF2-40B4-BE49-F238E27FC236}">
              <a16:creationId xmlns:a16="http://schemas.microsoft.com/office/drawing/2014/main" id="{00000000-0008-0000-1E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0" name="Text Box 8">
          <a:extLst>
            <a:ext uri="{FF2B5EF4-FFF2-40B4-BE49-F238E27FC236}">
              <a16:creationId xmlns:a16="http://schemas.microsoft.com/office/drawing/2014/main" id="{00000000-0008-0000-1E00-000092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71" name="Text Box 8">
          <a:extLst>
            <a:ext uri="{FF2B5EF4-FFF2-40B4-BE49-F238E27FC236}">
              <a16:creationId xmlns:a16="http://schemas.microsoft.com/office/drawing/2014/main" id="{00000000-0008-0000-1E00-000093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95250</xdr:rowOff>
    </xdr:from>
    <xdr:ext cx="114300" cy="285750"/>
    <xdr:sp macro="" textlink="">
      <xdr:nvSpPr>
        <xdr:cNvPr id="1172" name="Text Box 8">
          <a:extLst>
            <a:ext uri="{FF2B5EF4-FFF2-40B4-BE49-F238E27FC236}">
              <a16:creationId xmlns:a16="http://schemas.microsoft.com/office/drawing/2014/main" id="{00000000-0008-0000-1E00-000094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73" name="Text Box 8">
          <a:extLst>
            <a:ext uri="{FF2B5EF4-FFF2-40B4-BE49-F238E27FC236}">
              <a16:creationId xmlns:a16="http://schemas.microsoft.com/office/drawing/2014/main" id="{00000000-0008-0000-1E00-00009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4" name="Text Box 1">
          <a:extLst>
            <a:ext uri="{FF2B5EF4-FFF2-40B4-BE49-F238E27FC236}">
              <a16:creationId xmlns:a16="http://schemas.microsoft.com/office/drawing/2014/main" id="{00000000-0008-0000-1E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5" name="Text Box 2">
          <a:extLst>
            <a:ext uri="{FF2B5EF4-FFF2-40B4-BE49-F238E27FC236}">
              <a16:creationId xmlns:a16="http://schemas.microsoft.com/office/drawing/2014/main" id="{00000000-0008-0000-1E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6" name="Text Box 3">
          <a:extLst>
            <a:ext uri="{FF2B5EF4-FFF2-40B4-BE49-F238E27FC236}">
              <a16:creationId xmlns:a16="http://schemas.microsoft.com/office/drawing/2014/main" id="{00000000-0008-0000-1E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7" name="Text Box 4">
          <a:extLst>
            <a:ext uri="{FF2B5EF4-FFF2-40B4-BE49-F238E27FC236}">
              <a16:creationId xmlns:a16="http://schemas.microsoft.com/office/drawing/2014/main" id="{00000000-0008-0000-1E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8" name="Text Box 5">
          <a:extLst>
            <a:ext uri="{FF2B5EF4-FFF2-40B4-BE49-F238E27FC236}">
              <a16:creationId xmlns:a16="http://schemas.microsoft.com/office/drawing/2014/main" id="{00000000-0008-0000-1E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9" name="Text Box 6">
          <a:extLst>
            <a:ext uri="{FF2B5EF4-FFF2-40B4-BE49-F238E27FC236}">
              <a16:creationId xmlns:a16="http://schemas.microsoft.com/office/drawing/2014/main" id="{00000000-0008-0000-1E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0" name="Text Box 8">
          <a:extLst>
            <a:ext uri="{FF2B5EF4-FFF2-40B4-BE49-F238E27FC236}">
              <a16:creationId xmlns:a16="http://schemas.microsoft.com/office/drawing/2014/main" id="{00000000-0008-0000-1E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1" name="Text Box 9">
          <a:extLst>
            <a:ext uri="{FF2B5EF4-FFF2-40B4-BE49-F238E27FC236}">
              <a16:creationId xmlns:a16="http://schemas.microsoft.com/office/drawing/2014/main" id="{00000000-0008-0000-1E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2" name="Text Box 10">
          <a:extLst>
            <a:ext uri="{FF2B5EF4-FFF2-40B4-BE49-F238E27FC236}">
              <a16:creationId xmlns:a16="http://schemas.microsoft.com/office/drawing/2014/main" id="{00000000-0008-0000-1E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3" name="Text Box 1">
          <a:extLst>
            <a:ext uri="{FF2B5EF4-FFF2-40B4-BE49-F238E27FC236}">
              <a16:creationId xmlns:a16="http://schemas.microsoft.com/office/drawing/2014/main" id="{00000000-0008-0000-1E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4" name="Text Box 2">
          <a:extLst>
            <a:ext uri="{FF2B5EF4-FFF2-40B4-BE49-F238E27FC236}">
              <a16:creationId xmlns:a16="http://schemas.microsoft.com/office/drawing/2014/main" id="{00000000-0008-0000-1E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1E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6" name="Text Box 8">
          <a:extLst>
            <a:ext uri="{FF2B5EF4-FFF2-40B4-BE49-F238E27FC236}">
              <a16:creationId xmlns:a16="http://schemas.microsoft.com/office/drawing/2014/main" id="{00000000-0008-0000-1E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7" name="Text Box 1">
          <a:extLst>
            <a:ext uri="{FF2B5EF4-FFF2-40B4-BE49-F238E27FC236}">
              <a16:creationId xmlns:a16="http://schemas.microsoft.com/office/drawing/2014/main" id="{00000000-0008-0000-1E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8" name="Text Box 2">
          <a:extLst>
            <a:ext uri="{FF2B5EF4-FFF2-40B4-BE49-F238E27FC236}">
              <a16:creationId xmlns:a16="http://schemas.microsoft.com/office/drawing/2014/main" id="{00000000-0008-0000-1E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9" name="Text Box 3">
          <a:extLst>
            <a:ext uri="{FF2B5EF4-FFF2-40B4-BE49-F238E27FC236}">
              <a16:creationId xmlns:a16="http://schemas.microsoft.com/office/drawing/2014/main" id="{00000000-0008-0000-1E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0" name="Text Box 4">
          <a:extLst>
            <a:ext uri="{FF2B5EF4-FFF2-40B4-BE49-F238E27FC236}">
              <a16:creationId xmlns:a16="http://schemas.microsoft.com/office/drawing/2014/main" id="{00000000-0008-0000-1E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1" name="Text Box 5">
          <a:extLst>
            <a:ext uri="{FF2B5EF4-FFF2-40B4-BE49-F238E27FC236}">
              <a16:creationId xmlns:a16="http://schemas.microsoft.com/office/drawing/2014/main" id="{00000000-0008-0000-1E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2" name="Text Box 6">
          <a:extLst>
            <a:ext uri="{FF2B5EF4-FFF2-40B4-BE49-F238E27FC236}">
              <a16:creationId xmlns:a16="http://schemas.microsoft.com/office/drawing/2014/main" id="{00000000-0008-0000-1E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3" name="Text Box 8">
          <a:extLst>
            <a:ext uri="{FF2B5EF4-FFF2-40B4-BE49-F238E27FC236}">
              <a16:creationId xmlns:a16="http://schemas.microsoft.com/office/drawing/2014/main" id="{00000000-0008-0000-1E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4" name="Text Box 9">
          <a:extLst>
            <a:ext uri="{FF2B5EF4-FFF2-40B4-BE49-F238E27FC236}">
              <a16:creationId xmlns:a16="http://schemas.microsoft.com/office/drawing/2014/main" id="{00000000-0008-0000-1E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5" name="Text Box 10">
          <a:extLst>
            <a:ext uri="{FF2B5EF4-FFF2-40B4-BE49-F238E27FC236}">
              <a16:creationId xmlns:a16="http://schemas.microsoft.com/office/drawing/2014/main" id="{00000000-0008-0000-1E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6" name="Text Box 1">
          <a:extLst>
            <a:ext uri="{FF2B5EF4-FFF2-40B4-BE49-F238E27FC236}">
              <a16:creationId xmlns:a16="http://schemas.microsoft.com/office/drawing/2014/main" id="{00000000-0008-0000-1E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7" name="Text Box 2">
          <a:extLst>
            <a:ext uri="{FF2B5EF4-FFF2-40B4-BE49-F238E27FC236}">
              <a16:creationId xmlns:a16="http://schemas.microsoft.com/office/drawing/2014/main" id="{00000000-0008-0000-1E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1E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9" name="Text Box 8">
          <a:extLst>
            <a:ext uri="{FF2B5EF4-FFF2-40B4-BE49-F238E27FC236}">
              <a16:creationId xmlns:a16="http://schemas.microsoft.com/office/drawing/2014/main" id="{00000000-0008-0000-1E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0" name="Text Box 1">
          <a:extLst>
            <a:ext uri="{FF2B5EF4-FFF2-40B4-BE49-F238E27FC236}">
              <a16:creationId xmlns:a16="http://schemas.microsoft.com/office/drawing/2014/main" id="{00000000-0008-0000-1E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1" name="Text Box 2">
          <a:extLst>
            <a:ext uri="{FF2B5EF4-FFF2-40B4-BE49-F238E27FC236}">
              <a16:creationId xmlns:a16="http://schemas.microsoft.com/office/drawing/2014/main" id="{00000000-0008-0000-1E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2" name="Text Box 3">
          <a:extLst>
            <a:ext uri="{FF2B5EF4-FFF2-40B4-BE49-F238E27FC236}">
              <a16:creationId xmlns:a16="http://schemas.microsoft.com/office/drawing/2014/main" id="{00000000-0008-0000-1E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3" name="Text Box 4">
          <a:extLst>
            <a:ext uri="{FF2B5EF4-FFF2-40B4-BE49-F238E27FC236}">
              <a16:creationId xmlns:a16="http://schemas.microsoft.com/office/drawing/2014/main" id="{00000000-0008-0000-1E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4" name="Text Box 5">
          <a:extLst>
            <a:ext uri="{FF2B5EF4-FFF2-40B4-BE49-F238E27FC236}">
              <a16:creationId xmlns:a16="http://schemas.microsoft.com/office/drawing/2014/main" id="{00000000-0008-0000-1E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5" name="Text Box 6">
          <a:extLst>
            <a:ext uri="{FF2B5EF4-FFF2-40B4-BE49-F238E27FC236}">
              <a16:creationId xmlns:a16="http://schemas.microsoft.com/office/drawing/2014/main" id="{00000000-0008-0000-1E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6" name="Text Box 8">
          <a:extLst>
            <a:ext uri="{FF2B5EF4-FFF2-40B4-BE49-F238E27FC236}">
              <a16:creationId xmlns:a16="http://schemas.microsoft.com/office/drawing/2014/main" id="{00000000-0008-0000-1E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7" name="Text Box 9">
          <a:extLst>
            <a:ext uri="{FF2B5EF4-FFF2-40B4-BE49-F238E27FC236}">
              <a16:creationId xmlns:a16="http://schemas.microsoft.com/office/drawing/2014/main" id="{00000000-0008-0000-1E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8" name="Text Box 10">
          <a:extLst>
            <a:ext uri="{FF2B5EF4-FFF2-40B4-BE49-F238E27FC236}">
              <a16:creationId xmlns:a16="http://schemas.microsoft.com/office/drawing/2014/main" id="{00000000-0008-0000-1E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9" name="Text Box 1">
          <a:extLst>
            <a:ext uri="{FF2B5EF4-FFF2-40B4-BE49-F238E27FC236}">
              <a16:creationId xmlns:a16="http://schemas.microsoft.com/office/drawing/2014/main" id="{00000000-0008-0000-1E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0" name="Text Box 2">
          <a:extLst>
            <a:ext uri="{FF2B5EF4-FFF2-40B4-BE49-F238E27FC236}">
              <a16:creationId xmlns:a16="http://schemas.microsoft.com/office/drawing/2014/main" id="{00000000-0008-0000-1E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1" name="Text Box 8">
          <a:extLst>
            <a:ext uri="{FF2B5EF4-FFF2-40B4-BE49-F238E27FC236}">
              <a16:creationId xmlns:a16="http://schemas.microsoft.com/office/drawing/2014/main" id="{00000000-0008-0000-1E00-0000B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2" name="Text Box 8">
          <a:extLst>
            <a:ext uri="{FF2B5EF4-FFF2-40B4-BE49-F238E27FC236}">
              <a16:creationId xmlns:a16="http://schemas.microsoft.com/office/drawing/2014/main" id="{00000000-0008-0000-1E00-0000BC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3" name="Text Box 8">
          <a:extLst>
            <a:ext uri="{FF2B5EF4-FFF2-40B4-BE49-F238E27FC236}">
              <a16:creationId xmlns:a16="http://schemas.microsoft.com/office/drawing/2014/main" id="{00000000-0008-0000-1E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4" name="Text Box 8">
          <a:extLst>
            <a:ext uri="{FF2B5EF4-FFF2-40B4-BE49-F238E27FC236}">
              <a16:creationId xmlns:a16="http://schemas.microsoft.com/office/drawing/2014/main" id="{00000000-0008-0000-1E00-0000BE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5" name="Text Box 8">
          <a:extLst>
            <a:ext uri="{FF2B5EF4-FFF2-40B4-BE49-F238E27FC236}">
              <a16:creationId xmlns:a16="http://schemas.microsoft.com/office/drawing/2014/main" id="{00000000-0008-0000-1E00-0000BF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1E00-0000C0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7" name="Text Box 8">
          <a:extLst>
            <a:ext uri="{FF2B5EF4-FFF2-40B4-BE49-F238E27FC236}">
              <a16:creationId xmlns:a16="http://schemas.microsoft.com/office/drawing/2014/main" id="{00000000-0008-0000-1E00-0000C1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8" name="Text Box 8">
          <a:extLst>
            <a:ext uri="{FF2B5EF4-FFF2-40B4-BE49-F238E27FC236}">
              <a16:creationId xmlns:a16="http://schemas.microsoft.com/office/drawing/2014/main" id="{00000000-0008-0000-1E00-0000C2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19" name="Text Box 8">
          <a:extLst>
            <a:ext uri="{FF2B5EF4-FFF2-40B4-BE49-F238E27FC236}">
              <a16:creationId xmlns:a16="http://schemas.microsoft.com/office/drawing/2014/main" id="{00000000-0008-0000-1E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0" name="Text Box 8">
          <a:extLst>
            <a:ext uri="{FF2B5EF4-FFF2-40B4-BE49-F238E27FC236}">
              <a16:creationId xmlns:a16="http://schemas.microsoft.com/office/drawing/2014/main" id="{00000000-0008-0000-1E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1E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2" name="Text Box 8">
          <a:extLst>
            <a:ext uri="{FF2B5EF4-FFF2-40B4-BE49-F238E27FC236}">
              <a16:creationId xmlns:a16="http://schemas.microsoft.com/office/drawing/2014/main" id="{00000000-0008-0000-1E00-0000C6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3" name="Text Box 1">
          <a:extLst>
            <a:ext uri="{FF2B5EF4-FFF2-40B4-BE49-F238E27FC236}">
              <a16:creationId xmlns:a16="http://schemas.microsoft.com/office/drawing/2014/main" id="{00000000-0008-0000-1E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4" name="Text Box 2">
          <a:extLst>
            <a:ext uri="{FF2B5EF4-FFF2-40B4-BE49-F238E27FC236}">
              <a16:creationId xmlns:a16="http://schemas.microsoft.com/office/drawing/2014/main" id="{00000000-0008-0000-1E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5" name="Text Box 3">
          <a:extLst>
            <a:ext uri="{FF2B5EF4-FFF2-40B4-BE49-F238E27FC236}">
              <a16:creationId xmlns:a16="http://schemas.microsoft.com/office/drawing/2014/main" id="{00000000-0008-0000-1E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6" name="Text Box 4">
          <a:extLst>
            <a:ext uri="{FF2B5EF4-FFF2-40B4-BE49-F238E27FC236}">
              <a16:creationId xmlns:a16="http://schemas.microsoft.com/office/drawing/2014/main" id="{00000000-0008-0000-1E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7" name="Text Box 5">
          <a:extLst>
            <a:ext uri="{FF2B5EF4-FFF2-40B4-BE49-F238E27FC236}">
              <a16:creationId xmlns:a16="http://schemas.microsoft.com/office/drawing/2014/main" id="{00000000-0008-0000-1E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8" name="Text Box 6">
          <a:extLst>
            <a:ext uri="{FF2B5EF4-FFF2-40B4-BE49-F238E27FC236}">
              <a16:creationId xmlns:a16="http://schemas.microsoft.com/office/drawing/2014/main" id="{00000000-0008-0000-1E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9" name="Text Box 8">
          <a:extLst>
            <a:ext uri="{FF2B5EF4-FFF2-40B4-BE49-F238E27FC236}">
              <a16:creationId xmlns:a16="http://schemas.microsoft.com/office/drawing/2014/main" id="{00000000-0008-0000-1E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0" name="Text Box 9">
          <a:extLst>
            <a:ext uri="{FF2B5EF4-FFF2-40B4-BE49-F238E27FC236}">
              <a16:creationId xmlns:a16="http://schemas.microsoft.com/office/drawing/2014/main" id="{00000000-0008-0000-1E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1" name="Text Box 10">
          <a:extLst>
            <a:ext uri="{FF2B5EF4-FFF2-40B4-BE49-F238E27FC236}">
              <a16:creationId xmlns:a16="http://schemas.microsoft.com/office/drawing/2014/main" id="{00000000-0008-0000-1E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2" name="Text Box 1">
          <a:extLst>
            <a:ext uri="{FF2B5EF4-FFF2-40B4-BE49-F238E27FC236}">
              <a16:creationId xmlns:a16="http://schemas.microsoft.com/office/drawing/2014/main" id="{00000000-0008-0000-1E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3" name="Text Box 2">
          <a:extLst>
            <a:ext uri="{FF2B5EF4-FFF2-40B4-BE49-F238E27FC236}">
              <a16:creationId xmlns:a16="http://schemas.microsoft.com/office/drawing/2014/main" id="{00000000-0008-0000-1E00-0000D1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4" name="Text Box 1">
          <a:extLst>
            <a:ext uri="{FF2B5EF4-FFF2-40B4-BE49-F238E27FC236}">
              <a16:creationId xmlns:a16="http://schemas.microsoft.com/office/drawing/2014/main" id="{00000000-0008-0000-1E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5" name="Text Box 2">
          <a:extLst>
            <a:ext uri="{FF2B5EF4-FFF2-40B4-BE49-F238E27FC236}">
              <a16:creationId xmlns:a16="http://schemas.microsoft.com/office/drawing/2014/main" id="{00000000-0008-0000-1E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6" name="Text Box 3">
          <a:extLst>
            <a:ext uri="{FF2B5EF4-FFF2-40B4-BE49-F238E27FC236}">
              <a16:creationId xmlns:a16="http://schemas.microsoft.com/office/drawing/2014/main" id="{00000000-0008-0000-1E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7" name="Text Box 4">
          <a:extLst>
            <a:ext uri="{FF2B5EF4-FFF2-40B4-BE49-F238E27FC236}">
              <a16:creationId xmlns:a16="http://schemas.microsoft.com/office/drawing/2014/main" id="{00000000-0008-0000-1E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8" name="Text Box 5">
          <a:extLst>
            <a:ext uri="{FF2B5EF4-FFF2-40B4-BE49-F238E27FC236}">
              <a16:creationId xmlns:a16="http://schemas.microsoft.com/office/drawing/2014/main" id="{00000000-0008-0000-1E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9" name="Text Box 6">
          <a:extLst>
            <a:ext uri="{FF2B5EF4-FFF2-40B4-BE49-F238E27FC236}">
              <a16:creationId xmlns:a16="http://schemas.microsoft.com/office/drawing/2014/main" id="{00000000-0008-0000-1E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0" name="Text Box 8">
          <a:extLst>
            <a:ext uri="{FF2B5EF4-FFF2-40B4-BE49-F238E27FC236}">
              <a16:creationId xmlns:a16="http://schemas.microsoft.com/office/drawing/2014/main" id="{00000000-0008-0000-1E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1" name="Text Box 9">
          <a:extLst>
            <a:ext uri="{FF2B5EF4-FFF2-40B4-BE49-F238E27FC236}">
              <a16:creationId xmlns:a16="http://schemas.microsoft.com/office/drawing/2014/main" id="{00000000-0008-0000-1E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2" name="Text Box 10">
          <a:extLst>
            <a:ext uri="{FF2B5EF4-FFF2-40B4-BE49-F238E27FC236}">
              <a16:creationId xmlns:a16="http://schemas.microsoft.com/office/drawing/2014/main" id="{00000000-0008-0000-1E00-0000D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3" name="Text Box 11">
          <a:extLst>
            <a:ext uri="{FF2B5EF4-FFF2-40B4-BE49-F238E27FC236}">
              <a16:creationId xmlns:a16="http://schemas.microsoft.com/office/drawing/2014/main" id="{00000000-0008-0000-1E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4" name="Text Box 12">
          <a:extLst>
            <a:ext uri="{FF2B5EF4-FFF2-40B4-BE49-F238E27FC236}">
              <a16:creationId xmlns:a16="http://schemas.microsoft.com/office/drawing/2014/main" id="{00000000-0008-0000-1E00-0000D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5" name="Text Box 1">
          <a:extLst>
            <a:ext uri="{FF2B5EF4-FFF2-40B4-BE49-F238E27FC236}">
              <a16:creationId xmlns:a16="http://schemas.microsoft.com/office/drawing/2014/main" id="{00000000-0008-0000-1E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6" name="Text Box 2">
          <a:extLst>
            <a:ext uri="{FF2B5EF4-FFF2-40B4-BE49-F238E27FC236}">
              <a16:creationId xmlns:a16="http://schemas.microsoft.com/office/drawing/2014/main" id="{00000000-0008-0000-1E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7" name="Text Box 1">
          <a:extLst>
            <a:ext uri="{FF2B5EF4-FFF2-40B4-BE49-F238E27FC236}">
              <a16:creationId xmlns:a16="http://schemas.microsoft.com/office/drawing/2014/main" id="{00000000-0008-0000-1E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8" name="Text Box 2">
          <a:extLst>
            <a:ext uri="{FF2B5EF4-FFF2-40B4-BE49-F238E27FC236}">
              <a16:creationId xmlns:a16="http://schemas.microsoft.com/office/drawing/2014/main" id="{00000000-0008-0000-1E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9" name="Text Box 3">
          <a:extLst>
            <a:ext uri="{FF2B5EF4-FFF2-40B4-BE49-F238E27FC236}">
              <a16:creationId xmlns:a16="http://schemas.microsoft.com/office/drawing/2014/main" id="{00000000-0008-0000-1E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0" name="Text Box 4">
          <a:extLst>
            <a:ext uri="{FF2B5EF4-FFF2-40B4-BE49-F238E27FC236}">
              <a16:creationId xmlns:a16="http://schemas.microsoft.com/office/drawing/2014/main" id="{00000000-0008-0000-1E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1" name="Text Box 5">
          <a:extLst>
            <a:ext uri="{FF2B5EF4-FFF2-40B4-BE49-F238E27FC236}">
              <a16:creationId xmlns:a16="http://schemas.microsoft.com/office/drawing/2014/main" id="{00000000-0008-0000-1E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2" name="Text Box 6">
          <a:extLst>
            <a:ext uri="{FF2B5EF4-FFF2-40B4-BE49-F238E27FC236}">
              <a16:creationId xmlns:a16="http://schemas.microsoft.com/office/drawing/2014/main" id="{00000000-0008-0000-1E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3" name="Text Box 8">
          <a:extLst>
            <a:ext uri="{FF2B5EF4-FFF2-40B4-BE49-F238E27FC236}">
              <a16:creationId xmlns:a16="http://schemas.microsoft.com/office/drawing/2014/main" id="{00000000-0008-0000-1E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4" name="Text Box 9">
          <a:extLst>
            <a:ext uri="{FF2B5EF4-FFF2-40B4-BE49-F238E27FC236}">
              <a16:creationId xmlns:a16="http://schemas.microsoft.com/office/drawing/2014/main" id="{00000000-0008-0000-1E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5" name="Text Box 10">
          <a:extLst>
            <a:ext uri="{FF2B5EF4-FFF2-40B4-BE49-F238E27FC236}">
              <a16:creationId xmlns:a16="http://schemas.microsoft.com/office/drawing/2014/main" id="{00000000-0008-0000-1E00-0000E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6" name="Text Box 11">
          <a:extLst>
            <a:ext uri="{FF2B5EF4-FFF2-40B4-BE49-F238E27FC236}">
              <a16:creationId xmlns:a16="http://schemas.microsoft.com/office/drawing/2014/main" id="{00000000-0008-0000-1E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7" name="Text Box 12">
          <a:extLst>
            <a:ext uri="{FF2B5EF4-FFF2-40B4-BE49-F238E27FC236}">
              <a16:creationId xmlns:a16="http://schemas.microsoft.com/office/drawing/2014/main" id="{00000000-0008-0000-1E00-0000E9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8" name="Text Box 1">
          <a:extLst>
            <a:ext uri="{FF2B5EF4-FFF2-40B4-BE49-F238E27FC236}">
              <a16:creationId xmlns:a16="http://schemas.microsoft.com/office/drawing/2014/main" id="{00000000-0008-0000-1E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9" name="Text Box 2">
          <a:extLst>
            <a:ext uri="{FF2B5EF4-FFF2-40B4-BE49-F238E27FC236}">
              <a16:creationId xmlns:a16="http://schemas.microsoft.com/office/drawing/2014/main" id="{00000000-0008-0000-1E00-0000EB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0" name="Text Box 8">
          <a:extLst>
            <a:ext uri="{FF2B5EF4-FFF2-40B4-BE49-F238E27FC236}">
              <a16:creationId xmlns:a16="http://schemas.microsoft.com/office/drawing/2014/main" id="{00000000-0008-0000-1E00-0000E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1" name="Text Box 13">
          <a:extLst>
            <a:ext uri="{FF2B5EF4-FFF2-40B4-BE49-F238E27FC236}">
              <a16:creationId xmlns:a16="http://schemas.microsoft.com/office/drawing/2014/main" id="{00000000-0008-0000-1E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2" name="Text Box 14">
          <a:extLst>
            <a:ext uri="{FF2B5EF4-FFF2-40B4-BE49-F238E27FC236}">
              <a16:creationId xmlns:a16="http://schemas.microsoft.com/office/drawing/2014/main" id="{00000000-0008-0000-1E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3" name="Text Box 13">
          <a:extLst>
            <a:ext uri="{FF2B5EF4-FFF2-40B4-BE49-F238E27FC236}">
              <a16:creationId xmlns:a16="http://schemas.microsoft.com/office/drawing/2014/main" id="{00000000-0008-0000-1E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4" name="Text Box 14">
          <a:extLst>
            <a:ext uri="{FF2B5EF4-FFF2-40B4-BE49-F238E27FC236}">
              <a16:creationId xmlns:a16="http://schemas.microsoft.com/office/drawing/2014/main" id="{00000000-0008-0000-1E00-0000F0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5" name="Text Box 13">
          <a:extLst>
            <a:ext uri="{FF2B5EF4-FFF2-40B4-BE49-F238E27FC236}">
              <a16:creationId xmlns:a16="http://schemas.microsoft.com/office/drawing/2014/main" id="{00000000-0008-0000-1E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6" name="Text Box 14">
          <a:extLst>
            <a:ext uri="{FF2B5EF4-FFF2-40B4-BE49-F238E27FC236}">
              <a16:creationId xmlns:a16="http://schemas.microsoft.com/office/drawing/2014/main" id="{00000000-0008-0000-1E00-0000F2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7" name="Text Box 8">
          <a:extLst>
            <a:ext uri="{FF2B5EF4-FFF2-40B4-BE49-F238E27FC236}">
              <a16:creationId xmlns:a16="http://schemas.microsoft.com/office/drawing/2014/main" id="{00000000-0008-0000-1E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8" name="Text Box 8">
          <a:extLst>
            <a:ext uri="{FF2B5EF4-FFF2-40B4-BE49-F238E27FC236}">
              <a16:creationId xmlns:a16="http://schemas.microsoft.com/office/drawing/2014/main" id="{00000000-0008-0000-1E00-0000F4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9" name="Text Box 8">
          <a:extLst>
            <a:ext uri="{FF2B5EF4-FFF2-40B4-BE49-F238E27FC236}">
              <a16:creationId xmlns:a16="http://schemas.microsoft.com/office/drawing/2014/main" id="{00000000-0008-0000-1E00-0000F5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1E00-0000F6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71" name="Text Box 8">
          <a:extLst>
            <a:ext uri="{FF2B5EF4-FFF2-40B4-BE49-F238E27FC236}">
              <a16:creationId xmlns:a16="http://schemas.microsoft.com/office/drawing/2014/main" id="{00000000-0008-0000-1E00-0000F7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2" name="Text Box 8">
          <a:extLst>
            <a:ext uri="{FF2B5EF4-FFF2-40B4-BE49-F238E27FC236}">
              <a16:creationId xmlns:a16="http://schemas.microsoft.com/office/drawing/2014/main" id="{00000000-0008-0000-1E00-0000F8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3" name="Text Box 1">
          <a:extLst>
            <a:ext uri="{FF2B5EF4-FFF2-40B4-BE49-F238E27FC236}">
              <a16:creationId xmlns:a16="http://schemas.microsoft.com/office/drawing/2014/main" id="{00000000-0008-0000-1E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4" name="Text Box 2">
          <a:extLst>
            <a:ext uri="{FF2B5EF4-FFF2-40B4-BE49-F238E27FC236}">
              <a16:creationId xmlns:a16="http://schemas.microsoft.com/office/drawing/2014/main" id="{00000000-0008-0000-1E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5" name="Text Box 3">
          <a:extLst>
            <a:ext uri="{FF2B5EF4-FFF2-40B4-BE49-F238E27FC236}">
              <a16:creationId xmlns:a16="http://schemas.microsoft.com/office/drawing/2014/main" id="{00000000-0008-0000-1E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6" name="Text Box 4">
          <a:extLst>
            <a:ext uri="{FF2B5EF4-FFF2-40B4-BE49-F238E27FC236}">
              <a16:creationId xmlns:a16="http://schemas.microsoft.com/office/drawing/2014/main" id="{00000000-0008-0000-1E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7" name="Text Box 5">
          <a:extLst>
            <a:ext uri="{FF2B5EF4-FFF2-40B4-BE49-F238E27FC236}">
              <a16:creationId xmlns:a16="http://schemas.microsoft.com/office/drawing/2014/main" id="{00000000-0008-0000-1E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8" name="Text Box 6">
          <a:extLst>
            <a:ext uri="{FF2B5EF4-FFF2-40B4-BE49-F238E27FC236}">
              <a16:creationId xmlns:a16="http://schemas.microsoft.com/office/drawing/2014/main" id="{00000000-0008-0000-1E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9" name="Text Box 8">
          <a:extLst>
            <a:ext uri="{FF2B5EF4-FFF2-40B4-BE49-F238E27FC236}">
              <a16:creationId xmlns:a16="http://schemas.microsoft.com/office/drawing/2014/main" id="{00000000-0008-0000-1E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0" name="Text Box 9">
          <a:extLst>
            <a:ext uri="{FF2B5EF4-FFF2-40B4-BE49-F238E27FC236}">
              <a16:creationId xmlns:a16="http://schemas.microsoft.com/office/drawing/2014/main" id="{00000000-0008-0000-1E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1" name="Text Box 10">
          <a:extLst>
            <a:ext uri="{FF2B5EF4-FFF2-40B4-BE49-F238E27FC236}">
              <a16:creationId xmlns:a16="http://schemas.microsoft.com/office/drawing/2014/main" id="{00000000-0008-0000-1E00-000001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2" name="Text Box 11">
          <a:extLst>
            <a:ext uri="{FF2B5EF4-FFF2-40B4-BE49-F238E27FC236}">
              <a16:creationId xmlns:a16="http://schemas.microsoft.com/office/drawing/2014/main" id="{00000000-0008-0000-1E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3" name="Text Box 12">
          <a:extLst>
            <a:ext uri="{FF2B5EF4-FFF2-40B4-BE49-F238E27FC236}">
              <a16:creationId xmlns:a16="http://schemas.microsoft.com/office/drawing/2014/main" id="{00000000-0008-0000-1E00-000003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4" name="Text Box 13">
          <a:extLst>
            <a:ext uri="{FF2B5EF4-FFF2-40B4-BE49-F238E27FC236}">
              <a16:creationId xmlns:a16="http://schemas.microsoft.com/office/drawing/2014/main" id="{00000000-0008-0000-1E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5" name="Text Box 14">
          <a:extLst>
            <a:ext uri="{FF2B5EF4-FFF2-40B4-BE49-F238E27FC236}">
              <a16:creationId xmlns:a16="http://schemas.microsoft.com/office/drawing/2014/main" id="{00000000-0008-0000-1E00-00000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6" name="Text Box 1">
          <a:extLst>
            <a:ext uri="{FF2B5EF4-FFF2-40B4-BE49-F238E27FC236}">
              <a16:creationId xmlns:a16="http://schemas.microsoft.com/office/drawing/2014/main" id="{00000000-0008-0000-1E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7" name="Text Box 2">
          <a:extLst>
            <a:ext uri="{FF2B5EF4-FFF2-40B4-BE49-F238E27FC236}">
              <a16:creationId xmlns:a16="http://schemas.microsoft.com/office/drawing/2014/main" id="{00000000-0008-0000-1E00-000007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288" name="Text Box 8">
          <a:extLst>
            <a:ext uri="{FF2B5EF4-FFF2-40B4-BE49-F238E27FC236}">
              <a16:creationId xmlns:a16="http://schemas.microsoft.com/office/drawing/2014/main" id="{00000000-0008-0000-1E00-000008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89" name="Text Box 8">
          <a:extLst>
            <a:ext uri="{FF2B5EF4-FFF2-40B4-BE49-F238E27FC236}">
              <a16:creationId xmlns:a16="http://schemas.microsoft.com/office/drawing/2014/main" id="{00000000-0008-0000-1E00-000009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290" name="Text Box 8">
          <a:extLst>
            <a:ext uri="{FF2B5EF4-FFF2-40B4-BE49-F238E27FC236}">
              <a16:creationId xmlns:a16="http://schemas.microsoft.com/office/drawing/2014/main" id="{00000000-0008-0000-1E00-00000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1" name="Text Box 8">
          <a:extLst>
            <a:ext uri="{FF2B5EF4-FFF2-40B4-BE49-F238E27FC236}">
              <a16:creationId xmlns:a16="http://schemas.microsoft.com/office/drawing/2014/main" id="{00000000-0008-0000-1E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2" name="Text Box 8">
          <a:extLst>
            <a:ext uri="{FF2B5EF4-FFF2-40B4-BE49-F238E27FC236}">
              <a16:creationId xmlns:a16="http://schemas.microsoft.com/office/drawing/2014/main" id="{00000000-0008-0000-1E00-00000C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3" name="Text Box 1">
          <a:extLst>
            <a:ext uri="{FF2B5EF4-FFF2-40B4-BE49-F238E27FC236}">
              <a16:creationId xmlns:a16="http://schemas.microsoft.com/office/drawing/2014/main" id="{00000000-0008-0000-1E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4" name="Text Box 2">
          <a:extLst>
            <a:ext uri="{FF2B5EF4-FFF2-40B4-BE49-F238E27FC236}">
              <a16:creationId xmlns:a16="http://schemas.microsoft.com/office/drawing/2014/main" id="{00000000-0008-0000-1E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5" name="Text Box 3">
          <a:extLst>
            <a:ext uri="{FF2B5EF4-FFF2-40B4-BE49-F238E27FC236}">
              <a16:creationId xmlns:a16="http://schemas.microsoft.com/office/drawing/2014/main" id="{00000000-0008-0000-1E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6" name="Text Box 4">
          <a:extLst>
            <a:ext uri="{FF2B5EF4-FFF2-40B4-BE49-F238E27FC236}">
              <a16:creationId xmlns:a16="http://schemas.microsoft.com/office/drawing/2014/main" id="{00000000-0008-0000-1E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7" name="Text Box 5">
          <a:extLst>
            <a:ext uri="{FF2B5EF4-FFF2-40B4-BE49-F238E27FC236}">
              <a16:creationId xmlns:a16="http://schemas.microsoft.com/office/drawing/2014/main" id="{00000000-0008-0000-1E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8" name="Text Box 6">
          <a:extLst>
            <a:ext uri="{FF2B5EF4-FFF2-40B4-BE49-F238E27FC236}">
              <a16:creationId xmlns:a16="http://schemas.microsoft.com/office/drawing/2014/main" id="{00000000-0008-0000-1E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9" name="Text Box 8">
          <a:extLst>
            <a:ext uri="{FF2B5EF4-FFF2-40B4-BE49-F238E27FC236}">
              <a16:creationId xmlns:a16="http://schemas.microsoft.com/office/drawing/2014/main" id="{00000000-0008-0000-1E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0" name="Text Box 9">
          <a:extLst>
            <a:ext uri="{FF2B5EF4-FFF2-40B4-BE49-F238E27FC236}">
              <a16:creationId xmlns:a16="http://schemas.microsoft.com/office/drawing/2014/main" id="{00000000-0008-0000-1E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1" name="Text Box 10">
          <a:extLst>
            <a:ext uri="{FF2B5EF4-FFF2-40B4-BE49-F238E27FC236}">
              <a16:creationId xmlns:a16="http://schemas.microsoft.com/office/drawing/2014/main" id="{00000000-0008-0000-1E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2" name="Text Box 1">
          <a:extLst>
            <a:ext uri="{FF2B5EF4-FFF2-40B4-BE49-F238E27FC236}">
              <a16:creationId xmlns:a16="http://schemas.microsoft.com/office/drawing/2014/main" id="{00000000-0008-0000-1E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3" name="Text Box 2">
          <a:extLst>
            <a:ext uri="{FF2B5EF4-FFF2-40B4-BE49-F238E27FC236}">
              <a16:creationId xmlns:a16="http://schemas.microsoft.com/office/drawing/2014/main" id="{00000000-0008-0000-1E00-00001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4" name="Text Box 8">
          <a:extLst>
            <a:ext uri="{FF2B5EF4-FFF2-40B4-BE49-F238E27FC236}">
              <a16:creationId xmlns:a16="http://schemas.microsoft.com/office/drawing/2014/main" id="{00000000-0008-0000-1E00-000018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5" name="Text Box 1">
          <a:extLst>
            <a:ext uri="{FF2B5EF4-FFF2-40B4-BE49-F238E27FC236}">
              <a16:creationId xmlns:a16="http://schemas.microsoft.com/office/drawing/2014/main" id="{00000000-0008-0000-1E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6" name="Text Box 2">
          <a:extLst>
            <a:ext uri="{FF2B5EF4-FFF2-40B4-BE49-F238E27FC236}">
              <a16:creationId xmlns:a16="http://schemas.microsoft.com/office/drawing/2014/main" id="{00000000-0008-0000-1E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7" name="Text Box 3">
          <a:extLst>
            <a:ext uri="{FF2B5EF4-FFF2-40B4-BE49-F238E27FC236}">
              <a16:creationId xmlns:a16="http://schemas.microsoft.com/office/drawing/2014/main" id="{00000000-0008-0000-1E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8" name="Text Box 4">
          <a:extLst>
            <a:ext uri="{FF2B5EF4-FFF2-40B4-BE49-F238E27FC236}">
              <a16:creationId xmlns:a16="http://schemas.microsoft.com/office/drawing/2014/main" id="{00000000-0008-0000-1E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9" name="Text Box 5">
          <a:extLst>
            <a:ext uri="{FF2B5EF4-FFF2-40B4-BE49-F238E27FC236}">
              <a16:creationId xmlns:a16="http://schemas.microsoft.com/office/drawing/2014/main" id="{00000000-0008-0000-1E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0" name="Text Box 6">
          <a:extLst>
            <a:ext uri="{FF2B5EF4-FFF2-40B4-BE49-F238E27FC236}">
              <a16:creationId xmlns:a16="http://schemas.microsoft.com/office/drawing/2014/main" id="{00000000-0008-0000-1E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1" name="Text Box 8">
          <a:extLst>
            <a:ext uri="{FF2B5EF4-FFF2-40B4-BE49-F238E27FC236}">
              <a16:creationId xmlns:a16="http://schemas.microsoft.com/office/drawing/2014/main" id="{00000000-0008-0000-1E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2" name="Text Box 9">
          <a:extLst>
            <a:ext uri="{FF2B5EF4-FFF2-40B4-BE49-F238E27FC236}">
              <a16:creationId xmlns:a16="http://schemas.microsoft.com/office/drawing/2014/main" id="{00000000-0008-0000-1E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3" name="Text Box 10">
          <a:extLst>
            <a:ext uri="{FF2B5EF4-FFF2-40B4-BE49-F238E27FC236}">
              <a16:creationId xmlns:a16="http://schemas.microsoft.com/office/drawing/2014/main" id="{00000000-0008-0000-1E00-00002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4" name="Text Box 11">
          <a:extLst>
            <a:ext uri="{FF2B5EF4-FFF2-40B4-BE49-F238E27FC236}">
              <a16:creationId xmlns:a16="http://schemas.microsoft.com/office/drawing/2014/main" id="{00000000-0008-0000-1E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5" name="Text Box 12">
          <a:extLst>
            <a:ext uri="{FF2B5EF4-FFF2-40B4-BE49-F238E27FC236}">
              <a16:creationId xmlns:a16="http://schemas.microsoft.com/office/drawing/2014/main" id="{00000000-0008-0000-1E00-00002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6" name="Text Box 13">
          <a:extLst>
            <a:ext uri="{FF2B5EF4-FFF2-40B4-BE49-F238E27FC236}">
              <a16:creationId xmlns:a16="http://schemas.microsoft.com/office/drawing/2014/main" id="{00000000-0008-0000-1E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7" name="Text Box 14">
          <a:extLst>
            <a:ext uri="{FF2B5EF4-FFF2-40B4-BE49-F238E27FC236}">
              <a16:creationId xmlns:a16="http://schemas.microsoft.com/office/drawing/2014/main" id="{00000000-0008-0000-1E00-00002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8" name="Text Box 1">
          <a:extLst>
            <a:ext uri="{FF2B5EF4-FFF2-40B4-BE49-F238E27FC236}">
              <a16:creationId xmlns:a16="http://schemas.microsoft.com/office/drawing/2014/main" id="{00000000-0008-0000-1E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9" name="Text Box 2">
          <a:extLst>
            <a:ext uri="{FF2B5EF4-FFF2-40B4-BE49-F238E27FC236}">
              <a16:creationId xmlns:a16="http://schemas.microsoft.com/office/drawing/2014/main" id="{00000000-0008-0000-1E00-00002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20" name="Text Box 8">
          <a:extLst>
            <a:ext uri="{FF2B5EF4-FFF2-40B4-BE49-F238E27FC236}">
              <a16:creationId xmlns:a16="http://schemas.microsoft.com/office/drawing/2014/main" id="{00000000-0008-0000-1E00-00002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21" name="Text Box 8">
          <a:extLst>
            <a:ext uri="{FF2B5EF4-FFF2-40B4-BE49-F238E27FC236}">
              <a16:creationId xmlns:a16="http://schemas.microsoft.com/office/drawing/2014/main" id="{00000000-0008-0000-1E00-000029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22" name="Text Box 8">
          <a:extLst>
            <a:ext uri="{FF2B5EF4-FFF2-40B4-BE49-F238E27FC236}">
              <a16:creationId xmlns:a16="http://schemas.microsoft.com/office/drawing/2014/main" id="{00000000-0008-0000-1E00-00002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23" name="Text Box 8">
          <a:extLst>
            <a:ext uri="{FF2B5EF4-FFF2-40B4-BE49-F238E27FC236}">
              <a16:creationId xmlns:a16="http://schemas.microsoft.com/office/drawing/2014/main" id="{00000000-0008-0000-1E00-00002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4" name="Text Box 8">
          <a:extLst>
            <a:ext uri="{FF2B5EF4-FFF2-40B4-BE49-F238E27FC236}">
              <a16:creationId xmlns:a16="http://schemas.microsoft.com/office/drawing/2014/main" id="{00000000-0008-0000-1E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5" name="Text Box 8">
          <a:extLst>
            <a:ext uri="{FF2B5EF4-FFF2-40B4-BE49-F238E27FC236}">
              <a16:creationId xmlns:a16="http://schemas.microsoft.com/office/drawing/2014/main" id="{00000000-0008-0000-1E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6" name="Text Box 1">
          <a:extLst>
            <a:ext uri="{FF2B5EF4-FFF2-40B4-BE49-F238E27FC236}">
              <a16:creationId xmlns:a16="http://schemas.microsoft.com/office/drawing/2014/main" id="{00000000-0008-0000-1E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7" name="Text Box 2">
          <a:extLst>
            <a:ext uri="{FF2B5EF4-FFF2-40B4-BE49-F238E27FC236}">
              <a16:creationId xmlns:a16="http://schemas.microsoft.com/office/drawing/2014/main" id="{00000000-0008-0000-1E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8" name="Text Box 3">
          <a:extLst>
            <a:ext uri="{FF2B5EF4-FFF2-40B4-BE49-F238E27FC236}">
              <a16:creationId xmlns:a16="http://schemas.microsoft.com/office/drawing/2014/main" id="{00000000-0008-0000-1E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9" name="Text Box 4">
          <a:extLst>
            <a:ext uri="{FF2B5EF4-FFF2-40B4-BE49-F238E27FC236}">
              <a16:creationId xmlns:a16="http://schemas.microsoft.com/office/drawing/2014/main" id="{00000000-0008-0000-1E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0" name="Text Box 5">
          <a:extLst>
            <a:ext uri="{FF2B5EF4-FFF2-40B4-BE49-F238E27FC236}">
              <a16:creationId xmlns:a16="http://schemas.microsoft.com/office/drawing/2014/main" id="{00000000-0008-0000-1E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1" name="Text Box 6">
          <a:extLst>
            <a:ext uri="{FF2B5EF4-FFF2-40B4-BE49-F238E27FC236}">
              <a16:creationId xmlns:a16="http://schemas.microsoft.com/office/drawing/2014/main" id="{00000000-0008-0000-1E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2" name="Text Box 8">
          <a:extLst>
            <a:ext uri="{FF2B5EF4-FFF2-40B4-BE49-F238E27FC236}">
              <a16:creationId xmlns:a16="http://schemas.microsoft.com/office/drawing/2014/main" id="{00000000-0008-0000-1E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3" name="Text Box 9">
          <a:extLst>
            <a:ext uri="{FF2B5EF4-FFF2-40B4-BE49-F238E27FC236}">
              <a16:creationId xmlns:a16="http://schemas.microsoft.com/office/drawing/2014/main" id="{00000000-0008-0000-1E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4" name="Text Box 10">
          <a:extLst>
            <a:ext uri="{FF2B5EF4-FFF2-40B4-BE49-F238E27FC236}">
              <a16:creationId xmlns:a16="http://schemas.microsoft.com/office/drawing/2014/main" id="{00000000-0008-0000-1E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5" name="Text Box 1">
          <a:extLst>
            <a:ext uri="{FF2B5EF4-FFF2-40B4-BE49-F238E27FC236}">
              <a16:creationId xmlns:a16="http://schemas.microsoft.com/office/drawing/2014/main" id="{00000000-0008-0000-1E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6" name="Text Box 2">
          <a:extLst>
            <a:ext uri="{FF2B5EF4-FFF2-40B4-BE49-F238E27FC236}">
              <a16:creationId xmlns:a16="http://schemas.microsoft.com/office/drawing/2014/main" id="{00000000-0008-0000-1E00-00003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7" name="Text Box 8">
          <a:extLst>
            <a:ext uri="{FF2B5EF4-FFF2-40B4-BE49-F238E27FC236}">
              <a16:creationId xmlns:a16="http://schemas.microsoft.com/office/drawing/2014/main" id="{00000000-0008-0000-1E00-00003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38" name="Text Box 1">
          <a:extLst>
            <a:ext uri="{FF2B5EF4-FFF2-40B4-BE49-F238E27FC236}">
              <a16:creationId xmlns:a16="http://schemas.microsoft.com/office/drawing/2014/main" id="{00000000-0008-0000-1E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39" name="Text Box 2">
          <a:extLst>
            <a:ext uri="{FF2B5EF4-FFF2-40B4-BE49-F238E27FC236}">
              <a16:creationId xmlns:a16="http://schemas.microsoft.com/office/drawing/2014/main" id="{00000000-0008-0000-1E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0" name="Text Box 3">
          <a:extLst>
            <a:ext uri="{FF2B5EF4-FFF2-40B4-BE49-F238E27FC236}">
              <a16:creationId xmlns:a16="http://schemas.microsoft.com/office/drawing/2014/main" id="{00000000-0008-0000-1E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1" name="Text Box 4">
          <a:extLst>
            <a:ext uri="{FF2B5EF4-FFF2-40B4-BE49-F238E27FC236}">
              <a16:creationId xmlns:a16="http://schemas.microsoft.com/office/drawing/2014/main" id="{00000000-0008-0000-1E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2" name="Text Box 5">
          <a:extLst>
            <a:ext uri="{FF2B5EF4-FFF2-40B4-BE49-F238E27FC236}">
              <a16:creationId xmlns:a16="http://schemas.microsoft.com/office/drawing/2014/main" id="{00000000-0008-0000-1E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3" name="Text Box 6">
          <a:extLst>
            <a:ext uri="{FF2B5EF4-FFF2-40B4-BE49-F238E27FC236}">
              <a16:creationId xmlns:a16="http://schemas.microsoft.com/office/drawing/2014/main" id="{00000000-0008-0000-1E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4" name="Text Box 8">
          <a:extLst>
            <a:ext uri="{FF2B5EF4-FFF2-40B4-BE49-F238E27FC236}">
              <a16:creationId xmlns:a16="http://schemas.microsoft.com/office/drawing/2014/main" id="{00000000-0008-0000-1E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5" name="Text Box 9">
          <a:extLst>
            <a:ext uri="{FF2B5EF4-FFF2-40B4-BE49-F238E27FC236}">
              <a16:creationId xmlns:a16="http://schemas.microsoft.com/office/drawing/2014/main" id="{00000000-0008-0000-1E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6" name="Text Box 10">
          <a:extLst>
            <a:ext uri="{FF2B5EF4-FFF2-40B4-BE49-F238E27FC236}">
              <a16:creationId xmlns:a16="http://schemas.microsoft.com/office/drawing/2014/main" id="{00000000-0008-0000-1E00-000042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7" name="Text Box 11">
          <a:extLst>
            <a:ext uri="{FF2B5EF4-FFF2-40B4-BE49-F238E27FC236}">
              <a16:creationId xmlns:a16="http://schemas.microsoft.com/office/drawing/2014/main" id="{00000000-0008-0000-1E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8" name="Text Box 12">
          <a:extLst>
            <a:ext uri="{FF2B5EF4-FFF2-40B4-BE49-F238E27FC236}">
              <a16:creationId xmlns:a16="http://schemas.microsoft.com/office/drawing/2014/main" id="{00000000-0008-0000-1E00-000044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49" name="Text Box 13">
          <a:extLst>
            <a:ext uri="{FF2B5EF4-FFF2-40B4-BE49-F238E27FC236}">
              <a16:creationId xmlns:a16="http://schemas.microsoft.com/office/drawing/2014/main" id="{00000000-0008-0000-1E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50" name="Text Box 14">
          <a:extLst>
            <a:ext uri="{FF2B5EF4-FFF2-40B4-BE49-F238E27FC236}">
              <a16:creationId xmlns:a16="http://schemas.microsoft.com/office/drawing/2014/main" id="{00000000-0008-0000-1E00-000046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1" name="Text Box 1">
          <a:extLst>
            <a:ext uri="{FF2B5EF4-FFF2-40B4-BE49-F238E27FC236}">
              <a16:creationId xmlns:a16="http://schemas.microsoft.com/office/drawing/2014/main" id="{00000000-0008-0000-1E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2" name="Text Box 2">
          <a:extLst>
            <a:ext uri="{FF2B5EF4-FFF2-40B4-BE49-F238E27FC236}">
              <a16:creationId xmlns:a16="http://schemas.microsoft.com/office/drawing/2014/main" id="{00000000-0008-0000-1E00-00004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53" name="Text Box 8">
          <a:extLst>
            <a:ext uri="{FF2B5EF4-FFF2-40B4-BE49-F238E27FC236}">
              <a16:creationId xmlns:a16="http://schemas.microsoft.com/office/drawing/2014/main" id="{00000000-0008-0000-1E00-000049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54" name="Text Box 8">
          <a:extLst>
            <a:ext uri="{FF2B5EF4-FFF2-40B4-BE49-F238E27FC236}">
              <a16:creationId xmlns:a16="http://schemas.microsoft.com/office/drawing/2014/main" id="{00000000-0008-0000-1E00-00004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55" name="Text Box 8">
          <a:extLst>
            <a:ext uri="{FF2B5EF4-FFF2-40B4-BE49-F238E27FC236}">
              <a16:creationId xmlns:a16="http://schemas.microsoft.com/office/drawing/2014/main" id="{00000000-0008-0000-1E00-00004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6" name="Text Box 8">
          <a:extLst>
            <a:ext uri="{FF2B5EF4-FFF2-40B4-BE49-F238E27FC236}">
              <a16:creationId xmlns:a16="http://schemas.microsoft.com/office/drawing/2014/main" id="{00000000-0008-0000-1E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7" name="Text Box 8">
          <a:extLst>
            <a:ext uri="{FF2B5EF4-FFF2-40B4-BE49-F238E27FC236}">
              <a16:creationId xmlns:a16="http://schemas.microsoft.com/office/drawing/2014/main" id="{00000000-0008-0000-1E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8" name="Text Box 1">
          <a:extLst>
            <a:ext uri="{FF2B5EF4-FFF2-40B4-BE49-F238E27FC236}">
              <a16:creationId xmlns:a16="http://schemas.microsoft.com/office/drawing/2014/main" id="{00000000-0008-0000-1E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9" name="Text Box 2">
          <a:extLst>
            <a:ext uri="{FF2B5EF4-FFF2-40B4-BE49-F238E27FC236}">
              <a16:creationId xmlns:a16="http://schemas.microsoft.com/office/drawing/2014/main" id="{00000000-0008-0000-1E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0" name="Text Box 3">
          <a:extLst>
            <a:ext uri="{FF2B5EF4-FFF2-40B4-BE49-F238E27FC236}">
              <a16:creationId xmlns:a16="http://schemas.microsoft.com/office/drawing/2014/main" id="{00000000-0008-0000-1E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1" name="Text Box 4">
          <a:extLst>
            <a:ext uri="{FF2B5EF4-FFF2-40B4-BE49-F238E27FC236}">
              <a16:creationId xmlns:a16="http://schemas.microsoft.com/office/drawing/2014/main" id="{00000000-0008-0000-1E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2" name="Text Box 5">
          <a:extLst>
            <a:ext uri="{FF2B5EF4-FFF2-40B4-BE49-F238E27FC236}">
              <a16:creationId xmlns:a16="http://schemas.microsoft.com/office/drawing/2014/main" id="{00000000-0008-0000-1E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3" name="Text Box 6">
          <a:extLst>
            <a:ext uri="{FF2B5EF4-FFF2-40B4-BE49-F238E27FC236}">
              <a16:creationId xmlns:a16="http://schemas.microsoft.com/office/drawing/2014/main" id="{00000000-0008-0000-1E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4" name="Text Box 8">
          <a:extLst>
            <a:ext uri="{FF2B5EF4-FFF2-40B4-BE49-F238E27FC236}">
              <a16:creationId xmlns:a16="http://schemas.microsoft.com/office/drawing/2014/main" id="{00000000-0008-0000-1E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5" name="Text Box 9">
          <a:extLst>
            <a:ext uri="{FF2B5EF4-FFF2-40B4-BE49-F238E27FC236}">
              <a16:creationId xmlns:a16="http://schemas.microsoft.com/office/drawing/2014/main" id="{00000000-0008-0000-1E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6" name="Text Box 10">
          <a:extLst>
            <a:ext uri="{FF2B5EF4-FFF2-40B4-BE49-F238E27FC236}">
              <a16:creationId xmlns:a16="http://schemas.microsoft.com/office/drawing/2014/main" id="{00000000-0008-0000-1E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7" name="Text Box 1">
          <a:extLst>
            <a:ext uri="{FF2B5EF4-FFF2-40B4-BE49-F238E27FC236}">
              <a16:creationId xmlns:a16="http://schemas.microsoft.com/office/drawing/2014/main" id="{00000000-0008-0000-1E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8" name="Text Box 2">
          <a:extLst>
            <a:ext uri="{FF2B5EF4-FFF2-40B4-BE49-F238E27FC236}">
              <a16:creationId xmlns:a16="http://schemas.microsoft.com/office/drawing/2014/main" id="{00000000-0008-0000-1E00-00005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9" name="Text Box 8">
          <a:extLst>
            <a:ext uri="{FF2B5EF4-FFF2-40B4-BE49-F238E27FC236}">
              <a16:creationId xmlns:a16="http://schemas.microsoft.com/office/drawing/2014/main" id="{00000000-0008-0000-1E00-00005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0" name="Text Box 13">
          <a:extLst>
            <a:ext uri="{FF2B5EF4-FFF2-40B4-BE49-F238E27FC236}">
              <a16:creationId xmlns:a16="http://schemas.microsoft.com/office/drawing/2014/main" id="{00000000-0008-0000-1E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1" name="Text Box 14">
          <a:extLst>
            <a:ext uri="{FF2B5EF4-FFF2-40B4-BE49-F238E27FC236}">
              <a16:creationId xmlns:a16="http://schemas.microsoft.com/office/drawing/2014/main" id="{00000000-0008-0000-1E00-00005B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1372" name="Text Box 13">
          <a:extLst>
            <a:ext uri="{FF2B5EF4-FFF2-40B4-BE49-F238E27FC236}">
              <a16:creationId xmlns:a16="http://schemas.microsoft.com/office/drawing/2014/main" id="{00000000-0008-0000-1E00-00005C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1373" name="Text Box 10">
          <a:extLst>
            <a:ext uri="{FF2B5EF4-FFF2-40B4-BE49-F238E27FC236}">
              <a16:creationId xmlns:a16="http://schemas.microsoft.com/office/drawing/2014/main" id="{00000000-0008-0000-1E00-00005D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4" name="Text Box 8">
          <a:extLst>
            <a:ext uri="{FF2B5EF4-FFF2-40B4-BE49-F238E27FC236}">
              <a16:creationId xmlns:a16="http://schemas.microsoft.com/office/drawing/2014/main" id="{00000000-0008-0000-1E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5" name="Text Box 8">
          <a:extLst>
            <a:ext uri="{FF2B5EF4-FFF2-40B4-BE49-F238E27FC236}">
              <a16:creationId xmlns:a16="http://schemas.microsoft.com/office/drawing/2014/main" id="{00000000-0008-0000-1E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1E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1377" name="Text Box 8">
          <a:extLst>
            <a:ext uri="{FF2B5EF4-FFF2-40B4-BE49-F238E27FC236}">
              <a16:creationId xmlns:a16="http://schemas.microsoft.com/office/drawing/2014/main" id="{00000000-0008-0000-1E00-000061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78" name="Text Box 8">
          <a:extLst>
            <a:ext uri="{FF2B5EF4-FFF2-40B4-BE49-F238E27FC236}">
              <a16:creationId xmlns:a16="http://schemas.microsoft.com/office/drawing/2014/main" id="{00000000-0008-0000-1E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79" name="Text Box 8">
          <a:extLst>
            <a:ext uri="{FF2B5EF4-FFF2-40B4-BE49-F238E27FC236}">
              <a16:creationId xmlns:a16="http://schemas.microsoft.com/office/drawing/2014/main" id="{00000000-0008-0000-1E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1E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1" name="Text Box 8">
          <a:extLst>
            <a:ext uri="{FF2B5EF4-FFF2-40B4-BE49-F238E27FC236}">
              <a16:creationId xmlns:a16="http://schemas.microsoft.com/office/drawing/2014/main" id="{00000000-0008-0000-1E00-000065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2" name="Text Box 8">
          <a:extLst>
            <a:ext uri="{FF2B5EF4-FFF2-40B4-BE49-F238E27FC236}">
              <a16:creationId xmlns:a16="http://schemas.microsoft.com/office/drawing/2014/main" id="{00000000-0008-0000-1E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3" name="Text Box 8">
          <a:extLst>
            <a:ext uri="{FF2B5EF4-FFF2-40B4-BE49-F238E27FC236}">
              <a16:creationId xmlns:a16="http://schemas.microsoft.com/office/drawing/2014/main" id="{00000000-0008-0000-1E00-000067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4" name="Text Box 8">
          <a:extLst>
            <a:ext uri="{FF2B5EF4-FFF2-40B4-BE49-F238E27FC236}">
              <a16:creationId xmlns:a16="http://schemas.microsoft.com/office/drawing/2014/main" id="{00000000-0008-0000-1E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5" name="Text Box 8">
          <a:extLst>
            <a:ext uri="{FF2B5EF4-FFF2-40B4-BE49-F238E27FC236}">
              <a16:creationId xmlns:a16="http://schemas.microsoft.com/office/drawing/2014/main" id="{00000000-0008-0000-1E00-000069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386" name="Text Box 8">
          <a:extLst>
            <a:ext uri="{FF2B5EF4-FFF2-40B4-BE49-F238E27FC236}">
              <a16:creationId xmlns:a16="http://schemas.microsoft.com/office/drawing/2014/main" id="{00000000-0008-0000-1E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387" name="Text Box 8">
          <a:extLst>
            <a:ext uri="{FF2B5EF4-FFF2-40B4-BE49-F238E27FC236}">
              <a16:creationId xmlns:a16="http://schemas.microsoft.com/office/drawing/2014/main" id="{00000000-0008-0000-1E00-00006B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88" name="Text Box 8">
          <a:extLst>
            <a:ext uri="{FF2B5EF4-FFF2-40B4-BE49-F238E27FC236}">
              <a16:creationId xmlns:a16="http://schemas.microsoft.com/office/drawing/2014/main" id="{00000000-0008-0000-1E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89" name="Text Box 8">
          <a:extLst>
            <a:ext uri="{FF2B5EF4-FFF2-40B4-BE49-F238E27FC236}">
              <a16:creationId xmlns:a16="http://schemas.microsoft.com/office/drawing/2014/main" id="{00000000-0008-0000-1E00-00006D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90" name="Text Box 8">
          <a:extLst>
            <a:ext uri="{FF2B5EF4-FFF2-40B4-BE49-F238E27FC236}">
              <a16:creationId xmlns:a16="http://schemas.microsoft.com/office/drawing/2014/main" id="{00000000-0008-0000-1E00-00006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1" name="Text Box 8">
          <a:extLst>
            <a:ext uri="{FF2B5EF4-FFF2-40B4-BE49-F238E27FC236}">
              <a16:creationId xmlns:a16="http://schemas.microsoft.com/office/drawing/2014/main" id="{00000000-0008-0000-1E00-00006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2" name="Text Box 8">
          <a:extLst>
            <a:ext uri="{FF2B5EF4-FFF2-40B4-BE49-F238E27FC236}">
              <a16:creationId xmlns:a16="http://schemas.microsoft.com/office/drawing/2014/main" id="{00000000-0008-0000-1E00-000070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3" name="Text Box 8">
          <a:extLst>
            <a:ext uri="{FF2B5EF4-FFF2-40B4-BE49-F238E27FC236}">
              <a16:creationId xmlns:a16="http://schemas.microsoft.com/office/drawing/2014/main" id="{00000000-0008-0000-1E00-00007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1E00-000072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1E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6" name="Text Box 8">
          <a:extLst>
            <a:ext uri="{FF2B5EF4-FFF2-40B4-BE49-F238E27FC236}">
              <a16:creationId xmlns:a16="http://schemas.microsoft.com/office/drawing/2014/main" id="{00000000-0008-0000-1E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1E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1E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1E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1E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1E00-000079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2" name="Text Box 8">
          <a:extLst>
            <a:ext uri="{FF2B5EF4-FFF2-40B4-BE49-F238E27FC236}">
              <a16:creationId xmlns:a16="http://schemas.microsoft.com/office/drawing/2014/main" id="{00000000-0008-0000-1E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3" name="Text Box 8">
          <a:extLst>
            <a:ext uri="{FF2B5EF4-FFF2-40B4-BE49-F238E27FC236}">
              <a16:creationId xmlns:a16="http://schemas.microsoft.com/office/drawing/2014/main" id="{00000000-0008-0000-1E00-00007B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4" name="Text Box 8">
          <a:extLst>
            <a:ext uri="{FF2B5EF4-FFF2-40B4-BE49-F238E27FC236}">
              <a16:creationId xmlns:a16="http://schemas.microsoft.com/office/drawing/2014/main" id="{00000000-0008-0000-1E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5" name="Text Box 8">
          <a:extLst>
            <a:ext uri="{FF2B5EF4-FFF2-40B4-BE49-F238E27FC236}">
              <a16:creationId xmlns:a16="http://schemas.microsoft.com/office/drawing/2014/main" id="{00000000-0008-0000-1E00-00007D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06" name="Text Box 8">
          <a:extLst>
            <a:ext uri="{FF2B5EF4-FFF2-40B4-BE49-F238E27FC236}">
              <a16:creationId xmlns:a16="http://schemas.microsoft.com/office/drawing/2014/main" id="{00000000-0008-0000-1E00-00007E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7" name="Text Box 8">
          <a:extLst>
            <a:ext uri="{FF2B5EF4-FFF2-40B4-BE49-F238E27FC236}">
              <a16:creationId xmlns:a16="http://schemas.microsoft.com/office/drawing/2014/main" id="{00000000-0008-0000-1E00-00007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08" name="Text Box 8">
          <a:extLst>
            <a:ext uri="{FF2B5EF4-FFF2-40B4-BE49-F238E27FC236}">
              <a16:creationId xmlns:a16="http://schemas.microsoft.com/office/drawing/2014/main" id="{00000000-0008-0000-1E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09" name="Text Box 8">
          <a:extLst>
            <a:ext uri="{FF2B5EF4-FFF2-40B4-BE49-F238E27FC236}">
              <a16:creationId xmlns:a16="http://schemas.microsoft.com/office/drawing/2014/main" id="{00000000-0008-0000-1E00-000081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0" name="Text Box 1">
          <a:extLst>
            <a:ext uri="{FF2B5EF4-FFF2-40B4-BE49-F238E27FC236}">
              <a16:creationId xmlns:a16="http://schemas.microsoft.com/office/drawing/2014/main" id="{00000000-0008-0000-1E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1" name="Text Box 2">
          <a:extLst>
            <a:ext uri="{FF2B5EF4-FFF2-40B4-BE49-F238E27FC236}">
              <a16:creationId xmlns:a16="http://schemas.microsoft.com/office/drawing/2014/main" id="{00000000-0008-0000-1E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2" name="Text Box 3">
          <a:extLst>
            <a:ext uri="{FF2B5EF4-FFF2-40B4-BE49-F238E27FC236}">
              <a16:creationId xmlns:a16="http://schemas.microsoft.com/office/drawing/2014/main" id="{00000000-0008-0000-1E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3" name="Text Box 4">
          <a:extLst>
            <a:ext uri="{FF2B5EF4-FFF2-40B4-BE49-F238E27FC236}">
              <a16:creationId xmlns:a16="http://schemas.microsoft.com/office/drawing/2014/main" id="{00000000-0008-0000-1E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4" name="Text Box 5">
          <a:extLst>
            <a:ext uri="{FF2B5EF4-FFF2-40B4-BE49-F238E27FC236}">
              <a16:creationId xmlns:a16="http://schemas.microsoft.com/office/drawing/2014/main" id="{00000000-0008-0000-1E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5" name="Text Box 6">
          <a:extLst>
            <a:ext uri="{FF2B5EF4-FFF2-40B4-BE49-F238E27FC236}">
              <a16:creationId xmlns:a16="http://schemas.microsoft.com/office/drawing/2014/main" id="{00000000-0008-0000-1E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6" name="Text Box 8">
          <a:extLst>
            <a:ext uri="{FF2B5EF4-FFF2-40B4-BE49-F238E27FC236}">
              <a16:creationId xmlns:a16="http://schemas.microsoft.com/office/drawing/2014/main" id="{00000000-0008-0000-1E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7" name="Text Box 9">
          <a:extLst>
            <a:ext uri="{FF2B5EF4-FFF2-40B4-BE49-F238E27FC236}">
              <a16:creationId xmlns:a16="http://schemas.microsoft.com/office/drawing/2014/main" id="{00000000-0008-0000-1E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8" name="Text Box 10">
          <a:extLst>
            <a:ext uri="{FF2B5EF4-FFF2-40B4-BE49-F238E27FC236}">
              <a16:creationId xmlns:a16="http://schemas.microsoft.com/office/drawing/2014/main" id="{00000000-0008-0000-1E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9" name="Text Box 1">
          <a:extLst>
            <a:ext uri="{FF2B5EF4-FFF2-40B4-BE49-F238E27FC236}">
              <a16:creationId xmlns:a16="http://schemas.microsoft.com/office/drawing/2014/main" id="{00000000-0008-0000-1E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0" name="Text Box 2">
          <a:extLst>
            <a:ext uri="{FF2B5EF4-FFF2-40B4-BE49-F238E27FC236}">
              <a16:creationId xmlns:a16="http://schemas.microsoft.com/office/drawing/2014/main" id="{00000000-0008-0000-1E00-00008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1" name="Text Box 8">
          <a:extLst>
            <a:ext uri="{FF2B5EF4-FFF2-40B4-BE49-F238E27FC236}">
              <a16:creationId xmlns:a16="http://schemas.microsoft.com/office/drawing/2014/main" id="{00000000-0008-0000-1E00-00008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22" name="Text Box 8">
          <a:extLst>
            <a:ext uri="{FF2B5EF4-FFF2-40B4-BE49-F238E27FC236}">
              <a16:creationId xmlns:a16="http://schemas.microsoft.com/office/drawing/2014/main" id="{00000000-0008-0000-1E00-00008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23" name="Text Box 8">
          <a:extLst>
            <a:ext uri="{FF2B5EF4-FFF2-40B4-BE49-F238E27FC236}">
              <a16:creationId xmlns:a16="http://schemas.microsoft.com/office/drawing/2014/main" id="{00000000-0008-0000-1E00-00008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24" name="Text Box 8">
          <a:extLst>
            <a:ext uri="{FF2B5EF4-FFF2-40B4-BE49-F238E27FC236}">
              <a16:creationId xmlns:a16="http://schemas.microsoft.com/office/drawing/2014/main" id="{00000000-0008-0000-1E00-00009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5" name="Text Box 8">
          <a:extLst>
            <a:ext uri="{FF2B5EF4-FFF2-40B4-BE49-F238E27FC236}">
              <a16:creationId xmlns:a16="http://schemas.microsoft.com/office/drawing/2014/main" id="{00000000-0008-0000-1E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6" name="Text Box 8">
          <a:extLst>
            <a:ext uri="{FF2B5EF4-FFF2-40B4-BE49-F238E27FC236}">
              <a16:creationId xmlns:a16="http://schemas.microsoft.com/office/drawing/2014/main" id="{00000000-0008-0000-1E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7" name="Text Box 1">
          <a:extLst>
            <a:ext uri="{FF2B5EF4-FFF2-40B4-BE49-F238E27FC236}">
              <a16:creationId xmlns:a16="http://schemas.microsoft.com/office/drawing/2014/main" id="{00000000-0008-0000-1E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8" name="Text Box 2">
          <a:extLst>
            <a:ext uri="{FF2B5EF4-FFF2-40B4-BE49-F238E27FC236}">
              <a16:creationId xmlns:a16="http://schemas.microsoft.com/office/drawing/2014/main" id="{00000000-0008-0000-1E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9" name="Text Box 3">
          <a:extLst>
            <a:ext uri="{FF2B5EF4-FFF2-40B4-BE49-F238E27FC236}">
              <a16:creationId xmlns:a16="http://schemas.microsoft.com/office/drawing/2014/main" id="{00000000-0008-0000-1E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0" name="Text Box 4">
          <a:extLst>
            <a:ext uri="{FF2B5EF4-FFF2-40B4-BE49-F238E27FC236}">
              <a16:creationId xmlns:a16="http://schemas.microsoft.com/office/drawing/2014/main" id="{00000000-0008-0000-1E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1" name="Text Box 5">
          <a:extLst>
            <a:ext uri="{FF2B5EF4-FFF2-40B4-BE49-F238E27FC236}">
              <a16:creationId xmlns:a16="http://schemas.microsoft.com/office/drawing/2014/main" id="{00000000-0008-0000-1E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2" name="Text Box 6">
          <a:extLst>
            <a:ext uri="{FF2B5EF4-FFF2-40B4-BE49-F238E27FC236}">
              <a16:creationId xmlns:a16="http://schemas.microsoft.com/office/drawing/2014/main" id="{00000000-0008-0000-1E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3" name="Text Box 8">
          <a:extLst>
            <a:ext uri="{FF2B5EF4-FFF2-40B4-BE49-F238E27FC236}">
              <a16:creationId xmlns:a16="http://schemas.microsoft.com/office/drawing/2014/main" id="{00000000-0008-0000-1E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4" name="Text Box 9">
          <a:extLst>
            <a:ext uri="{FF2B5EF4-FFF2-40B4-BE49-F238E27FC236}">
              <a16:creationId xmlns:a16="http://schemas.microsoft.com/office/drawing/2014/main" id="{00000000-0008-0000-1E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5" name="Text Box 10">
          <a:extLst>
            <a:ext uri="{FF2B5EF4-FFF2-40B4-BE49-F238E27FC236}">
              <a16:creationId xmlns:a16="http://schemas.microsoft.com/office/drawing/2014/main" id="{00000000-0008-0000-1E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6" name="Text Box 1">
          <a:extLst>
            <a:ext uri="{FF2B5EF4-FFF2-40B4-BE49-F238E27FC236}">
              <a16:creationId xmlns:a16="http://schemas.microsoft.com/office/drawing/2014/main" id="{00000000-0008-0000-1E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7" name="Text Box 2">
          <a:extLst>
            <a:ext uri="{FF2B5EF4-FFF2-40B4-BE49-F238E27FC236}">
              <a16:creationId xmlns:a16="http://schemas.microsoft.com/office/drawing/2014/main" id="{00000000-0008-0000-1E00-00009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8" name="Text Box 8">
          <a:extLst>
            <a:ext uri="{FF2B5EF4-FFF2-40B4-BE49-F238E27FC236}">
              <a16:creationId xmlns:a16="http://schemas.microsoft.com/office/drawing/2014/main" id="{00000000-0008-0000-1E00-00009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39" name="Text Box 8">
          <a:extLst>
            <a:ext uri="{FF2B5EF4-FFF2-40B4-BE49-F238E27FC236}">
              <a16:creationId xmlns:a16="http://schemas.microsoft.com/office/drawing/2014/main" id="{00000000-0008-0000-1E00-00009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40" name="Text Box 8">
          <a:extLst>
            <a:ext uri="{FF2B5EF4-FFF2-40B4-BE49-F238E27FC236}">
              <a16:creationId xmlns:a16="http://schemas.microsoft.com/office/drawing/2014/main" id="{00000000-0008-0000-1E00-0000A0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41" name="Text Box 8">
          <a:extLst>
            <a:ext uri="{FF2B5EF4-FFF2-40B4-BE49-F238E27FC236}">
              <a16:creationId xmlns:a16="http://schemas.microsoft.com/office/drawing/2014/main" id="{00000000-0008-0000-1E00-0000A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2" name="Text Box 8">
          <a:extLst>
            <a:ext uri="{FF2B5EF4-FFF2-40B4-BE49-F238E27FC236}">
              <a16:creationId xmlns:a16="http://schemas.microsoft.com/office/drawing/2014/main" id="{00000000-0008-0000-1E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3" name="Text Box 8">
          <a:extLst>
            <a:ext uri="{FF2B5EF4-FFF2-40B4-BE49-F238E27FC236}">
              <a16:creationId xmlns:a16="http://schemas.microsoft.com/office/drawing/2014/main" id="{00000000-0008-0000-1E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4" name="Text Box 1">
          <a:extLst>
            <a:ext uri="{FF2B5EF4-FFF2-40B4-BE49-F238E27FC236}">
              <a16:creationId xmlns:a16="http://schemas.microsoft.com/office/drawing/2014/main" id="{00000000-0008-0000-1E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5" name="Text Box 2">
          <a:extLst>
            <a:ext uri="{FF2B5EF4-FFF2-40B4-BE49-F238E27FC236}">
              <a16:creationId xmlns:a16="http://schemas.microsoft.com/office/drawing/2014/main" id="{00000000-0008-0000-1E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6" name="Text Box 3">
          <a:extLst>
            <a:ext uri="{FF2B5EF4-FFF2-40B4-BE49-F238E27FC236}">
              <a16:creationId xmlns:a16="http://schemas.microsoft.com/office/drawing/2014/main" id="{00000000-0008-0000-1E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7" name="Text Box 4">
          <a:extLst>
            <a:ext uri="{FF2B5EF4-FFF2-40B4-BE49-F238E27FC236}">
              <a16:creationId xmlns:a16="http://schemas.microsoft.com/office/drawing/2014/main" id="{00000000-0008-0000-1E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8" name="Text Box 5">
          <a:extLst>
            <a:ext uri="{FF2B5EF4-FFF2-40B4-BE49-F238E27FC236}">
              <a16:creationId xmlns:a16="http://schemas.microsoft.com/office/drawing/2014/main" id="{00000000-0008-0000-1E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9" name="Text Box 6">
          <a:extLst>
            <a:ext uri="{FF2B5EF4-FFF2-40B4-BE49-F238E27FC236}">
              <a16:creationId xmlns:a16="http://schemas.microsoft.com/office/drawing/2014/main" id="{00000000-0008-0000-1E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0" name="Text Box 8">
          <a:extLst>
            <a:ext uri="{FF2B5EF4-FFF2-40B4-BE49-F238E27FC236}">
              <a16:creationId xmlns:a16="http://schemas.microsoft.com/office/drawing/2014/main" id="{00000000-0008-0000-1E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1" name="Text Box 9">
          <a:extLst>
            <a:ext uri="{FF2B5EF4-FFF2-40B4-BE49-F238E27FC236}">
              <a16:creationId xmlns:a16="http://schemas.microsoft.com/office/drawing/2014/main" id="{00000000-0008-0000-1E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2" name="Text Box 10">
          <a:extLst>
            <a:ext uri="{FF2B5EF4-FFF2-40B4-BE49-F238E27FC236}">
              <a16:creationId xmlns:a16="http://schemas.microsoft.com/office/drawing/2014/main" id="{00000000-0008-0000-1E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3" name="Text Box 1">
          <a:extLst>
            <a:ext uri="{FF2B5EF4-FFF2-40B4-BE49-F238E27FC236}">
              <a16:creationId xmlns:a16="http://schemas.microsoft.com/office/drawing/2014/main" id="{00000000-0008-0000-1E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4" name="Text Box 2">
          <a:extLst>
            <a:ext uri="{FF2B5EF4-FFF2-40B4-BE49-F238E27FC236}">
              <a16:creationId xmlns:a16="http://schemas.microsoft.com/office/drawing/2014/main" id="{00000000-0008-0000-1E00-0000AE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5" name="Text Box 8">
          <a:extLst>
            <a:ext uri="{FF2B5EF4-FFF2-40B4-BE49-F238E27FC236}">
              <a16:creationId xmlns:a16="http://schemas.microsoft.com/office/drawing/2014/main" id="{00000000-0008-0000-1E00-0000A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6" name="Text Box 8">
          <a:extLst>
            <a:ext uri="{FF2B5EF4-FFF2-40B4-BE49-F238E27FC236}">
              <a16:creationId xmlns:a16="http://schemas.microsoft.com/office/drawing/2014/main" id="{00000000-0008-0000-1E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7" name="Text Box 8">
          <a:extLst>
            <a:ext uri="{FF2B5EF4-FFF2-40B4-BE49-F238E27FC236}">
              <a16:creationId xmlns:a16="http://schemas.microsoft.com/office/drawing/2014/main" id="{00000000-0008-0000-1E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1E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1E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1E00-0000B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1" name="Text Box 8">
          <a:extLst>
            <a:ext uri="{FF2B5EF4-FFF2-40B4-BE49-F238E27FC236}">
              <a16:creationId xmlns:a16="http://schemas.microsoft.com/office/drawing/2014/main" id="{00000000-0008-0000-1E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2" name="Text Box 8">
          <a:extLst>
            <a:ext uri="{FF2B5EF4-FFF2-40B4-BE49-F238E27FC236}">
              <a16:creationId xmlns:a16="http://schemas.microsoft.com/office/drawing/2014/main" id="{00000000-0008-0000-1E00-0000B6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63" name="Text Box 8">
          <a:extLst>
            <a:ext uri="{FF2B5EF4-FFF2-40B4-BE49-F238E27FC236}">
              <a16:creationId xmlns:a16="http://schemas.microsoft.com/office/drawing/2014/main" id="{00000000-0008-0000-1E00-0000B7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xdr:rowOff>
    </xdr:from>
    <xdr:ext cx="114300" cy="285750"/>
    <xdr:sp macro="" textlink="">
      <xdr:nvSpPr>
        <xdr:cNvPr id="1464" name="Text Box 8">
          <a:extLst>
            <a:ext uri="{FF2B5EF4-FFF2-40B4-BE49-F238E27FC236}">
              <a16:creationId xmlns:a16="http://schemas.microsoft.com/office/drawing/2014/main" id="{00000000-0008-0000-1E00-0000B8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53</xdr:row>
      <xdr:rowOff>0</xdr:rowOff>
    </xdr:from>
    <xdr:ext cx="114300" cy="285750"/>
    <xdr:sp macro="" textlink="">
      <xdr:nvSpPr>
        <xdr:cNvPr id="1465" name="Text Box 8">
          <a:extLst>
            <a:ext uri="{FF2B5EF4-FFF2-40B4-BE49-F238E27FC236}">
              <a16:creationId xmlns:a16="http://schemas.microsoft.com/office/drawing/2014/main" id="{00000000-0008-0000-1E00-0000B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6" name="Text Box 1">
          <a:extLst>
            <a:ext uri="{FF2B5EF4-FFF2-40B4-BE49-F238E27FC236}">
              <a16:creationId xmlns:a16="http://schemas.microsoft.com/office/drawing/2014/main" id="{00000000-0008-0000-1E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7" name="Text Box 2">
          <a:extLst>
            <a:ext uri="{FF2B5EF4-FFF2-40B4-BE49-F238E27FC236}">
              <a16:creationId xmlns:a16="http://schemas.microsoft.com/office/drawing/2014/main" id="{00000000-0008-0000-1E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8" name="Text Box 3">
          <a:extLst>
            <a:ext uri="{FF2B5EF4-FFF2-40B4-BE49-F238E27FC236}">
              <a16:creationId xmlns:a16="http://schemas.microsoft.com/office/drawing/2014/main" id="{00000000-0008-0000-1E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9" name="Text Box 4">
          <a:extLst>
            <a:ext uri="{FF2B5EF4-FFF2-40B4-BE49-F238E27FC236}">
              <a16:creationId xmlns:a16="http://schemas.microsoft.com/office/drawing/2014/main" id="{00000000-0008-0000-1E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0" name="Text Box 5">
          <a:extLst>
            <a:ext uri="{FF2B5EF4-FFF2-40B4-BE49-F238E27FC236}">
              <a16:creationId xmlns:a16="http://schemas.microsoft.com/office/drawing/2014/main" id="{00000000-0008-0000-1E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1" name="Text Box 6">
          <a:extLst>
            <a:ext uri="{FF2B5EF4-FFF2-40B4-BE49-F238E27FC236}">
              <a16:creationId xmlns:a16="http://schemas.microsoft.com/office/drawing/2014/main" id="{00000000-0008-0000-1E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2" name="Text Box 8">
          <a:extLst>
            <a:ext uri="{FF2B5EF4-FFF2-40B4-BE49-F238E27FC236}">
              <a16:creationId xmlns:a16="http://schemas.microsoft.com/office/drawing/2014/main" id="{00000000-0008-0000-1E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3" name="Text Box 9">
          <a:extLst>
            <a:ext uri="{FF2B5EF4-FFF2-40B4-BE49-F238E27FC236}">
              <a16:creationId xmlns:a16="http://schemas.microsoft.com/office/drawing/2014/main" id="{00000000-0008-0000-1E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4" name="Text Box 10">
          <a:extLst>
            <a:ext uri="{FF2B5EF4-FFF2-40B4-BE49-F238E27FC236}">
              <a16:creationId xmlns:a16="http://schemas.microsoft.com/office/drawing/2014/main" id="{00000000-0008-0000-1E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5" name="Text Box 1">
          <a:extLst>
            <a:ext uri="{FF2B5EF4-FFF2-40B4-BE49-F238E27FC236}">
              <a16:creationId xmlns:a16="http://schemas.microsoft.com/office/drawing/2014/main" id="{00000000-0008-0000-1E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6" name="Text Box 2">
          <a:extLst>
            <a:ext uri="{FF2B5EF4-FFF2-40B4-BE49-F238E27FC236}">
              <a16:creationId xmlns:a16="http://schemas.microsoft.com/office/drawing/2014/main" id="{00000000-0008-0000-1E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1E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8" name="Text Box 8">
          <a:extLst>
            <a:ext uri="{FF2B5EF4-FFF2-40B4-BE49-F238E27FC236}">
              <a16:creationId xmlns:a16="http://schemas.microsoft.com/office/drawing/2014/main" id="{00000000-0008-0000-1E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9" name="Text Box 1">
          <a:extLst>
            <a:ext uri="{FF2B5EF4-FFF2-40B4-BE49-F238E27FC236}">
              <a16:creationId xmlns:a16="http://schemas.microsoft.com/office/drawing/2014/main" id="{00000000-0008-0000-1E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0" name="Text Box 2">
          <a:extLst>
            <a:ext uri="{FF2B5EF4-FFF2-40B4-BE49-F238E27FC236}">
              <a16:creationId xmlns:a16="http://schemas.microsoft.com/office/drawing/2014/main" id="{00000000-0008-0000-1E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1" name="Text Box 3">
          <a:extLst>
            <a:ext uri="{FF2B5EF4-FFF2-40B4-BE49-F238E27FC236}">
              <a16:creationId xmlns:a16="http://schemas.microsoft.com/office/drawing/2014/main" id="{00000000-0008-0000-1E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2" name="Text Box 4">
          <a:extLst>
            <a:ext uri="{FF2B5EF4-FFF2-40B4-BE49-F238E27FC236}">
              <a16:creationId xmlns:a16="http://schemas.microsoft.com/office/drawing/2014/main" id="{00000000-0008-0000-1E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3" name="Text Box 5">
          <a:extLst>
            <a:ext uri="{FF2B5EF4-FFF2-40B4-BE49-F238E27FC236}">
              <a16:creationId xmlns:a16="http://schemas.microsoft.com/office/drawing/2014/main" id="{00000000-0008-0000-1E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4" name="Text Box 6">
          <a:extLst>
            <a:ext uri="{FF2B5EF4-FFF2-40B4-BE49-F238E27FC236}">
              <a16:creationId xmlns:a16="http://schemas.microsoft.com/office/drawing/2014/main" id="{00000000-0008-0000-1E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5" name="Text Box 8">
          <a:extLst>
            <a:ext uri="{FF2B5EF4-FFF2-40B4-BE49-F238E27FC236}">
              <a16:creationId xmlns:a16="http://schemas.microsoft.com/office/drawing/2014/main" id="{00000000-0008-0000-1E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6" name="Text Box 9">
          <a:extLst>
            <a:ext uri="{FF2B5EF4-FFF2-40B4-BE49-F238E27FC236}">
              <a16:creationId xmlns:a16="http://schemas.microsoft.com/office/drawing/2014/main" id="{00000000-0008-0000-1E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7" name="Text Box 10">
          <a:extLst>
            <a:ext uri="{FF2B5EF4-FFF2-40B4-BE49-F238E27FC236}">
              <a16:creationId xmlns:a16="http://schemas.microsoft.com/office/drawing/2014/main" id="{00000000-0008-0000-1E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8" name="Text Box 1">
          <a:extLst>
            <a:ext uri="{FF2B5EF4-FFF2-40B4-BE49-F238E27FC236}">
              <a16:creationId xmlns:a16="http://schemas.microsoft.com/office/drawing/2014/main" id="{00000000-0008-0000-1E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9" name="Text Box 2">
          <a:extLst>
            <a:ext uri="{FF2B5EF4-FFF2-40B4-BE49-F238E27FC236}">
              <a16:creationId xmlns:a16="http://schemas.microsoft.com/office/drawing/2014/main" id="{00000000-0008-0000-1E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1E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1" name="Text Box 8">
          <a:extLst>
            <a:ext uri="{FF2B5EF4-FFF2-40B4-BE49-F238E27FC236}">
              <a16:creationId xmlns:a16="http://schemas.microsoft.com/office/drawing/2014/main" id="{00000000-0008-0000-1E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2" name="Text Box 1">
          <a:extLst>
            <a:ext uri="{FF2B5EF4-FFF2-40B4-BE49-F238E27FC236}">
              <a16:creationId xmlns:a16="http://schemas.microsoft.com/office/drawing/2014/main" id="{00000000-0008-0000-1E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3" name="Text Box 2">
          <a:extLst>
            <a:ext uri="{FF2B5EF4-FFF2-40B4-BE49-F238E27FC236}">
              <a16:creationId xmlns:a16="http://schemas.microsoft.com/office/drawing/2014/main" id="{00000000-0008-0000-1E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4" name="Text Box 3">
          <a:extLst>
            <a:ext uri="{FF2B5EF4-FFF2-40B4-BE49-F238E27FC236}">
              <a16:creationId xmlns:a16="http://schemas.microsoft.com/office/drawing/2014/main" id="{00000000-0008-0000-1E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5" name="Text Box 4">
          <a:extLst>
            <a:ext uri="{FF2B5EF4-FFF2-40B4-BE49-F238E27FC236}">
              <a16:creationId xmlns:a16="http://schemas.microsoft.com/office/drawing/2014/main" id="{00000000-0008-0000-1E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6" name="Text Box 5">
          <a:extLst>
            <a:ext uri="{FF2B5EF4-FFF2-40B4-BE49-F238E27FC236}">
              <a16:creationId xmlns:a16="http://schemas.microsoft.com/office/drawing/2014/main" id="{00000000-0008-0000-1E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7" name="Text Box 6">
          <a:extLst>
            <a:ext uri="{FF2B5EF4-FFF2-40B4-BE49-F238E27FC236}">
              <a16:creationId xmlns:a16="http://schemas.microsoft.com/office/drawing/2014/main" id="{00000000-0008-0000-1E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8" name="Text Box 8">
          <a:extLst>
            <a:ext uri="{FF2B5EF4-FFF2-40B4-BE49-F238E27FC236}">
              <a16:creationId xmlns:a16="http://schemas.microsoft.com/office/drawing/2014/main" id="{00000000-0008-0000-1E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9" name="Text Box 9">
          <a:extLst>
            <a:ext uri="{FF2B5EF4-FFF2-40B4-BE49-F238E27FC236}">
              <a16:creationId xmlns:a16="http://schemas.microsoft.com/office/drawing/2014/main" id="{00000000-0008-0000-1E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0" name="Text Box 10">
          <a:extLst>
            <a:ext uri="{FF2B5EF4-FFF2-40B4-BE49-F238E27FC236}">
              <a16:creationId xmlns:a16="http://schemas.microsoft.com/office/drawing/2014/main" id="{00000000-0008-0000-1E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1" name="Text Box 1">
          <a:extLst>
            <a:ext uri="{FF2B5EF4-FFF2-40B4-BE49-F238E27FC236}">
              <a16:creationId xmlns:a16="http://schemas.microsoft.com/office/drawing/2014/main" id="{00000000-0008-0000-1E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2" name="Text Box 2">
          <a:extLst>
            <a:ext uri="{FF2B5EF4-FFF2-40B4-BE49-F238E27FC236}">
              <a16:creationId xmlns:a16="http://schemas.microsoft.com/office/drawing/2014/main" id="{00000000-0008-0000-1E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3" name="Text Box 8">
          <a:extLst>
            <a:ext uri="{FF2B5EF4-FFF2-40B4-BE49-F238E27FC236}">
              <a16:creationId xmlns:a16="http://schemas.microsoft.com/office/drawing/2014/main" id="{00000000-0008-0000-1E00-0000D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4" name="Text Box 8">
          <a:extLst>
            <a:ext uri="{FF2B5EF4-FFF2-40B4-BE49-F238E27FC236}">
              <a16:creationId xmlns:a16="http://schemas.microsoft.com/office/drawing/2014/main" id="{00000000-0008-0000-1E00-0000E0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5" name="Text Box 8">
          <a:extLst>
            <a:ext uri="{FF2B5EF4-FFF2-40B4-BE49-F238E27FC236}">
              <a16:creationId xmlns:a16="http://schemas.microsoft.com/office/drawing/2014/main" id="{00000000-0008-0000-1E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6" name="Text Box 8">
          <a:extLst>
            <a:ext uri="{FF2B5EF4-FFF2-40B4-BE49-F238E27FC236}">
              <a16:creationId xmlns:a16="http://schemas.microsoft.com/office/drawing/2014/main" id="{00000000-0008-0000-1E00-0000E2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07" name="Text Box 8">
          <a:extLst>
            <a:ext uri="{FF2B5EF4-FFF2-40B4-BE49-F238E27FC236}">
              <a16:creationId xmlns:a16="http://schemas.microsoft.com/office/drawing/2014/main" id="{00000000-0008-0000-1E00-0000E3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1E00-0000E4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09" name="Text Box 8">
          <a:extLst>
            <a:ext uri="{FF2B5EF4-FFF2-40B4-BE49-F238E27FC236}">
              <a16:creationId xmlns:a16="http://schemas.microsoft.com/office/drawing/2014/main" id="{00000000-0008-0000-1E00-0000E5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10" name="Text Box 8">
          <a:extLst>
            <a:ext uri="{FF2B5EF4-FFF2-40B4-BE49-F238E27FC236}">
              <a16:creationId xmlns:a16="http://schemas.microsoft.com/office/drawing/2014/main" id="{00000000-0008-0000-1E00-0000E6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1" name="Text Box 8">
          <a:extLst>
            <a:ext uri="{FF2B5EF4-FFF2-40B4-BE49-F238E27FC236}">
              <a16:creationId xmlns:a16="http://schemas.microsoft.com/office/drawing/2014/main" id="{00000000-0008-0000-1E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2" name="Text Box 8">
          <a:extLst>
            <a:ext uri="{FF2B5EF4-FFF2-40B4-BE49-F238E27FC236}">
              <a16:creationId xmlns:a16="http://schemas.microsoft.com/office/drawing/2014/main" id="{00000000-0008-0000-1E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1E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4" name="Text Box 8">
          <a:extLst>
            <a:ext uri="{FF2B5EF4-FFF2-40B4-BE49-F238E27FC236}">
              <a16:creationId xmlns:a16="http://schemas.microsoft.com/office/drawing/2014/main" id="{00000000-0008-0000-1E00-0000EA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5" name="Text Box 1">
          <a:extLst>
            <a:ext uri="{FF2B5EF4-FFF2-40B4-BE49-F238E27FC236}">
              <a16:creationId xmlns:a16="http://schemas.microsoft.com/office/drawing/2014/main" id="{00000000-0008-0000-1E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6" name="Text Box 2">
          <a:extLst>
            <a:ext uri="{FF2B5EF4-FFF2-40B4-BE49-F238E27FC236}">
              <a16:creationId xmlns:a16="http://schemas.microsoft.com/office/drawing/2014/main" id="{00000000-0008-0000-1E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7" name="Text Box 3">
          <a:extLst>
            <a:ext uri="{FF2B5EF4-FFF2-40B4-BE49-F238E27FC236}">
              <a16:creationId xmlns:a16="http://schemas.microsoft.com/office/drawing/2014/main" id="{00000000-0008-0000-1E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8" name="Text Box 4">
          <a:extLst>
            <a:ext uri="{FF2B5EF4-FFF2-40B4-BE49-F238E27FC236}">
              <a16:creationId xmlns:a16="http://schemas.microsoft.com/office/drawing/2014/main" id="{00000000-0008-0000-1E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9" name="Text Box 5">
          <a:extLst>
            <a:ext uri="{FF2B5EF4-FFF2-40B4-BE49-F238E27FC236}">
              <a16:creationId xmlns:a16="http://schemas.microsoft.com/office/drawing/2014/main" id="{00000000-0008-0000-1E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0" name="Text Box 6">
          <a:extLst>
            <a:ext uri="{FF2B5EF4-FFF2-40B4-BE49-F238E27FC236}">
              <a16:creationId xmlns:a16="http://schemas.microsoft.com/office/drawing/2014/main" id="{00000000-0008-0000-1E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1" name="Text Box 8">
          <a:extLst>
            <a:ext uri="{FF2B5EF4-FFF2-40B4-BE49-F238E27FC236}">
              <a16:creationId xmlns:a16="http://schemas.microsoft.com/office/drawing/2014/main" id="{00000000-0008-0000-1E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2" name="Text Box 9">
          <a:extLst>
            <a:ext uri="{FF2B5EF4-FFF2-40B4-BE49-F238E27FC236}">
              <a16:creationId xmlns:a16="http://schemas.microsoft.com/office/drawing/2014/main" id="{00000000-0008-0000-1E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3" name="Text Box 10">
          <a:extLst>
            <a:ext uri="{FF2B5EF4-FFF2-40B4-BE49-F238E27FC236}">
              <a16:creationId xmlns:a16="http://schemas.microsoft.com/office/drawing/2014/main" id="{00000000-0008-0000-1E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4" name="Text Box 1">
          <a:extLst>
            <a:ext uri="{FF2B5EF4-FFF2-40B4-BE49-F238E27FC236}">
              <a16:creationId xmlns:a16="http://schemas.microsoft.com/office/drawing/2014/main" id="{00000000-0008-0000-1E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5" name="Text Box 2">
          <a:extLst>
            <a:ext uri="{FF2B5EF4-FFF2-40B4-BE49-F238E27FC236}">
              <a16:creationId xmlns:a16="http://schemas.microsoft.com/office/drawing/2014/main" id="{00000000-0008-0000-1E00-0000F5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6" name="Text Box 1">
          <a:extLst>
            <a:ext uri="{FF2B5EF4-FFF2-40B4-BE49-F238E27FC236}">
              <a16:creationId xmlns:a16="http://schemas.microsoft.com/office/drawing/2014/main" id="{00000000-0008-0000-1E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7" name="Text Box 2">
          <a:extLst>
            <a:ext uri="{FF2B5EF4-FFF2-40B4-BE49-F238E27FC236}">
              <a16:creationId xmlns:a16="http://schemas.microsoft.com/office/drawing/2014/main" id="{00000000-0008-0000-1E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8" name="Text Box 3">
          <a:extLst>
            <a:ext uri="{FF2B5EF4-FFF2-40B4-BE49-F238E27FC236}">
              <a16:creationId xmlns:a16="http://schemas.microsoft.com/office/drawing/2014/main" id="{00000000-0008-0000-1E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9" name="Text Box 4">
          <a:extLst>
            <a:ext uri="{FF2B5EF4-FFF2-40B4-BE49-F238E27FC236}">
              <a16:creationId xmlns:a16="http://schemas.microsoft.com/office/drawing/2014/main" id="{00000000-0008-0000-1E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0" name="Text Box 5">
          <a:extLst>
            <a:ext uri="{FF2B5EF4-FFF2-40B4-BE49-F238E27FC236}">
              <a16:creationId xmlns:a16="http://schemas.microsoft.com/office/drawing/2014/main" id="{00000000-0008-0000-1E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1" name="Text Box 6">
          <a:extLst>
            <a:ext uri="{FF2B5EF4-FFF2-40B4-BE49-F238E27FC236}">
              <a16:creationId xmlns:a16="http://schemas.microsoft.com/office/drawing/2014/main" id="{00000000-0008-0000-1E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2" name="Text Box 8">
          <a:extLst>
            <a:ext uri="{FF2B5EF4-FFF2-40B4-BE49-F238E27FC236}">
              <a16:creationId xmlns:a16="http://schemas.microsoft.com/office/drawing/2014/main" id="{00000000-0008-0000-1E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3" name="Text Box 9">
          <a:extLst>
            <a:ext uri="{FF2B5EF4-FFF2-40B4-BE49-F238E27FC236}">
              <a16:creationId xmlns:a16="http://schemas.microsoft.com/office/drawing/2014/main" id="{00000000-0008-0000-1E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4" name="Text Box 10">
          <a:extLst>
            <a:ext uri="{FF2B5EF4-FFF2-40B4-BE49-F238E27FC236}">
              <a16:creationId xmlns:a16="http://schemas.microsoft.com/office/drawing/2014/main" id="{00000000-0008-0000-1E00-0000FE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5" name="Text Box 11">
          <a:extLst>
            <a:ext uri="{FF2B5EF4-FFF2-40B4-BE49-F238E27FC236}">
              <a16:creationId xmlns:a16="http://schemas.microsoft.com/office/drawing/2014/main" id="{00000000-0008-0000-1E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6" name="Text Box 12">
          <a:extLst>
            <a:ext uri="{FF2B5EF4-FFF2-40B4-BE49-F238E27FC236}">
              <a16:creationId xmlns:a16="http://schemas.microsoft.com/office/drawing/2014/main" id="{00000000-0008-0000-1E00-00000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7" name="Text Box 1">
          <a:extLst>
            <a:ext uri="{FF2B5EF4-FFF2-40B4-BE49-F238E27FC236}">
              <a16:creationId xmlns:a16="http://schemas.microsoft.com/office/drawing/2014/main" id="{00000000-0008-0000-1E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8" name="Text Box 2">
          <a:extLst>
            <a:ext uri="{FF2B5EF4-FFF2-40B4-BE49-F238E27FC236}">
              <a16:creationId xmlns:a16="http://schemas.microsoft.com/office/drawing/2014/main" id="{00000000-0008-0000-1E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9" name="Text Box 1">
          <a:extLst>
            <a:ext uri="{FF2B5EF4-FFF2-40B4-BE49-F238E27FC236}">
              <a16:creationId xmlns:a16="http://schemas.microsoft.com/office/drawing/2014/main" id="{00000000-0008-0000-1E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0" name="Text Box 2">
          <a:extLst>
            <a:ext uri="{FF2B5EF4-FFF2-40B4-BE49-F238E27FC236}">
              <a16:creationId xmlns:a16="http://schemas.microsoft.com/office/drawing/2014/main" id="{00000000-0008-0000-1E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1" name="Text Box 3">
          <a:extLst>
            <a:ext uri="{FF2B5EF4-FFF2-40B4-BE49-F238E27FC236}">
              <a16:creationId xmlns:a16="http://schemas.microsoft.com/office/drawing/2014/main" id="{00000000-0008-0000-1E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2" name="Text Box 4">
          <a:extLst>
            <a:ext uri="{FF2B5EF4-FFF2-40B4-BE49-F238E27FC236}">
              <a16:creationId xmlns:a16="http://schemas.microsoft.com/office/drawing/2014/main" id="{00000000-0008-0000-1E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3" name="Text Box 5">
          <a:extLst>
            <a:ext uri="{FF2B5EF4-FFF2-40B4-BE49-F238E27FC236}">
              <a16:creationId xmlns:a16="http://schemas.microsoft.com/office/drawing/2014/main" id="{00000000-0008-0000-1E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4" name="Text Box 6">
          <a:extLst>
            <a:ext uri="{FF2B5EF4-FFF2-40B4-BE49-F238E27FC236}">
              <a16:creationId xmlns:a16="http://schemas.microsoft.com/office/drawing/2014/main" id="{00000000-0008-0000-1E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5" name="Text Box 8">
          <a:extLst>
            <a:ext uri="{FF2B5EF4-FFF2-40B4-BE49-F238E27FC236}">
              <a16:creationId xmlns:a16="http://schemas.microsoft.com/office/drawing/2014/main" id="{00000000-0008-0000-1E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6" name="Text Box 9">
          <a:extLst>
            <a:ext uri="{FF2B5EF4-FFF2-40B4-BE49-F238E27FC236}">
              <a16:creationId xmlns:a16="http://schemas.microsoft.com/office/drawing/2014/main" id="{00000000-0008-0000-1E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7" name="Text Box 10">
          <a:extLst>
            <a:ext uri="{FF2B5EF4-FFF2-40B4-BE49-F238E27FC236}">
              <a16:creationId xmlns:a16="http://schemas.microsoft.com/office/drawing/2014/main" id="{00000000-0008-0000-1E00-00000B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8" name="Text Box 11">
          <a:extLst>
            <a:ext uri="{FF2B5EF4-FFF2-40B4-BE49-F238E27FC236}">
              <a16:creationId xmlns:a16="http://schemas.microsoft.com/office/drawing/2014/main" id="{00000000-0008-0000-1E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9" name="Text Box 12">
          <a:extLst>
            <a:ext uri="{FF2B5EF4-FFF2-40B4-BE49-F238E27FC236}">
              <a16:creationId xmlns:a16="http://schemas.microsoft.com/office/drawing/2014/main" id="{00000000-0008-0000-1E00-00000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0" name="Text Box 1">
          <a:extLst>
            <a:ext uri="{FF2B5EF4-FFF2-40B4-BE49-F238E27FC236}">
              <a16:creationId xmlns:a16="http://schemas.microsoft.com/office/drawing/2014/main" id="{00000000-0008-0000-1E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1" name="Text Box 2">
          <a:extLst>
            <a:ext uri="{FF2B5EF4-FFF2-40B4-BE49-F238E27FC236}">
              <a16:creationId xmlns:a16="http://schemas.microsoft.com/office/drawing/2014/main" id="{00000000-0008-0000-1E00-00000F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2" name="Text Box 8">
          <a:extLst>
            <a:ext uri="{FF2B5EF4-FFF2-40B4-BE49-F238E27FC236}">
              <a16:creationId xmlns:a16="http://schemas.microsoft.com/office/drawing/2014/main" id="{00000000-0008-0000-1E00-00001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3" name="Text Box 13">
          <a:extLst>
            <a:ext uri="{FF2B5EF4-FFF2-40B4-BE49-F238E27FC236}">
              <a16:creationId xmlns:a16="http://schemas.microsoft.com/office/drawing/2014/main" id="{00000000-0008-0000-1E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4" name="Text Box 14">
          <a:extLst>
            <a:ext uri="{FF2B5EF4-FFF2-40B4-BE49-F238E27FC236}">
              <a16:creationId xmlns:a16="http://schemas.microsoft.com/office/drawing/2014/main" id="{00000000-0008-0000-1E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5" name="Text Box 13">
          <a:extLst>
            <a:ext uri="{FF2B5EF4-FFF2-40B4-BE49-F238E27FC236}">
              <a16:creationId xmlns:a16="http://schemas.microsoft.com/office/drawing/2014/main" id="{00000000-0008-0000-1E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6" name="Text Box 14">
          <a:extLst>
            <a:ext uri="{FF2B5EF4-FFF2-40B4-BE49-F238E27FC236}">
              <a16:creationId xmlns:a16="http://schemas.microsoft.com/office/drawing/2014/main" id="{00000000-0008-0000-1E00-000014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57" name="Text Box 13">
          <a:extLst>
            <a:ext uri="{FF2B5EF4-FFF2-40B4-BE49-F238E27FC236}">
              <a16:creationId xmlns:a16="http://schemas.microsoft.com/office/drawing/2014/main" id="{00000000-0008-0000-1E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58" name="Text Box 14">
          <a:extLst>
            <a:ext uri="{FF2B5EF4-FFF2-40B4-BE49-F238E27FC236}">
              <a16:creationId xmlns:a16="http://schemas.microsoft.com/office/drawing/2014/main" id="{00000000-0008-0000-1E00-000016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9" name="Text Box 8">
          <a:extLst>
            <a:ext uri="{FF2B5EF4-FFF2-40B4-BE49-F238E27FC236}">
              <a16:creationId xmlns:a16="http://schemas.microsoft.com/office/drawing/2014/main" id="{00000000-0008-0000-1E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0" name="Text Box 8">
          <a:extLst>
            <a:ext uri="{FF2B5EF4-FFF2-40B4-BE49-F238E27FC236}">
              <a16:creationId xmlns:a16="http://schemas.microsoft.com/office/drawing/2014/main" id="{00000000-0008-0000-1E00-000018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1" name="Text Box 8">
          <a:extLst>
            <a:ext uri="{FF2B5EF4-FFF2-40B4-BE49-F238E27FC236}">
              <a16:creationId xmlns:a16="http://schemas.microsoft.com/office/drawing/2014/main" id="{00000000-0008-0000-1E00-000019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1E00-00001A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3" name="Text Box 8">
          <a:extLst>
            <a:ext uri="{FF2B5EF4-FFF2-40B4-BE49-F238E27FC236}">
              <a16:creationId xmlns:a16="http://schemas.microsoft.com/office/drawing/2014/main" id="{00000000-0008-0000-1E00-00001B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4" name="Text Box 8">
          <a:extLst>
            <a:ext uri="{FF2B5EF4-FFF2-40B4-BE49-F238E27FC236}">
              <a16:creationId xmlns:a16="http://schemas.microsoft.com/office/drawing/2014/main" id="{00000000-0008-0000-1E00-00001C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5" name="Text Box 8">
          <a:extLst>
            <a:ext uri="{FF2B5EF4-FFF2-40B4-BE49-F238E27FC236}">
              <a16:creationId xmlns:a16="http://schemas.microsoft.com/office/drawing/2014/main" id="{00000000-0008-0000-1E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6" name="Text Box 8">
          <a:extLst>
            <a:ext uri="{FF2B5EF4-FFF2-40B4-BE49-F238E27FC236}">
              <a16:creationId xmlns:a16="http://schemas.microsoft.com/office/drawing/2014/main" id="{00000000-0008-0000-1E00-00001E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67" name="Text Box 8">
          <a:extLst>
            <a:ext uri="{FF2B5EF4-FFF2-40B4-BE49-F238E27FC236}">
              <a16:creationId xmlns:a16="http://schemas.microsoft.com/office/drawing/2014/main" id="{00000000-0008-0000-1E00-00001F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68" name="Text Box 8">
          <a:extLst>
            <a:ext uri="{FF2B5EF4-FFF2-40B4-BE49-F238E27FC236}">
              <a16:creationId xmlns:a16="http://schemas.microsoft.com/office/drawing/2014/main" id="{00000000-0008-0000-1E00-000020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569" name="Text Box 8">
          <a:extLst>
            <a:ext uri="{FF2B5EF4-FFF2-40B4-BE49-F238E27FC236}">
              <a16:creationId xmlns:a16="http://schemas.microsoft.com/office/drawing/2014/main" id="{00000000-0008-0000-1E00-000021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0" name="Text Box 8">
          <a:extLst>
            <a:ext uri="{FF2B5EF4-FFF2-40B4-BE49-F238E27FC236}">
              <a16:creationId xmlns:a16="http://schemas.microsoft.com/office/drawing/2014/main" id="{00000000-0008-0000-1E00-000022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1" name="Text Box 8">
          <a:extLst>
            <a:ext uri="{FF2B5EF4-FFF2-40B4-BE49-F238E27FC236}">
              <a16:creationId xmlns:a16="http://schemas.microsoft.com/office/drawing/2014/main" id="{00000000-0008-0000-1E00-000023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2" name="Text Box 2">
          <a:extLst>
            <a:ext uri="{FF2B5EF4-FFF2-40B4-BE49-F238E27FC236}">
              <a16:creationId xmlns:a16="http://schemas.microsoft.com/office/drawing/2014/main" id="{00000000-0008-0000-1E00-000024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45</xdr:row>
      <xdr:rowOff>28575</xdr:rowOff>
    </xdr:from>
    <xdr:ext cx="114300" cy="285750"/>
    <xdr:sp macro="" textlink="">
      <xdr:nvSpPr>
        <xdr:cNvPr id="1573" name="Text Box 10">
          <a:extLst>
            <a:ext uri="{FF2B5EF4-FFF2-40B4-BE49-F238E27FC236}">
              <a16:creationId xmlns:a16="http://schemas.microsoft.com/office/drawing/2014/main" id="{00000000-0008-0000-1E00-000025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21</xdr:row>
      <xdr:rowOff>79375</xdr:rowOff>
    </xdr:from>
    <xdr:ext cx="114300" cy="285750"/>
    <xdr:sp macro="" textlink="">
      <xdr:nvSpPr>
        <xdr:cNvPr id="1574" name="Text Box 8">
          <a:extLst>
            <a:ext uri="{FF2B5EF4-FFF2-40B4-BE49-F238E27FC236}">
              <a16:creationId xmlns:a16="http://schemas.microsoft.com/office/drawing/2014/main" id="{00000000-0008-0000-1E00-000026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75" name="Text Box 2">
          <a:extLst>
            <a:ext uri="{FF2B5EF4-FFF2-40B4-BE49-F238E27FC236}">
              <a16:creationId xmlns:a16="http://schemas.microsoft.com/office/drawing/2014/main" id="{00000000-0008-0000-1E00-000027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6" name="Text Box 8">
          <a:extLst>
            <a:ext uri="{FF2B5EF4-FFF2-40B4-BE49-F238E27FC236}">
              <a16:creationId xmlns:a16="http://schemas.microsoft.com/office/drawing/2014/main" id="{00000000-0008-0000-1E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7" name="Text Box 1">
          <a:extLst>
            <a:ext uri="{FF2B5EF4-FFF2-40B4-BE49-F238E27FC236}">
              <a16:creationId xmlns:a16="http://schemas.microsoft.com/office/drawing/2014/main" id="{00000000-0008-0000-1E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8" name="Text Box 2">
          <a:extLst>
            <a:ext uri="{FF2B5EF4-FFF2-40B4-BE49-F238E27FC236}">
              <a16:creationId xmlns:a16="http://schemas.microsoft.com/office/drawing/2014/main" id="{00000000-0008-0000-1E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9" name="Text Box 3">
          <a:extLst>
            <a:ext uri="{FF2B5EF4-FFF2-40B4-BE49-F238E27FC236}">
              <a16:creationId xmlns:a16="http://schemas.microsoft.com/office/drawing/2014/main" id="{00000000-0008-0000-1E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0" name="Text Box 4">
          <a:extLst>
            <a:ext uri="{FF2B5EF4-FFF2-40B4-BE49-F238E27FC236}">
              <a16:creationId xmlns:a16="http://schemas.microsoft.com/office/drawing/2014/main" id="{00000000-0008-0000-1E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1" name="Text Box 5">
          <a:extLst>
            <a:ext uri="{FF2B5EF4-FFF2-40B4-BE49-F238E27FC236}">
              <a16:creationId xmlns:a16="http://schemas.microsoft.com/office/drawing/2014/main" id="{00000000-0008-0000-1E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2" name="Text Box 6">
          <a:extLst>
            <a:ext uri="{FF2B5EF4-FFF2-40B4-BE49-F238E27FC236}">
              <a16:creationId xmlns:a16="http://schemas.microsoft.com/office/drawing/2014/main" id="{00000000-0008-0000-1E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3" name="Text Box 8">
          <a:extLst>
            <a:ext uri="{FF2B5EF4-FFF2-40B4-BE49-F238E27FC236}">
              <a16:creationId xmlns:a16="http://schemas.microsoft.com/office/drawing/2014/main" id="{00000000-0008-0000-1E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4" name="Text Box 9">
          <a:extLst>
            <a:ext uri="{FF2B5EF4-FFF2-40B4-BE49-F238E27FC236}">
              <a16:creationId xmlns:a16="http://schemas.microsoft.com/office/drawing/2014/main" id="{00000000-0008-0000-1E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5" name="Text Box 10">
          <a:extLst>
            <a:ext uri="{FF2B5EF4-FFF2-40B4-BE49-F238E27FC236}">
              <a16:creationId xmlns:a16="http://schemas.microsoft.com/office/drawing/2014/main" id="{00000000-0008-0000-1E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6" name="Text Box 1">
          <a:extLst>
            <a:ext uri="{FF2B5EF4-FFF2-40B4-BE49-F238E27FC236}">
              <a16:creationId xmlns:a16="http://schemas.microsoft.com/office/drawing/2014/main" id="{00000000-0008-0000-1E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7" name="Text Box 2">
          <a:extLst>
            <a:ext uri="{FF2B5EF4-FFF2-40B4-BE49-F238E27FC236}">
              <a16:creationId xmlns:a16="http://schemas.microsoft.com/office/drawing/2014/main" id="{00000000-0008-0000-1E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8" name="Text Box 8">
          <a:extLst>
            <a:ext uri="{FF2B5EF4-FFF2-40B4-BE49-F238E27FC236}">
              <a16:creationId xmlns:a16="http://schemas.microsoft.com/office/drawing/2014/main" id="{00000000-0008-0000-1E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9" name="Text Box 8">
          <a:extLst>
            <a:ext uri="{FF2B5EF4-FFF2-40B4-BE49-F238E27FC236}">
              <a16:creationId xmlns:a16="http://schemas.microsoft.com/office/drawing/2014/main" id="{00000000-0008-0000-1E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0" name="Text Box 8">
          <a:extLst>
            <a:ext uri="{FF2B5EF4-FFF2-40B4-BE49-F238E27FC236}">
              <a16:creationId xmlns:a16="http://schemas.microsoft.com/office/drawing/2014/main" id="{00000000-0008-0000-1E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1" name="Text Box 8">
          <a:extLst>
            <a:ext uri="{FF2B5EF4-FFF2-40B4-BE49-F238E27FC236}">
              <a16:creationId xmlns:a16="http://schemas.microsoft.com/office/drawing/2014/main" id="{00000000-0008-0000-1E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2" name="Text Box 8">
          <a:extLst>
            <a:ext uri="{FF2B5EF4-FFF2-40B4-BE49-F238E27FC236}">
              <a16:creationId xmlns:a16="http://schemas.microsoft.com/office/drawing/2014/main" id="{00000000-0008-0000-1E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3" name="Text Box 1">
          <a:extLst>
            <a:ext uri="{FF2B5EF4-FFF2-40B4-BE49-F238E27FC236}">
              <a16:creationId xmlns:a16="http://schemas.microsoft.com/office/drawing/2014/main" id="{00000000-0008-0000-1E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4" name="Text Box 2">
          <a:extLst>
            <a:ext uri="{FF2B5EF4-FFF2-40B4-BE49-F238E27FC236}">
              <a16:creationId xmlns:a16="http://schemas.microsoft.com/office/drawing/2014/main" id="{00000000-0008-0000-1E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5" name="Text Box 3">
          <a:extLst>
            <a:ext uri="{FF2B5EF4-FFF2-40B4-BE49-F238E27FC236}">
              <a16:creationId xmlns:a16="http://schemas.microsoft.com/office/drawing/2014/main" id="{00000000-0008-0000-1E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6" name="Text Box 4">
          <a:extLst>
            <a:ext uri="{FF2B5EF4-FFF2-40B4-BE49-F238E27FC236}">
              <a16:creationId xmlns:a16="http://schemas.microsoft.com/office/drawing/2014/main" id="{00000000-0008-0000-1E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7" name="Text Box 5">
          <a:extLst>
            <a:ext uri="{FF2B5EF4-FFF2-40B4-BE49-F238E27FC236}">
              <a16:creationId xmlns:a16="http://schemas.microsoft.com/office/drawing/2014/main" id="{00000000-0008-0000-1E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8" name="Text Box 6">
          <a:extLst>
            <a:ext uri="{FF2B5EF4-FFF2-40B4-BE49-F238E27FC236}">
              <a16:creationId xmlns:a16="http://schemas.microsoft.com/office/drawing/2014/main" id="{00000000-0008-0000-1E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9" name="Text Box 8">
          <a:extLst>
            <a:ext uri="{FF2B5EF4-FFF2-40B4-BE49-F238E27FC236}">
              <a16:creationId xmlns:a16="http://schemas.microsoft.com/office/drawing/2014/main" id="{00000000-0008-0000-1E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0" name="Text Box 9">
          <a:extLst>
            <a:ext uri="{FF2B5EF4-FFF2-40B4-BE49-F238E27FC236}">
              <a16:creationId xmlns:a16="http://schemas.microsoft.com/office/drawing/2014/main" id="{00000000-0008-0000-1E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1" name="Text Box 10">
          <a:extLst>
            <a:ext uri="{FF2B5EF4-FFF2-40B4-BE49-F238E27FC236}">
              <a16:creationId xmlns:a16="http://schemas.microsoft.com/office/drawing/2014/main" id="{00000000-0008-0000-1E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2" name="Text Box 1">
          <a:extLst>
            <a:ext uri="{FF2B5EF4-FFF2-40B4-BE49-F238E27FC236}">
              <a16:creationId xmlns:a16="http://schemas.microsoft.com/office/drawing/2014/main" id="{00000000-0008-0000-1E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3" name="Text Box 2">
          <a:extLst>
            <a:ext uri="{FF2B5EF4-FFF2-40B4-BE49-F238E27FC236}">
              <a16:creationId xmlns:a16="http://schemas.microsoft.com/office/drawing/2014/main" id="{00000000-0008-0000-1E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4" name="Text Box 8">
          <a:extLst>
            <a:ext uri="{FF2B5EF4-FFF2-40B4-BE49-F238E27FC236}">
              <a16:creationId xmlns:a16="http://schemas.microsoft.com/office/drawing/2014/main" id="{00000000-0008-0000-1E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5" name="Text Box 8">
          <a:extLst>
            <a:ext uri="{FF2B5EF4-FFF2-40B4-BE49-F238E27FC236}">
              <a16:creationId xmlns:a16="http://schemas.microsoft.com/office/drawing/2014/main" id="{00000000-0008-0000-1E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6" name="Text Box 8">
          <a:extLst>
            <a:ext uri="{FF2B5EF4-FFF2-40B4-BE49-F238E27FC236}">
              <a16:creationId xmlns:a16="http://schemas.microsoft.com/office/drawing/2014/main" id="{00000000-0008-0000-1E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7" name="Text Box 1">
          <a:extLst>
            <a:ext uri="{FF2B5EF4-FFF2-40B4-BE49-F238E27FC236}">
              <a16:creationId xmlns:a16="http://schemas.microsoft.com/office/drawing/2014/main" id="{00000000-0008-0000-1E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8" name="Text Box 2">
          <a:extLst>
            <a:ext uri="{FF2B5EF4-FFF2-40B4-BE49-F238E27FC236}">
              <a16:creationId xmlns:a16="http://schemas.microsoft.com/office/drawing/2014/main" id="{00000000-0008-0000-1E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9" name="Text Box 3">
          <a:extLst>
            <a:ext uri="{FF2B5EF4-FFF2-40B4-BE49-F238E27FC236}">
              <a16:creationId xmlns:a16="http://schemas.microsoft.com/office/drawing/2014/main" id="{00000000-0008-0000-1E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0" name="Text Box 4">
          <a:extLst>
            <a:ext uri="{FF2B5EF4-FFF2-40B4-BE49-F238E27FC236}">
              <a16:creationId xmlns:a16="http://schemas.microsoft.com/office/drawing/2014/main" id="{00000000-0008-0000-1E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1" name="Text Box 5">
          <a:extLst>
            <a:ext uri="{FF2B5EF4-FFF2-40B4-BE49-F238E27FC236}">
              <a16:creationId xmlns:a16="http://schemas.microsoft.com/office/drawing/2014/main" id="{00000000-0008-0000-1E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2" name="Text Box 6">
          <a:extLst>
            <a:ext uri="{FF2B5EF4-FFF2-40B4-BE49-F238E27FC236}">
              <a16:creationId xmlns:a16="http://schemas.microsoft.com/office/drawing/2014/main" id="{00000000-0008-0000-1E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3" name="Text Box 8">
          <a:extLst>
            <a:ext uri="{FF2B5EF4-FFF2-40B4-BE49-F238E27FC236}">
              <a16:creationId xmlns:a16="http://schemas.microsoft.com/office/drawing/2014/main" id="{00000000-0008-0000-1E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4" name="Text Box 9">
          <a:extLst>
            <a:ext uri="{FF2B5EF4-FFF2-40B4-BE49-F238E27FC236}">
              <a16:creationId xmlns:a16="http://schemas.microsoft.com/office/drawing/2014/main" id="{00000000-0008-0000-1E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5" name="Text Box 10">
          <a:extLst>
            <a:ext uri="{FF2B5EF4-FFF2-40B4-BE49-F238E27FC236}">
              <a16:creationId xmlns:a16="http://schemas.microsoft.com/office/drawing/2014/main" id="{00000000-0008-0000-1E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6" name="Text Box 1">
          <a:extLst>
            <a:ext uri="{FF2B5EF4-FFF2-40B4-BE49-F238E27FC236}">
              <a16:creationId xmlns:a16="http://schemas.microsoft.com/office/drawing/2014/main" id="{00000000-0008-0000-1E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7" name="Text Box 2">
          <a:extLst>
            <a:ext uri="{FF2B5EF4-FFF2-40B4-BE49-F238E27FC236}">
              <a16:creationId xmlns:a16="http://schemas.microsoft.com/office/drawing/2014/main" id="{00000000-0008-0000-1E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8" name="Text Box 8">
          <a:extLst>
            <a:ext uri="{FF2B5EF4-FFF2-40B4-BE49-F238E27FC236}">
              <a16:creationId xmlns:a16="http://schemas.microsoft.com/office/drawing/2014/main" id="{00000000-0008-0000-1E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9" name="Text Box 1">
          <a:extLst>
            <a:ext uri="{FF2B5EF4-FFF2-40B4-BE49-F238E27FC236}">
              <a16:creationId xmlns:a16="http://schemas.microsoft.com/office/drawing/2014/main" id="{00000000-0008-0000-1E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0" name="Text Box 2">
          <a:extLst>
            <a:ext uri="{FF2B5EF4-FFF2-40B4-BE49-F238E27FC236}">
              <a16:creationId xmlns:a16="http://schemas.microsoft.com/office/drawing/2014/main" id="{00000000-0008-0000-1E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1" name="Text Box 3">
          <a:extLst>
            <a:ext uri="{FF2B5EF4-FFF2-40B4-BE49-F238E27FC236}">
              <a16:creationId xmlns:a16="http://schemas.microsoft.com/office/drawing/2014/main" id="{00000000-0008-0000-1E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2" name="Text Box 4">
          <a:extLst>
            <a:ext uri="{FF2B5EF4-FFF2-40B4-BE49-F238E27FC236}">
              <a16:creationId xmlns:a16="http://schemas.microsoft.com/office/drawing/2014/main" id="{00000000-0008-0000-1E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3" name="Text Box 5">
          <a:extLst>
            <a:ext uri="{FF2B5EF4-FFF2-40B4-BE49-F238E27FC236}">
              <a16:creationId xmlns:a16="http://schemas.microsoft.com/office/drawing/2014/main" id="{00000000-0008-0000-1E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4" name="Text Box 6">
          <a:extLst>
            <a:ext uri="{FF2B5EF4-FFF2-40B4-BE49-F238E27FC236}">
              <a16:creationId xmlns:a16="http://schemas.microsoft.com/office/drawing/2014/main" id="{00000000-0008-0000-1E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5" name="Text Box 8">
          <a:extLst>
            <a:ext uri="{FF2B5EF4-FFF2-40B4-BE49-F238E27FC236}">
              <a16:creationId xmlns:a16="http://schemas.microsoft.com/office/drawing/2014/main" id="{00000000-0008-0000-1E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6" name="Text Box 9">
          <a:extLst>
            <a:ext uri="{FF2B5EF4-FFF2-40B4-BE49-F238E27FC236}">
              <a16:creationId xmlns:a16="http://schemas.microsoft.com/office/drawing/2014/main" id="{00000000-0008-0000-1E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7" name="Text Box 10">
          <a:extLst>
            <a:ext uri="{FF2B5EF4-FFF2-40B4-BE49-F238E27FC236}">
              <a16:creationId xmlns:a16="http://schemas.microsoft.com/office/drawing/2014/main" id="{00000000-0008-0000-1E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8" name="Text Box 1">
          <a:extLst>
            <a:ext uri="{FF2B5EF4-FFF2-40B4-BE49-F238E27FC236}">
              <a16:creationId xmlns:a16="http://schemas.microsoft.com/office/drawing/2014/main" id="{00000000-0008-0000-1E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9" name="Text Box 2">
          <a:extLst>
            <a:ext uri="{FF2B5EF4-FFF2-40B4-BE49-F238E27FC236}">
              <a16:creationId xmlns:a16="http://schemas.microsoft.com/office/drawing/2014/main" id="{00000000-0008-0000-1E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0" name="Text Box 8">
          <a:extLst>
            <a:ext uri="{FF2B5EF4-FFF2-40B4-BE49-F238E27FC236}">
              <a16:creationId xmlns:a16="http://schemas.microsoft.com/office/drawing/2014/main" id="{00000000-0008-0000-1E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1" name="Text Box 8">
          <a:extLst>
            <a:ext uri="{FF2B5EF4-FFF2-40B4-BE49-F238E27FC236}">
              <a16:creationId xmlns:a16="http://schemas.microsoft.com/office/drawing/2014/main" id="{00000000-0008-0000-1E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2" name="Text Box 1">
          <a:extLst>
            <a:ext uri="{FF2B5EF4-FFF2-40B4-BE49-F238E27FC236}">
              <a16:creationId xmlns:a16="http://schemas.microsoft.com/office/drawing/2014/main" id="{00000000-0008-0000-1E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3" name="Text Box 2">
          <a:extLst>
            <a:ext uri="{FF2B5EF4-FFF2-40B4-BE49-F238E27FC236}">
              <a16:creationId xmlns:a16="http://schemas.microsoft.com/office/drawing/2014/main" id="{00000000-0008-0000-1E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4" name="Text Box 3">
          <a:extLst>
            <a:ext uri="{FF2B5EF4-FFF2-40B4-BE49-F238E27FC236}">
              <a16:creationId xmlns:a16="http://schemas.microsoft.com/office/drawing/2014/main" id="{00000000-0008-0000-1E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5" name="Text Box 4">
          <a:extLst>
            <a:ext uri="{FF2B5EF4-FFF2-40B4-BE49-F238E27FC236}">
              <a16:creationId xmlns:a16="http://schemas.microsoft.com/office/drawing/2014/main" id="{00000000-0008-0000-1E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6" name="Text Box 5">
          <a:extLst>
            <a:ext uri="{FF2B5EF4-FFF2-40B4-BE49-F238E27FC236}">
              <a16:creationId xmlns:a16="http://schemas.microsoft.com/office/drawing/2014/main" id="{00000000-0008-0000-1E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7" name="Text Box 6">
          <a:extLst>
            <a:ext uri="{FF2B5EF4-FFF2-40B4-BE49-F238E27FC236}">
              <a16:creationId xmlns:a16="http://schemas.microsoft.com/office/drawing/2014/main" id="{00000000-0008-0000-1E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8" name="Text Box 8">
          <a:extLst>
            <a:ext uri="{FF2B5EF4-FFF2-40B4-BE49-F238E27FC236}">
              <a16:creationId xmlns:a16="http://schemas.microsoft.com/office/drawing/2014/main" id="{00000000-0008-0000-1E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9" name="Text Box 9">
          <a:extLst>
            <a:ext uri="{FF2B5EF4-FFF2-40B4-BE49-F238E27FC236}">
              <a16:creationId xmlns:a16="http://schemas.microsoft.com/office/drawing/2014/main" id="{00000000-0008-0000-1E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0" name="Text Box 10">
          <a:extLst>
            <a:ext uri="{FF2B5EF4-FFF2-40B4-BE49-F238E27FC236}">
              <a16:creationId xmlns:a16="http://schemas.microsoft.com/office/drawing/2014/main" id="{00000000-0008-0000-1E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1" name="Text Box 1">
          <a:extLst>
            <a:ext uri="{FF2B5EF4-FFF2-40B4-BE49-F238E27FC236}">
              <a16:creationId xmlns:a16="http://schemas.microsoft.com/office/drawing/2014/main" id="{00000000-0008-0000-1E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2" name="Text Box 2">
          <a:extLst>
            <a:ext uri="{FF2B5EF4-FFF2-40B4-BE49-F238E27FC236}">
              <a16:creationId xmlns:a16="http://schemas.microsoft.com/office/drawing/2014/main" id="{00000000-0008-0000-1E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3" name="Text Box 8">
          <a:extLst>
            <a:ext uri="{FF2B5EF4-FFF2-40B4-BE49-F238E27FC236}">
              <a16:creationId xmlns:a16="http://schemas.microsoft.com/office/drawing/2014/main" id="{00000000-0008-0000-1E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4" name="Text Box 1">
          <a:extLst>
            <a:ext uri="{FF2B5EF4-FFF2-40B4-BE49-F238E27FC236}">
              <a16:creationId xmlns:a16="http://schemas.microsoft.com/office/drawing/2014/main" id="{00000000-0008-0000-1E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5" name="Text Box 2">
          <a:extLst>
            <a:ext uri="{FF2B5EF4-FFF2-40B4-BE49-F238E27FC236}">
              <a16:creationId xmlns:a16="http://schemas.microsoft.com/office/drawing/2014/main" id="{00000000-0008-0000-1E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6" name="Text Box 3">
          <a:extLst>
            <a:ext uri="{FF2B5EF4-FFF2-40B4-BE49-F238E27FC236}">
              <a16:creationId xmlns:a16="http://schemas.microsoft.com/office/drawing/2014/main" id="{00000000-0008-0000-1E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7" name="Text Box 4">
          <a:extLst>
            <a:ext uri="{FF2B5EF4-FFF2-40B4-BE49-F238E27FC236}">
              <a16:creationId xmlns:a16="http://schemas.microsoft.com/office/drawing/2014/main" id="{00000000-0008-0000-1E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8" name="Text Box 5">
          <a:extLst>
            <a:ext uri="{FF2B5EF4-FFF2-40B4-BE49-F238E27FC236}">
              <a16:creationId xmlns:a16="http://schemas.microsoft.com/office/drawing/2014/main" id="{00000000-0008-0000-1E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9" name="Text Box 6">
          <a:extLst>
            <a:ext uri="{FF2B5EF4-FFF2-40B4-BE49-F238E27FC236}">
              <a16:creationId xmlns:a16="http://schemas.microsoft.com/office/drawing/2014/main" id="{00000000-0008-0000-1E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0" name="Text Box 8">
          <a:extLst>
            <a:ext uri="{FF2B5EF4-FFF2-40B4-BE49-F238E27FC236}">
              <a16:creationId xmlns:a16="http://schemas.microsoft.com/office/drawing/2014/main" id="{00000000-0008-0000-1E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1" name="Text Box 9">
          <a:extLst>
            <a:ext uri="{FF2B5EF4-FFF2-40B4-BE49-F238E27FC236}">
              <a16:creationId xmlns:a16="http://schemas.microsoft.com/office/drawing/2014/main" id="{00000000-0008-0000-1E00-00007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2" name="Text Box 10">
          <a:extLst>
            <a:ext uri="{FF2B5EF4-FFF2-40B4-BE49-F238E27FC236}">
              <a16:creationId xmlns:a16="http://schemas.microsoft.com/office/drawing/2014/main" id="{00000000-0008-0000-1E00-00007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3" name="Text Box 1">
          <a:extLst>
            <a:ext uri="{FF2B5EF4-FFF2-40B4-BE49-F238E27FC236}">
              <a16:creationId xmlns:a16="http://schemas.microsoft.com/office/drawing/2014/main" id="{00000000-0008-0000-1E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4" name="Text Box 2">
          <a:extLst>
            <a:ext uri="{FF2B5EF4-FFF2-40B4-BE49-F238E27FC236}">
              <a16:creationId xmlns:a16="http://schemas.microsoft.com/office/drawing/2014/main" id="{00000000-0008-0000-1E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5" name="Text Box 3">
          <a:extLst>
            <a:ext uri="{FF2B5EF4-FFF2-40B4-BE49-F238E27FC236}">
              <a16:creationId xmlns:a16="http://schemas.microsoft.com/office/drawing/2014/main" id="{00000000-0008-0000-1E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6" name="Text Box 4">
          <a:extLst>
            <a:ext uri="{FF2B5EF4-FFF2-40B4-BE49-F238E27FC236}">
              <a16:creationId xmlns:a16="http://schemas.microsoft.com/office/drawing/2014/main" id="{00000000-0008-0000-1E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7" name="Text Box 5">
          <a:extLst>
            <a:ext uri="{FF2B5EF4-FFF2-40B4-BE49-F238E27FC236}">
              <a16:creationId xmlns:a16="http://schemas.microsoft.com/office/drawing/2014/main" id="{00000000-0008-0000-1E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8" name="Text Box 6">
          <a:extLst>
            <a:ext uri="{FF2B5EF4-FFF2-40B4-BE49-F238E27FC236}">
              <a16:creationId xmlns:a16="http://schemas.microsoft.com/office/drawing/2014/main" id="{00000000-0008-0000-1E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9" name="Text Box 8">
          <a:extLst>
            <a:ext uri="{FF2B5EF4-FFF2-40B4-BE49-F238E27FC236}">
              <a16:creationId xmlns:a16="http://schemas.microsoft.com/office/drawing/2014/main" id="{00000000-0008-0000-1E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0" name="Text Box 9">
          <a:extLst>
            <a:ext uri="{FF2B5EF4-FFF2-40B4-BE49-F238E27FC236}">
              <a16:creationId xmlns:a16="http://schemas.microsoft.com/office/drawing/2014/main" id="{00000000-0008-0000-1E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1" name="Text Box 10">
          <a:extLst>
            <a:ext uri="{FF2B5EF4-FFF2-40B4-BE49-F238E27FC236}">
              <a16:creationId xmlns:a16="http://schemas.microsoft.com/office/drawing/2014/main" id="{00000000-0008-0000-1E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2" name="Text Box 1">
          <a:extLst>
            <a:ext uri="{FF2B5EF4-FFF2-40B4-BE49-F238E27FC236}">
              <a16:creationId xmlns:a16="http://schemas.microsoft.com/office/drawing/2014/main" id="{00000000-0008-0000-1E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3" name="Text Box 2">
          <a:extLst>
            <a:ext uri="{FF2B5EF4-FFF2-40B4-BE49-F238E27FC236}">
              <a16:creationId xmlns:a16="http://schemas.microsoft.com/office/drawing/2014/main" id="{00000000-0008-0000-1E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4" name="Text Box 1">
          <a:extLst>
            <a:ext uri="{FF2B5EF4-FFF2-40B4-BE49-F238E27FC236}">
              <a16:creationId xmlns:a16="http://schemas.microsoft.com/office/drawing/2014/main" id="{00000000-0008-0000-1E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5" name="Text Box 2">
          <a:extLst>
            <a:ext uri="{FF2B5EF4-FFF2-40B4-BE49-F238E27FC236}">
              <a16:creationId xmlns:a16="http://schemas.microsoft.com/office/drawing/2014/main" id="{00000000-0008-0000-1E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6" name="Text Box 3">
          <a:extLst>
            <a:ext uri="{FF2B5EF4-FFF2-40B4-BE49-F238E27FC236}">
              <a16:creationId xmlns:a16="http://schemas.microsoft.com/office/drawing/2014/main" id="{00000000-0008-0000-1E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7" name="Text Box 4">
          <a:extLst>
            <a:ext uri="{FF2B5EF4-FFF2-40B4-BE49-F238E27FC236}">
              <a16:creationId xmlns:a16="http://schemas.microsoft.com/office/drawing/2014/main" id="{00000000-0008-0000-1E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8" name="Text Box 5">
          <a:extLst>
            <a:ext uri="{FF2B5EF4-FFF2-40B4-BE49-F238E27FC236}">
              <a16:creationId xmlns:a16="http://schemas.microsoft.com/office/drawing/2014/main" id="{00000000-0008-0000-1E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9" name="Text Box 6">
          <a:extLst>
            <a:ext uri="{FF2B5EF4-FFF2-40B4-BE49-F238E27FC236}">
              <a16:creationId xmlns:a16="http://schemas.microsoft.com/office/drawing/2014/main" id="{00000000-0008-0000-1E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0" name="Text Box 8">
          <a:extLst>
            <a:ext uri="{FF2B5EF4-FFF2-40B4-BE49-F238E27FC236}">
              <a16:creationId xmlns:a16="http://schemas.microsoft.com/office/drawing/2014/main" id="{00000000-0008-0000-1E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1" name="Text Box 9">
          <a:extLst>
            <a:ext uri="{FF2B5EF4-FFF2-40B4-BE49-F238E27FC236}">
              <a16:creationId xmlns:a16="http://schemas.microsoft.com/office/drawing/2014/main" id="{00000000-0008-0000-1E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2" name="Text Box 10">
          <a:extLst>
            <a:ext uri="{FF2B5EF4-FFF2-40B4-BE49-F238E27FC236}">
              <a16:creationId xmlns:a16="http://schemas.microsoft.com/office/drawing/2014/main" id="{00000000-0008-0000-1E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3" name="Text Box 1">
          <a:extLst>
            <a:ext uri="{FF2B5EF4-FFF2-40B4-BE49-F238E27FC236}">
              <a16:creationId xmlns:a16="http://schemas.microsoft.com/office/drawing/2014/main" id="{00000000-0008-0000-1E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4" name="Text Box 2">
          <a:extLst>
            <a:ext uri="{FF2B5EF4-FFF2-40B4-BE49-F238E27FC236}">
              <a16:creationId xmlns:a16="http://schemas.microsoft.com/office/drawing/2014/main" id="{00000000-0008-0000-1E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5" name="Text Box 1">
          <a:extLst>
            <a:ext uri="{FF2B5EF4-FFF2-40B4-BE49-F238E27FC236}">
              <a16:creationId xmlns:a16="http://schemas.microsoft.com/office/drawing/2014/main" id="{00000000-0008-0000-1E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6" name="Text Box 2">
          <a:extLst>
            <a:ext uri="{FF2B5EF4-FFF2-40B4-BE49-F238E27FC236}">
              <a16:creationId xmlns:a16="http://schemas.microsoft.com/office/drawing/2014/main" id="{00000000-0008-0000-1E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7" name="Text Box 3">
          <a:extLst>
            <a:ext uri="{FF2B5EF4-FFF2-40B4-BE49-F238E27FC236}">
              <a16:creationId xmlns:a16="http://schemas.microsoft.com/office/drawing/2014/main" id="{00000000-0008-0000-1E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8" name="Text Box 4">
          <a:extLst>
            <a:ext uri="{FF2B5EF4-FFF2-40B4-BE49-F238E27FC236}">
              <a16:creationId xmlns:a16="http://schemas.microsoft.com/office/drawing/2014/main" id="{00000000-0008-0000-1E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9" name="Text Box 5">
          <a:extLst>
            <a:ext uri="{FF2B5EF4-FFF2-40B4-BE49-F238E27FC236}">
              <a16:creationId xmlns:a16="http://schemas.microsoft.com/office/drawing/2014/main" id="{00000000-0008-0000-1E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0" name="Text Box 6">
          <a:extLst>
            <a:ext uri="{FF2B5EF4-FFF2-40B4-BE49-F238E27FC236}">
              <a16:creationId xmlns:a16="http://schemas.microsoft.com/office/drawing/2014/main" id="{00000000-0008-0000-1E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1" name="Text Box 8">
          <a:extLst>
            <a:ext uri="{FF2B5EF4-FFF2-40B4-BE49-F238E27FC236}">
              <a16:creationId xmlns:a16="http://schemas.microsoft.com/office/drawing/2014/main" id="{00000000-0008-0000-1E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2" name="Text Box 9">
          <a:extLst>
            <a:ext uri="{FF2B5EF4-FFF2-40B4-BE49-F238E27FC236}">
              <a16:creationId xmlns:a16="http://schemas.microsoft.com/office/drawing/2014/main" id="{00000000-0008-0000-1E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3" name="Text Box 10">
          <a:extLst>
            <a:ext uri="{FF2B5EF4-FFF2-40B4-BE49-F238E27FC236}">
              <a16:creationId xmlns:a16="http://schemas.microsoft.com/office/drawing/2014/main" id="{00000000-0008-0000-1E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4" name="Text Box 1">
          <a:extLst>
            <a:ext uri="{FF2B5EF4-FFF2-40B4-BE49-F238E27FC236}">
              <a16:creationId xmlns:a16="http://schemas.microsoft.com/office/drawing/2014/main" id="{00000000-0008-0000-1E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5" name="Text Box 2">
          <a:extLst>
            <a:ext uri="{FF2B5EF4-FFF2-40B4-BE49-F238E27FC236}">
              <a16:creationId xmlns:a16="http://schemas.microsoft.com/office/drawing/2014/main" id="{00000000-0008-0000-1E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6" name="Text Box 1">
          <a:extLst>
            <a:ext uri="{FF2B5EF4-FFF2-40B4-BE49-F238E27FC236}">
              <a16:creationId xmlns:a16="http://schemas.microsoft.com/office/drawing/2014/main" id="{00000000-0008-0000-1E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7" name="Text Box 2">
          <a:extLst>
            <a:ext uri="{FF2B5EF4-FFF2-40B4-BE49-F238E27FC236}">
              <a16:creationId xmlns:a16="http://schemas.microsoft.com/office/drawing/2014/main" id="{00000000-0008-0000-1E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8" name="Text Box 3">
          <a:extLst>
            <a:ext uri="{FF2B5EF4-FFF2-40B4-BE49-F238E27FC236}">
              <a16:creationId xmlns:a16="http://schemas.microsoft.com/office/drawing/2014/main" id="{00000000-0008-0000-1E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9" name="Text Box 4">
          <a:extLst>
            <a:ext uri="{FF2B5EF4-FFF2-40B4-BE49-F238E27FC236}">
              <a16:creationId xmlns:a16="http://schemas.microsoft.com/office/drawing/2014/main" id="{00000000-0008-0000-1E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0" name="Text Box 5">
          <a:extLst>
            <a:ext uri="{FF2B5EF4-FFF2-40B4-BE49-F238E27FC236}">
              <a16:creationId xmlns:a16="http://schemas.microsoft.com/office/drawing/2014/main" id="{00000000-0008-0000-1E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1" name="Text Box 6">
          <a:extLst>
            <a:ext uri="{FF2B5EF4-FFF2-40B4-BE49-F238E27FC236}">
              <a16:creationId xmlns:a16="http://schemas.microsoft.com/office/drawing/2014/main" id="{00000000-0008-0000-1E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2" name="Text Box 8">
          <a:extLst>
            <a:ext uri="{FF2B5EF4-FFF2-40B4-BE49-F238E27FC236}">
              <a16:creationId xmlns:a16="http://schemas.microsoft.com/office/drawing/2014/main" id="{00000000-0008-0000-1E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3" name="Text Box 9">
          <a:extLst>
            <a:ext uri="{FF2B5EF4-FFF2-40B4-BE49-F238E27FC236}">
              <a16:creationId xmlns:a16="http://schemas.microsoft.com/office/drawing/2014/main" id="{00000000-0008-0000-1E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4" name="Text Box 10">
          <a:extLst>
            <a:ext uri="{FF2B5EF4-FFF2-40B4-BE49-F238E27FC236}">
              <a16:creationId xmlns:a16="http://schemas.microsoft.com/office/drawing/2014/main" id="{00000000-0008-0000-1E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5" name="Text Box 1">
          <a:extLst>
            <a:ext uri="{FF2B5EF4-FFF2-40B4-BE49-F238E27FC236}">
              <a16:creationId xmlns:a16="http://schemas.microsoft.com/office/drawing/2014/main" id="{00000000-0008-0000-1E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6" name="Text Box 2">
          <a:extLst>
            <a:ext uri="{FF2B5EF4-FFF2-40B4-BE49-F238E27FC236}">
              <a16:creationId xmlns:a16="http://schemas.microsoft.com/office/drawing/2014/main" id="{00000000-0008-0000-1E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7" name="Text Box 1">
          <a:extLst>
            <a:ext uri="{FF2B5EF4-FFF2-40B4-BE49-F238E27FC236}">
              <a16:creationId xmlns:a16="http://schemas.microsoft.com/office/drawing/2014/main" id="{00000000-0008-0000-1E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8" name="Text Box 2">
          <a:extLst>
            <a:ext uri="{FF2B5EF4-FFF2-40B4-BE49-F238E27FC236}">
              <a16:creationId xmlns:a16="http://schemas.microsoft.com/office/drawing/2014/main" id="{00000000-0008-0000-1E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9" name="Text Box 3">
          <a:extLst>
            <a:ext uri="{FF2B5EF4-FFF2-40B4-BE49-F238E27FC236}">
              <a16:creationId xmlns:a16="http://schemas.microsoft.com/office/drawing/2014/main" id="{00000000-0008-0000-1E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0" name="Text Box 4">
          <a:extLst>
            <a:ext uri="{FF2B5EF4-FFF2-40B4-BE49-F238E27FC236}">
              <a16:creationId xmlns:a16="http://schemas.microsoft.com/office/drawing/2014/main" id="{00000000-0008-0000-1E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1" name="Text Box 5">
          <a:extLst>
            <a:ext uri="{FF2B5EF4-FFF2-40B4-BE49-F238E27FC236}">
              <a16:creationId xmlns:a16="http://schemas.microsoft.com/office/drawing/2014/main" id="{00000000-0008-0000-1E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2" name="Text Box 6">
          <a:extLst>
            <a:ext uri="{FF2B5EF4-FFF2-40B4-BE49-F238E27FC236}">
              <a16:creationId xmlns:a16="http://schemas.microsoft.com/office/drawing/2014/main" id="{00000000-0008-0000-1E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3" name="Text Box 8">
          <a:extLst>
            <a:ext uri="{FF2B5EF4-FFF2-40B4-BE49-F238E27FC236}">
              <a16:creationId xmlns:a16="http://schemas.microsoft.com/office/drawing/2014/main" id="{00000000-0008-0000-1E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4" name="Text Box 9">
          <a:extLst>
            <a:ext uri="{FF2B5EF4-FFF2-40B4-BE49-F238E27FC236}">
              <a16:creationId xmlns:a16="http://schemas.microsoft.com/office/drawing/2014/main" id="{00000000-0008-0000-1E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5" name="Text Box 10">
          <a:extLst>
            <a:ext uri="{FF2B5EF4-FFF2-40B4-BE49-F238E27FC236}">
              <a16:creationId xmlns:a16="http://schemas.microsoft.com/office/drawing/2014/main" id="{00000000-0008-0000-1E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6" name="Text Box 1">
          <a:extLst>
            <a:ext uri="{FF2B5EF4-FFF2-40B4-BE49-F238E27FC236}">
              <a16:creationId xmlns:a16="http://schemas.microsoft.com/office/drawing/2014/main" id="{00000000-0008-0000-1E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7" name="Text Box 2">
          <a:extLst>
            <a:ext uri="{FF2B5EF4-FFF2-40B4-BE49-F238E27FC236}">
              <a16:creationId xmlns:a16="http://schemas.microsoft.com/office/drawing/2014/main" id="{00000000-0008-0000-1E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8" name="Text Box 1">
          <a:extLst>
            <a:ext uri="{FF2B5EF4-FFF2-40B4-BE49-F238E27FC236}">
              <a16:creationId xmlns:a16="http://schemas.microsoft.com/office/drawing/2014/main" id="{00000000-0008-0000-1E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9" name="Text Box 2">
          <a:extLst>
            <a:ext uri="{FF2B5EF4-FFF2-40B4-BE49-F238E27FC236}">
              <a16:creationId xmlns:a16="http://schemas.microsoft.com/office/drawing/2014/main" id="{00000000-0008-0000-1E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0" name="Text Box 3">
          <a:extLst>
            <a:ext uri="{FF2B5EF4-FFF2-40B4-BE49-F238E27FC236}">
              <a16:creationId xmlns:a16="http://schemas.microsoft.com/office/drawing/2014/main" id="{00000000-0008-0000-1E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1" name="Text Box 4">
          <a:extLst>
            <a:ext uri="{FF2B5EF4-FFF2-40B4-BE49-F238E27FC236}">
              <a16:creationId xmlns:a16="http://schemas.microsoft.com/office/drawing/2014/main" id="{00000000-0008-0000-1E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2" name="Text Box 5">
          <a:extLst>
            <a:ext uri="{FF2B5EF4-FFF2-40B4-BE49-F238E27FC236}">
              <a16:creationId xmlns:a16="http://schemas.microsoft.com/office/drawing/2014/main" id="{00000000-0008-0000-1E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3" name="Text Box 6">
          <a:extLst>
            <a:ext uri="{FF2B5EF4-FFF2-40B4-BE49-F238E27FC236}">
              <a16:creationId xmlns:a16="http://schemas.microsoft.com/office/drawing/2014/main" id="{00000000-0008-0000-1E00-0000B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4" name="Text Box 8">
          <a:extLst>
            <a:ext uri="{FF2B5EF4-FFF2-40B4-BE49-F238E27FC236}">
              <a16:creationId xmlns:a16="http://schemas.microsoft.com/office/drawing/2014/main" id="{00000000-0008-0000-1E00-0000B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45</xdr:row>
      <xdr:rowOff>114300</xdr:rowOff>
    </xdr:from>
    <xdr:ext cx="114300" cy="285750"/>
    <xdr:sp macro="" textlink="">
      <xdr:nvSpPr>
        <xdr:cNvPr id="1715" name="Text Box 9">
          <a:extLst>
            <a:ext uri="{FF2B5EF4-FFF2-40B4-BE49-F238E27FC236}">
              <a16:creationId xmlns:a16="http://schemas.microsoft.com/office/drawing/2014/main" id="{00000000-0008-0000-1E00-0000B3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6" name="Text Box 8">
          <a:extLst>
            <a:ext uri="{FF2B5EF4-FFF2-40B4-BE49-F238E27FC236}">
              <a16:creationId xmlns:a16="http://schemas.microsoft.com/office/drawing/2014/main" id="{00000000-0008-0000-1E00-0000B4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7" name="Text Box 8">
          <a:extLst>
            <a:ext uri="{FF2B5EF4-FFF2-40B4-BE49-F238E27FC236}">
              <a16:creationId xmlns:a16="http://schemas.microsoft.com/office/drawing/2014/main" id="{00000000-0008-0000-1E00-0000B5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66</xdr:row>
      <xdr:rowOff>91017</xdr:rowOff>
    </xdr:from>
    <xdr:ext cx="114300" cy="285750"/>
    <xdr:sp macro="" textlink="">
      <xdr:nvSpPr>
        <xdr:cNvPr id="1718" name="Text Box 8">
          <a:extLst>
            <a:ext uri="{FF2B5EF4-FFF2-40B4-BE49-F238E27FC236}">
              <a16:creationId xmlns:a16="http://schemas.microsoft.com/office/drawing/2014/main" id="{00000000-0008-0000-1E00-0000B6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19" name="Text Box 8">
          <a:extLst>
            <a:ext uri="{FF2B5EF4-FFF2-40B4-BE49-F238E27FC236}">
              <a16:creationId xmlns:a16="http://schemas.microsoft.com/office/drawing/2014/main" id="{00000000-0008-0000-1E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0" name="Text Box 8">
          <a:extLst>
            <a:ext uri="{FF2B5EF4-FFF2-40B4-BE49-F238E27FC236}">
              <a16:creationId xmlns:a16="http://schemas.microsoft.com/office/drawing/2014/main" id="{00000000-0008-0000-1E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1" name="Text Box 8">
          <a:extLst>
            <a:ext uri="{FF2B5EF4-FFF2-40B4-BE49-F238E27FC236}">
              <a16:creationId xmlns:a16="http://schemas.microsoft.com/office/drawing/2014/main" id="{00000000-0008-0000-1E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2" name="Text Box 8">
          <a:extLst>
            <a:ext uri="{FF2B5EF4-FFF2-40B4-BE49-F238E27FC236}">
              <a16:creationId xmlns:a16="http://schemas.microsoft.com/office/drawing/2014/main" id="{00000000-0008-0000-1E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3" name="Text Box 8">
          <a:extLst>
            <a:ext uri="{FF2B5EF4-FFF2-40B4-BE49-F238E27FC236}">
              <a16:creationId xmlns:a16="http://schemas.microsoft.com/office/drawing/2014/main" id="{00000000-0008-0000-1E00-0000B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4" name="Text Box 8">
          <a:extLst>
            <a:ext uri="{FF2B5EF4-FFF2-40B4-BE49-F238E27FC236}">
              <a16:creationId xmlns:a16="http://schemas.microsoft.com/office/drawing/2014/main" id="{00000000-0008-0000-1E00-0000B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48</xdr:row>
      <xdr:rowOff>117474</xdr:rowOff>
    </xdr:from>
    <xdr:ext cx="114300" cy="285750"/>
    <xdr:sp macro="" textlink="">
      <xdr:nvSpPr>
        <xdr:cNvPr id="1725" name="Text Box 1">
          <a:extLst>
            <a:ext uri="{FF2B5EF4-FFF2-40B4-BE49-F238E27FC236}">
              <a16:creationId xmlns:a16="http://schemas.microsoft.com/office/drawing/2014/main" id="{00000000-0008-0000-1E00-0000BD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6" name="Text Box 1">
          <a:extLst>
            <a:ext uri="{FF2B5EF4-FFF2-40B4-BE49-F238E27FC236}">
              <a16:creationId xmlns:a16="http://schemas.microsoft.com/office/drawing/2014/main" id="{00000000-0008-0000-1E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7" name="Text Box 2">
          <a:extLst>
            <a:ext uri="{FF2B5EF4-FFF2-40B4-BE49-F238E27FC236}">
              <a16:creationId xmlns:a16="http://schemas.microsoft.com/office/drawing/2014/main" id="{00000000-0008-0000-1E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8" name="Text Box 3">
          <a:extLst>
            <a:ext uri="{FF2B5EF4-FFF2-40B4-BE49-F238E27FC236}">
              <a16:creationId xmlns:a16="http://schemas.microsoft.com/office/drawing/2014/main" id="{00000000-0008-0000-1E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9" name="Text Box 4">
          <a:extLst>
            <a:ext uri="{FF2B5EF4-FFF2-40B4-BE49-F238E27FC236}">
              <a16:creationId xmlns:a16="http://schemas.microsoft.com/office/drawing/2014/main" id="{00000000-0008-0000-1E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0" name="Text Box 5">
          <a:extLst>
            <a:ext uri="{FF2B5EF4-FFF2-40B4-BE49-F238E27FC236}">
              <a16:creationId xmlns:a16="http://schemas.microsoft.com/office/drawing/2014/main" id="{00000000-0008-0000-1E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1" name="Text Box 6">
          <a:extLst>
            <a:ext uri="{FF2B5EF4-FFF2-40B4-BE49-F238E27FC236}">
              <a16:creationId xmlns:a16="http://schemas.microsoft.com/office/drawing/2014/main" id="{00000000-0008-0000-1E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2" name="Text Box 8">
          <a:extLst>
            <a:ext uri="{FF2B5EF4-FFF2-40B4-BE49-F238E27FC236}">
              <a16:creationId xmlns:a16="http://schemas.microsoft.com/office/drawing/2014/main" id="{00000000-0008-0000-1E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3" name="Text Box 9">
          <a:extLst>
            <a:ext uri="{FF2B5EF4-FFF2-40B4-BE49-F238E27FC236}">
              <a16:creationId xmlns:a16="http://schemas.microsoft.com/office/drawing/2014/main" id="{00000000-0008-0000-1E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4" name="Text Box 10">
          <a:extLst>
            <a:ext uri="{FF2B5EF4-FFF2-40B4-BE49-F238E27FC236}">
              <a16:creationId xmlns:a16="http://schemas.microsoft.com/office/drawing/2014/main" id="{00000000-0008-0000-1E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5" name="Text Box 1">
          <a:extLst>
            <a:ext uri="{FF2B5EF4-FFF2-40B4-BE49-F238E27FC236}">
              <a16:creationId xmlns:a16="http://schemas.microsoft.com/office/drawing/2014/main" id="{00000000-0008-0000-1E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6" name="Text Box 2">
          <a:extLst>
            <a:ext uri="{FF2B5EF4-FFF2-40B4-BE49-F238E27FC236}">
              <a16:creationId xmlns:a16="http://schemas.microsoft.com/office/drawing/2014/main" id="{00000000-0008-0000-1E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7" name="Text Box 1">
          <a:extLst>
            <a:ext uri="{FF2B5EF4-FFF2-40B4-BE49-F238E27FC236}">
              <a16:creationId xmlns:a16="http://schemas.microsoft.com/office/drawing/2014/main" id="{00000000-0008-0000-1E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8" name="Text Box 2">
          <a:extLst>
            <a:ext uri="{FF2B5EF4-FFF2-40B4-BE49-F238E27FC236}">
              <a16:creationId xmlns:a16="http://schemas.microsoft.com/office/drawing/2014/main" id="{00000000-0008-0000-1E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9" name="Text Box 3">
          <a:extLst>
            <a:ext uri="{FF2B5EF4-FFF2-40B4-BE49-F238E27FC236}">
              <a16:creationId xmlns:a16="http://schemas.microsoft.com/office/drawing/2014/main" id="{00000000-0008-0000-1E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0" name="Text Box 4">
          <a:extLst>
            <a:ext uri="{FF2B5EF4-FFF2-40B4-BE49-F238E27FC236}">
              <a16:creationId xmlns:a16="http://schemas.microsoft.com/office/drawing/2014/main" id="{00000000-0008-0000-1E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1" name="Text Box 5">
          <a:extLst>
            <a:ext uri="{FF2B5EF4-FFF2-40B4-BE49-F238E27FC236}">
              <a16:creationId xmlns:a16="http://schemas.microsoft.com/office/drawing/2014/main" id="{00000000-0008-0000-1E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2" name="Text Box 6">
          <a:extLst>
            <a:ext uri="{FF2B5EF4-FFF2-40B4-BE49-F238E27FC236}">
              <a16:creationId xmlns:a16="http://schemas.microsoft.com/office/drawing/2014/main" id="{00000000-0008-0000-1E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3" name="Text Box 8">
          <a:extLst>
            <a:ext uri="{FF2B5EF4-FFF2-40B4-BE49-F238E27FC236}">
              <a16:creationId xmlns:a16="http://schemas.microsoft.com/office/drawing/2014/main" id="{00000000-0008-0000-1E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4" name="Text Box 9">
          <a:extLst>
            <a:ext uri="{FF2B5EF4-FFF2-40B4-BE49-F238E27FC236}">
              <a16:creationId xmlns:a16="http://schemas.microsoft.com/office/drawing/2014/main" id="{00000000-0008-0000-1E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5" name="Text Box 10">
          <a:extLst>
            <a:ext uri="{FF2B5EF4-FFF2-40B4-BE49-F238E27FC236}">
              <a16:creationId xmlns:a16="http://schemas.microsoft.com/office/drawing/2014/main" id="{00000000-0008-0000-1E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6" name="Text Box 1">
          <a:extLst>
            <a:ext uri="{FF2B5EF4-FFF2-40B4-BE49-F238E27FC236}">
              <a16:creationId xmlns:a16="http://schemas.microsoft.com/office/drawing/2014/main" id="{00000000-0008-0000-1E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7" name="Text Box 2">
          <a:extLst>
            <a:ext uri="{FF2B5EF4-FFF2-40B4-BE49-F238E27FC236}">
              <a16:creationId xmlns:a16="http://schemas.microsoft.com/office/drawing/2014/main" id="{00000000-0008-0000-1E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8" name="Text Box 1">
          <a:extLst>
            <a:ext uri="{FF2B5EF4-FFF2-40B4-BE49-F238E27FC236}">
              <a16:creationId xmlns:a16="http://schemas.microsoft.com/office/drawing/2014/main" id="{00000000-0008-0000-1E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9" name="Text Box 2">
          <a:extLst>
            <a:ext uri="{FF2B5EF4-FFF2-40B4-BE49-F238E27FC236}">
              <a16:creationId xmlns:a16="http://schemas.microsoft.com/office/drawing/2014/main" id="{00000000-0008-0000-1E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0" name="Text Box 3">
          <a:extLst>
            <a:ext uri="{FF2B5EF4-FFF2-40B4-BE49-F238E27FC236}">
              <a16:creationId xmlns:a16="http://schemas.microsoft.com/office/drawing/2014/main" id="{00000000-0008-0000-1E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1" name="Text Box 4">
          <a:extLst>
            <a:ext uri="{FF2B5EF4-FFF2-40B4-BE49-F238E27FC236}">
              <a16:creationId xmlns:a16="http://schemas.microsoft.com/office/drawing/2014/main" id="{00000000-0008-0000-1E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2" name="Text Box 5">
          <a:extLst>
            <a:ext uri="{FF2B5EF4-FFF2-40B4-BE49-F238E27FC236}">
              <a16:creationId xmlns:a16="http://schemas.microsoft.com/office/drawing/2014/main" id="{00000000-0008-0000-1E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3" name="Text Box 6">
          <a:extLst>
            <a:ext uri="{FF2B5EF4-FFF2-40B4-BE49-F238E27FC236}">
              <a16:creationId xmlns:a16="http://schemas.microsoft.com/office/drawing/2014/main" id="{00000000-0008-0000-1E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4" name="Text Box 8">
          <a:extLst>
            <a:ext uri="{FF2B5EF4-FFF2-40B4-BE49-F238E27FC236}">
              <a16:creationId xmlns:a16="http://schemas.microsoft.com/office/drawing/2014/main" id="{00000000-0008-0000-1E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5" name="Text Box 9">
          <a:extLst>
            <a:ext uri="{FF2B5EF4-FFF2-40B4-BE49-F238E27FC236}">
              <a16:creationId xmlns:a16="http://schemas.microsoft.com/office/drawing/2014/main" id="{00000000-0008-0000-1E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6" name="Text Box 10">
          <a:extLst>
            <a:ext uri="{FF2B5EF4-FFF2-40B4-BE49-F238E27FC236}">
              <a16:creationId xmlns:a16="http://schemas.microsoft.com/office/drawing/2014/main" id="{00000000-0008-0000-1E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7" name="Text Box 1">
          <a:extLst>
            <a:ext uri="{FF2B5EF4-FFF2-40B4-BE49-F238E27FC236}">
              <a16:creationId xmlns:a16="http://schemas.microsoft.com/office/drawing/2014/main" id="{00000000-0008-0000-1E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8" name="Text Box 2">
          <a:extLst>
            <a:ext uri="{FF2B5EF4-FFF2-40B4-BE49-F238E27FC236}">
              <a16:creationId xmlns:a16="http://schemas.microsoft.com/office/drawing/2014/main" id="{00000000-0008-0000-1E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9" name="Text Box 1">
          <a:extLst>
            <a:ext uri="{FF2B5EF4-FFF2-40B4-BE49-F238E27FC236}">
              <a16:creationId xmlns:a16="http://schemas.microsoft.com/office/drawing/2014/main" id="{00000000-0008-0000-1E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0" name="Text Box 2">
          <a:extLst>
            <a:ext uri="{FF2B5EF4-FFF2-40B4-BE49-F238E27FC236}">
              <a16:creationId xmlns:a16="http://schemas.microsoft.com/office/drawing/2014/main" id="{00000000-0008-0000-1E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1" name="Text Box 3">
          <a:extLst>
            <a:ext uri="{FF2B5EF4-FFF2-40B4-BE49-F238E27FC236}">
              <a16:creationId xmlns:a16="http://schemas.microsoft.com/office/drawing/2014/main" id="{00000000-0008-0000-1E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2" name="Text Box 4">
          <a:extLst>
            <a:ext uri="{FF2B5EF4-FFF2-40B4-BE49-F238E27FC236}">
              <a16:creationId xmlns:a16="http://schemas.microsoft.com/office/drawing/2014/main" id="{00000000-0008-0000-1E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3" name="Text Box 5">
          <a:extLst>
            <a:ext uri="{FF2B5EF4-FFF2-40B4-BE49-F238E27FC236}">
              <a16:creationId xmlns:a16="http://schemas.microsoft.com/office/drawing/2014/main" id="{00000000-0008-0000-1E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4" name="Text Box 6">
          <a:extLst>
            <a:ext uri="{FF2B5EF4-FFF2-40B4-BE49-F238E27FC236}">
              <a16:creationId xmlns:a16="http://schemas.microsoft.com/office/drawing/2014/main" id="{00000000-0008-0000-1E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5" name="Text Box 8">
          <a:extLst>
            <a:ext uri="{FF2B5EF4-FFF2-40B4-BE49-F238E27FC236}">
              <a16:creationId xmlns:a16="http://schemas.microsoft.com/office/drawing/2014/main" id="{00000000-0008-0000-1E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6" name="Text Box 9">
          <a:extLst>
            <a:ext uri="{FF2B5EF4-FFF2-40B4-BE49-F238E27FC236}">
              <a16:creationId xmlns:a16="http://schemas.microsoft.com/office/drawing/2014/main" id="{00000000-0008-0000-1E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7" name="Text Box 10">
          <a:extLst>
            <a:ext uri="{FF2B5EF4-FFF2-40B4-BE49-F238E27FC236}">
              <a16:creationId xmlns:a16="http://schemas.microsoft.com/office/drawing/2014/main" id="{00000000-0008-0000-1E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8" name="Text Box 1">
          <a:extLst>
            <a:ext uri="{FF2B5EF4-FFF2-40B4-BE49-F238E27FC236}">
              <a16:creationId xmlns:a16="http://schemas.microsoft.com/office/drawing/2014/main" id="{00000000-0008-0000-1E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9" name="Text Box 2">
          <a:extLst>
            <a:ext uri="{FF2B5EF4-FFF2-40B4-BE49-F238E27FC236}">
              <a16:creationId xmlns:a16="http://schemas.microsoft.com/office/drawing/2014/main" id="{00000000-0008-0000-1E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0" name="Text Box 1">
          <a:extLst>
            <a:ext uri="{FF2B5EF4-FFF2-40B4-BE49-F238E27FC236}">
              <a16:creationId xmlns:a16="http://schemas.microsoft.com/office/drawing/2014/main" id="{00000000-0008-0000-1E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1" name="Text Box 2">
          <a:extLst>
            <a:ext uri="{FF2B5EF4-FFF2-40B4-BE49-F238E27FC236}">
              <a16:creationId xmlns:a16="http://schemas.microsoft.com/office/drawing/2014/main" id="{00000000-0008-0000-1E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2" name="Text Box 3">
          <a:extLst>
            <a:ext uri="{FF2B5EF4-FFF2-40B4-BE49-F238E27FC236}">
              <a16:creationId xmlns:a16="http://schemas.microsoft.com/office/drawing/2014/main" id="{00000000-0008-0000-1E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3" name="Text Box 4">
          <a:extLst>
            <a:ext uri="{FF2B5EF4-FFF2-40B4-BE49-F238E27FC236}">
              <a16:creationId xmlns:a16="http://schemas.microsoft.com/office/drawing/2014/main" id="{00000000-0008-0000-1E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4" name="Text Box 5">
          <a:extLst>
            <a:ext uri="{FF2B5EF4-FFF2-40B4-BE49-F238E27FC236}">
              <a16:creationId xmlns:a16="http://schemas.microsoft.com/office/drawing/2014/main" id="{00000000-0008-0000-1E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5" name="Text Box 6">
          <a:extLst>
            <a:ext uri="{FF2B5EF4-FFF2-40B4-BE49-F238E27FC236}">
              <a16:creationId xmlns:a16="http://schemas.microsoft.com/office/drawing/2014/main" id="{00000000-0008-0000-1E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6" name="Text Box 8">
          <a:extLst>
            <a:ext uri="{FF2B5EF4-FFF2-40B4-BE49-F238E27FC236}">
              <a16:creationId xmlns:a16="http://schemas.microsoft.com/office/drawing/2014/main" id="{00000000-0008-0000-1E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7" name="Text Box 9">
          <a:extLst>
            <a:ext uri="{FF2B5EF4-FFF2-40B4-BE49-F238E27FC236}">
              <a16:creationId xmlns:a16="http://schemas.microsoft.com/office/drawing/2014/main" id="{00000000-0008-0000-1E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8" name="Text Box 10">
          <a:extLst>
            <a:ext uri="{FF2B5EF4-FFF2-40B4-BE49-F238E27FC236}">
              <a16:creationId xmlns:a16="http://schemas.microsoft.com/office/drawing/2014/main" id="{00000000-0008-0000-1E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9" name="Text Box 1">
          <a:extLst>
            <a:ext uri="{FF2B5EF4-FFF2-40B4-BE49-F238E27FC236}">
              <a16:creationId xmlns:a16="http://schemas.microsoft.com/office/drawing/2014/main" id="{00000000-0008-0000-1E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0" name="Text Box 2">
          <a:extLst>
            <a:ext uri="{FF2B5EF4-FFF2-40B4-BE49-F238E27FC236}">
              <a16:creationId xmlns:a16="http://schemas.microsoft.com/office/drawing/2014/main" id="{00000000-0008-0000-1E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1" name="Text Box 1">
          <a:extLst>
            <a:ext uri="{FF2B5EF4-FFF2-40B4-BE49-F238E27FC236}">
              <a16:creationId xmlns:a16="http://schemas.microsoft.com/office/drawing/2014/main" id="{00000000-0008-0000-1E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2" name="Text Box 2">
          <a:extLst>
            <a:ext uri="{FF2B5EF4-FFF2-40B4-BE49-F238E27FC236}">
              <a16:creationId xmlns:a16="http://schemas.microsoft.com/office/drawing/2014/main" id="{00000000-0008-0000-1E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3" name="Text Box 3">
          <a:extLst>
            <a:ext uri="{FF2B5EF4-FFF2-40B4-BE49-F238E27FC236}">
              <a16:creationId xmlns:a16="http://schemas.microsoft.com/office/drawing/2014/main" id="{00000000-0008-0000-1E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4" name="Text Box 4">
          <a:extLst>
            <a:ext uri="{FF2B5EF4-FFF2-40B4-BE49-F238E27FC236}">
              <a16:creationId xmlns:a16="http://schemas.microsoft.com/office/drawing/2014/main" id="{00000000-0008-0000-1E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5" name="Text Box 5">
          <a:extLst>
            <a:ext uri="{FF2B5EF4-FFF2-40B4-BE49-F238E27FC236}">
              <a16:creationId xmlns:a16="http://schemas.microsoft.com/office/drawing/2014/main" id="{00000000-0008-0000-1E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6" name="Text Box 6">
          <a:extLst>
            <a:ext uri="{FF2B5EF4-FFF2-40B4-BE49-F238E27FC236}">
              <a16:creationId xmlns:a16="http://schemas.microsoft.com/office/drawing/2014/main" id="{00000000-0008-0000-1E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7" name="Text Box 8">
          <a:extLst>
            <a:ext uri="{FF2B5EF4-FFF2-40B4-BE49-F238E27FC236}">
              <a16:creationId xmlns:a16="http://schemas.microsoft.com/office/drawing/2014/main" id="{00000000-0008-0000-1E00-0000F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8" name="Text Box 9">
          <a:extLst>
            <a:ext uri="{FF2B5EF4-FFF2-40B4-BE49-F238E27FC236}">
              <a16:creationId xmlns:a16="http://schemas.microsoft.com/office/drawing/2014/main" id="{00000000-0008-0000-1E00-0000F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89" name="Text Box 8">
          <a:extLst>
            <a:ext uri="{FF2B5EF4-FFF2-40B4-BE49-F238E27FC236}">
              <a16:creationId xmlns:a16="http://schemas.microsoft.com/office/drawing/2014/main" id="{00000000-0008-0000-1E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0" name="Text Box 1">
          <a:extLst>
            <a:ext uri="{FF2B5EF4-FFF2-40B4-BE49-F238E27FC236}">
              <a16:creationId xmlns:a16="http://schemas.microsoft.com/office/drawing/2014/main" id="{00000000-0008-0000-1E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1" name="Text Box 2">
          <a:extLst>
            <a:ext uri="{FF2B5EF4-FFF2-40B4-BE49-F238E27FC236}">
              <a16:creationId xmlns:a16="http://schemas.microsoft.com/office/drawing/2014/main" id="{00000000-0008-0000-1E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2" name="Text Box 3">
          <a:extLst>
            <a:ext uri="{FF2B5EF4-FFF2-40B4-BE49-F238E27FC236}">
              <a16:creationId xmlns:a16="http://schemas.microsoft.com/office/drawing/2014/main" id="{00000000-0008-0000-1E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3" name="Text Box 4">
          <a:extLst>
            <a:ext uri="{FF2B5EF4-FFF2-40B4-BE49-F238E27FC236}">
              <a16:creationId xmlns:a16="http://schemas.microsoft.com/office/drawing/2014/main" id="{00000000-0008-0000-1E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4" name="Text Box 5">
          <a:extLst>
            <a:ext uri="{FF2B5EF4-FFF2-40B4-BE49-F238E27FC236}">
              <a16:creationId xmlns:a16="http://schemas.microsoft.com/office/drawing/2014/main" id="{00000000-0008-0000-1E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5" name="Text Box 6">
          <a:extLst>
            <a:ext uri="{FF2B5EF4-FFF2-40B4-BE49-F238E27FC236}">
              <a16:creationId xmlns:a16="http://schemas.microsoft.com/office/drawing/2014/main" id="{00000000-0008-0000-1E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6" name="Text Box 8">
          <a:extLst>
            <a:ext uri="{FF2B5EF4-FFF2-40B4-BE49-F238E27FC236}">
              <a16:creationId xmlns:a16="http://schemas.microsoft.com/office/drawing/2014/main" id="{00000000-0008-0000-1E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7" name="Text Box 9">
          <a:extLst>
            <a:ext uri="{FF2B5EF4-FFF2-40B4-BE49-F238E27FC236}">
              <a16:creationId xmlns:a16="http://schemas.microsoft.com/office/drawing/2014/main" id="{00000000-0008-0000-1E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8" name="Text Box 10">
          <a:extLst>
            <a:ext uri="{FF2B5EF4-FFF2-40B4-BE49-F238E27FC236}">
              <a16:creationId xmlns:a16="http://schemas.microsoft.com/office/drawing/2014/main" id="{00000000-0008-0000-1E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9" name="Text Box 1">
          <a:extLst>
            <a:ext uri="{FF2B5EF4-FFF2-40B4-BE49-F238E27FC236}">
              <a16:creationId xmlns:a16="http://schemas.microsoft.com/office/drawing/2014/main" id="{00000000-0008-0000-1E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0" name="Text Box 2">
          <a:extLst>
            <a:ext uri="{FF2B5EF4-FFF2-40B4-BE49-F238E27FC236}">
              <a16:creationId xmlns:a16="http://schemas.microsoft.com/office/drawing/2014/main" id="{00000000-0008-0000-1E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1" name="Text Box 8">
          <a:extLst>
            <a:ext uri="{FF2B5EF4-FFF2-40B4-BE49-F238E27FC236}">
              <a16:creationId xmlns:a16="http://schemas.microsoft.com/office/drawing/2014/main" id="{00000000-0008-0000-1E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2" name="Text Box 8">
          <a:extLst>
            <a:ext uri="{FF2B5EF4-FFF2-40B4-BE49-F238E27FC236}">
              <a16:creationId xmlns:a16="http://schemas.microsoft.com/office/drawing/2014/main" id="{00000000-0008-0000-1E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3" name="Text Box 8">
          <a:extLst>
            <a:ext uri="{FF2B5EF4-FFF2-40B4-BE49-F238E27FC236}">
              <a16:creationId xmlns:a16="http://schemas.microsoft.com/office/drawing/2014/main" id="{00000000-0008-0000-1E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4" name="Text Box 8">
          <a:extLst>
            <a:ext uri="{FF2B5EF4-FFF2-40B4-BE49-F238E27FC236}">
              <a16:creationId xmlns:a16="http://schemas.microsoft.com/office/drawing/2014/main" id="{00000000-0008-0000-1E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5" name="Text Box 8">
          <a:extLst>
            <a:ext uri="{FF2B5EF4-FFF2-40B4-BE49-F238E27FC236}">
              <a16:creationId xmlns:a16="http://schemas.microsoft.com/office/drawing/2014/main" id="{00000000-0008-0000-1E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6" name="Text Box 1">
          <a:extLst>
            <a:ext uri="{FF2B5EF4-FFF2-40B4-BE49-F238E27FC236}">
              <a16:creationId xmlns:a16="http://schemas.microsoft.com/office/drawing/2014/main" id="{00000000-0008-0000-1E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7" name="Text Box 2">
          <a:extLst>
            <a:ext uri="{FF2B5EF4-FFF2-40B4-BE49-F238E27FC236}">
              <a16:creationId xmlns:a16="http://schemas.microsoft.com/office/drawing/2014/main" id="{00000000-0008-0000-1E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8" name="Text Box 3">
          <a:extLst>
            <a:ext uri="{FF2B5EF4-FFF2-40B4-BE49-F238E27FC236}">
              <a16:creationId xmlns:a16="http://schemas.microsoft.com/office/drawing/2014/main" id="{00000000-0008-0000-1E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9" name="Text Box 4">
          <a:extLst>
            <a:ext uri="{FF2B5EF4-FFF2-40B4-BE49-F238E27FC236}">
              <a16:creationId xmlns:a16="http://schemas.microsoft.com/office/drawing/2014/main" id="{00000000-0008-0000-1E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0" name="Text Box 5">
          <a:extLst>
            <a:ext uri="{FF2B5EF4-FFF2-40B4-BE49-F238E27FC236}">
              <a16:creationId xmlns:a16="http://schemas.microsoft.com/office/drawing/2014/main" id="{00000000-0008-0000-1E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1" name="Text Box 6">
          <a:extLst>
            <a:ext uri="{FF2B5EF4-FFF2-40B4-BE49-F238E27FC236}">
              <a16:creationId xmlns:a16="http://schemas.microsoft.com/office/drawing/2014/main" id="{00000000-0008-0000-1E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2" name="Text Box 8">
          <a:extLst>
            <a:ext uri="{FF2B5EF4-FFF2-40B4-BE49-F238E27FC236}">
              <a16:creationId xmlns:a16="http://schemas.microsoft.com/office/drawing/2014/main" id="{00000000-0008-0000-1E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3" name="Text Box 9">
          <a:extLst>
            <a:ext uri="{FF2B5EF4-FFF2-40B4-BE49-F238E27FC236}">
              <a16:creationId xmlns:a16="http://schemas.microsoft.com/office/drawing/2014/main" id="{00000000-0008-0000-1E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4" name="Text Box 10">
          <a:extLst>
            <a:ext uri="{FF2B5EF4-FFF2-40B4-BE49-F238E27FC236}">
              <a16:creationId xmlns:a16="http://schemas.microsoft.com/office/drawing/2014/main" id="{00000000-0008-0000-1E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5" name="Text Box 1">
          <a:extLst>
            <a:ext uri="{FF2B5EF4-FFF2-40B4-BE49-F238E27FC236}">
              <a16:creationId xmlns:a16="http://schemas.microsoft.com/office/drawing/2014/main" id="{00000000-0008-0000-1E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6" name="Text Box 2">
          <a:extLst>
            <a:ext uri="{FF2B5EF4-FFF2-40B4-BE49-F238E27FC236}">
              <a16:creationId xmlns:a16="http://schemas.microsoft.com/office/drawing/2014/main" id="{00000000-0008-0000-1E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7" name="Text Box 8">
          <a:extLst>
            <a:ext uri="{FF2B5EF4-FFF2-40B4-BE49-F238E27FC236}">
              <a16:creationId xmlns:a16="http://schemas.microsoft.com/office/drawing/2014/main" id="{00000000-0008-0000-1E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8" name="Text Box 8">
          <a:extLst>
            <a:ext uri="{FF2B5EF4-FFF2-40B4-BE49-F238E27FC236}">
              <a16:creationId xmlns:a16="http://schemas.microsoft.com/office/drawing/2014/main" id="{00000000-0008-0000-1E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9" name="Text Box 8">
          <a:extLst>
            <a:ext uri="{FF2B5EF4-FFF2-40B4-BE49-F238E27FC236}">
              <a16:creationId xmlns:a16="http://schemas.microsoft.com/office/drawing/2014/main" id="{00000000-0008-0000-1E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0" name="Text Box 1">
          <a:extLst>
            <a:ext uri="{FF2B5EF4-FFF2-40B4-BE49-F238E27FC236}">
              <a16:creationId xmlns:a16="http://schemas.microsoft.com/office/drawing/2014/main" id="{00000000-0008-0000-1E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1" name="Text Box 2">
          <a:extLst>
            <a:ext uri="{FF2B5EF4-FFF2-40B4-BE49-F238E27FC236}">
              <a16:creationId xmlns:a16="http://schemas.microsoft.com/office/drawing/2014/main" id="{00000000-0008-0000-1E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2" name="Text Box 3">
          <a:extLst>
            <a:ext uri="{FF2B5EF4-FFF2-40B4-BE49-F238E27FC236}">
              <a16:creationId xmlns:a16="http://schemas.microsoft.com/office/drawing/2014/main" id="{00000000-0008-0000-1E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3" name="Text Box 4">
          <a:extLst>
            <a:ext uri="{FF2B5EF4-FFF2-40B4-BE49-F238E27FC236}">
              <a16:creationId xmlns:a16="http://schemas.microsoft.com/office/drawing/2014/main" id="{00000000-0008-0000-1E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4" name="Text Box 5">
          <a:extLst>
            <a:ext uri="{FF2B5EF4-FFF2-40B4-BE49-F238E27FC236}">
              <a16:creationId xmlns:a16="http://schemas.microsoft.com/office/drawing/2014/main" id="{00000000-0008-0000-1E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5" name="Text Box 6">
          <a:extLst>
            <a:ext uri="{FF2B5EF4-FFF2-40B4-BE49-F238E27FC236}">
              <a16:creationId xmlns:a16="http://schemas.microsoft.com/office/drawing/2014/main" id="{00000000-0008-0000-1E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6" name="Text Box 8">
          <a:extLst>
            <a:ext uri="{FF2B5EF4-FFF2-40B4-BE49-F238E27FC236}">
              <a16:creationId xmlns:a16="http://schemas.microsoft.com/office/drawing/2014/main" id="{00000000-0008-0000-1E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7" name="Text Box 9">
          <a:extLst>
            <a:ext uri="{FF2B5EF4-FFF2-40B4-BE49-F238E27FC236}">
              <a16:creationId xmlns:a16="http://schemas.microsoft.com/office/drawing/2014/main" id="{00000000-0008-0000-1E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8" name="Text Box 10">
          <a:extLst>
            <a:ext uri="{FF2B5EF4-FFF2-40B4-BE49-F238E27FC236}">
              <a16:creationId xmlns:a16="http://schemas.microsoft.com/office/drawing/2014/main" id="{00000000-0008-0000-1E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9" name="Text Box 1">
          <a:extLst>
            <a:ext uri="{FF2B5EF4-FFF2-40B4-BE49-F238E27FC236}">
              <a16:creationId xmlns:a16="http://schemas.microsoft.com/office/drawing/2014/main" id="{00000000-0008-0000-1E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0" name="Text Box 2">
          <a:extLst>
            <a:ext uri="{FF2B5EF4-FFF2-40B4-BE49-F238E27FC236}">
              <a16:creationId xmlns:a16="http://schemas.microsoft.com/office/drawing/2014/main" id="{00000000-0008-0000-1E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1" name="Text Box 8">
          <a:extLst>
            <a:ext uri="{FF2B5EF4-FFF2-40B4-BE49-F238E27FC236}">
              <a16:creationId xmlns:a16="http://schemas.microsoft.com/office/drawing/2014/main" id="{00000000-0008-0000-1E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2" name="Text Box 1">
          <a:extLst>
            <a:ext uri="{FF2B5EF4-FFF2-40B4-BE49-F238E27FC236}">
              <a16:creationId xmlns:a16="http://schemas.microsoft.com/office/drawing/2014/main" id="{00000000-0008-0000-1E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3" name="Text Box 2">
          <a:extLst>
            <a:ext uri="{FF2B5EF4-FFF2-40B4-BE49-F238E27FC236}">
              <a16:creationId xmlns:a16="http://schemas.microsoft.com/office/drawing/2014/main" id="{00000000-0008-0000-1E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4" name="Text Box 3">
          <a:extLst>
            <a:ext uri="{FF2B5EF4-FFF2-40B4-BE49-F238E27FC236}">
              <a16:creationId xmlns:a16="http://schemas.microsoft.com/office/drawing/2014/main" id="{00000000-0008-0000-1E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5" name="Text Box 4">
          <a:extLst>
            <a:ext uri="{FF2B5EF4-FFF2-40B4-BE49-F238E27FC236}">
              <a16:creationId xmlns:a16="http://schemas.microsoft.com/office/drawing/2014/main" id="{00000000-0008-0000-1E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6" name="Text Box 5">
          <a:extLst>
            <a:ext uri="{FF2B5EF4-FFF2-40B4-BE49-F238E27FC236}">
              <a16:creationId xmlns:a16="http://schemas.microsoft.com/office/drawing/2014/main" id="{00000000-0008-0000-1E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7" name="Text Box 6">
          <a:extLst>
            <a:ext uri="{FF2B5EF4-FFF2-40B4-BE49-F238E27FC236}">
              <a16:creationId xmlns:a16="http://schemas.microsoft.com/office/drawing/2014/main" id="{00000000-0008-0000-1E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8" name="Text Box 8">
          <a:extLst>
            <a:ext uri="{FF2B5EF4-FFF2-40B4-BE49-F238E27FC236}">
              <a16:creationId xmlns:a16="http://schemas.microsoft.com/office/drawing/2014/main" id="{00000000-0008-0000-1E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9" name="Text Box 9">
          <a:extLst>
            <a:ext uri="{FF2B5EF4-FFF2-40B4-BE49-F238E27FC236}">
              <a16:creationId xmlns:a16="http://schemas.microsoft.com/office/drawing/2014/main" id="{00000000-0008-0000-1E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0" name="Text Box 10">
          <a:extLst>
            <a:ext uri="{FF2B5EF4-FFF2-40B4-BE49-F238E27FC236}">
              <a16:creationId xmlns:a16="http://schemas.microsoft.com/office/drawing/2014/main" id="{00000000-0008-0000-1E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1" name="Text Box 1">
          <a:extLst>
            <a:ext uri="{FF2B5EF4-FFF2-40B4-BE49-F238E27FC236}">
              <a16:creationId xmlns:a16="http://schemas.microsoft.com/office/drawing/2014/main" id="{00000000-0008-0000-1E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2" name="Text Box 2">
          <a:extLst>
            <a:ext uri="{FF2B5EF4-FFF2-40B4-BE49-F238E27FC236}">
              <a16:creationId xmlns:a16="http://schemas.microsoft.com/office/drawing/2014/main" id="{00000000-0008-0000-1E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3" name="Text Box 8">
          <a:extLst>
            <a:ext uri="{FF2B5EF4-FFF2-40B4-BE49-F238E27FC236}">
              <a16:creationId xmlns:a16="http://schemas.microsoft.com/office/drawing/2014/main" id="{00000000-0008-0000-1E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4" name="Text Box 8">
          <a:extLst>
            <a:ext uri="{FF2B5EF4-FFF2-40B4-BE49-F238E27FC236}">
              <a16:creationId xmlns:a16="http://schemas.microsoft.com/office/drawing/2014/main" id="{00000000-0008-0000-1E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5" name="Text Box 1">
          <a:extLst>
            <a:ext uri="{FF2B5EF4-FFF2-40B4-BE49-F238E27FC236}">
              <a16:creationId xmlns:a16="http://schemas.microsoft.com/office/drawing/2014/main" id="{00000000-0008-0000-1E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6" name="Text Box 2">
          <a:extLst>
            <a:ext uri="{FF2B5EF4-FFF2-40B4-BE49-F238E27FC236}">
              <a16:creationId xmlns:a16="http://schemas.microsoft.com/office/drawing/2014/main" id="{00000000-0008-0000-1E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7" name="Text Box 3">
          <a:extLst>
            <a:ext uri="{FF2B5EF4-FFF2-40B4-BE49-F238E27FC236}">
              <a16:creationId xmlns:a16="http://schemas.microsoft.com/office/drawing/2014/main" id="{00000000-0008-0000-1E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8" name="Text Box 4">
          <a:extLst>
            <a:ext uri="{FF2B5EF4-FFF2-40B4-BE49-F238E27FC236}">
              <a16:creationId xmlns:a16="http://schemas.microsoft.com/office/drawing/2014/main" id="{00000000-0008-0000-1E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9" name="Text Box 5">
          <a:extLst>
            <a:ext uri="{FF2B5EF4-FFF2-40B4-BE49-F238E27FC236}">
              <a16:creationId xmlns:a16="http://schemas.microsoft.com/office/drawing/2014/main" id="{00000000-0008-0000-1E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0" name="Text Box 6">
          <a:extLst>
            <a:ext uri="{FF2B5EF4-FFF2-40B4-BE49-F238E27FC236}">
              <a16:creationId xmlns:a16="http://schemas.microsoft.com/office/drawing/2014/main" id="{00000000-0008-0000-1E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1" name="Text Box 8">
          <a:extLst>
            <a:ext uri="{FF2B5EF4-FFF2-40B4-BE49-F238E27FC236}">
              <a16:creationId xmlns:a16="http://schemas.microsoft.com/office/drawing/2014/main" id="{00000000-0008-0000-1E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2" name="Text Box 9">
          <a:extLst>
            <a:ext uri="{FF2B5EF4-FFF2-40B4-BE49-F238E27FC236}">
              <a16:creationId xmlns:a16="http://schemas.microsoft.com/office/drawing/2014/main" id="{00000000-0008-0000-1E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3" name="Text Box 10">
          <a:extLst>
            <a:ext uri="{FF2B5EF4-FFF2-40B4-BE49-F238E27FC236}">
              <a16:creationId xmlns:a16="http://schemas.microsoft.com/office/drawing/2014/main" id="{00000000-0008-0000-1E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4" name="Text Box 1">
          <a:extLst>
            <a:ext uri="{FF2B5EF4-FFF2-40B4-BE49-F238E27FC236}">
              <a16:creationId xmlns:a16="http://schemas.microsoft.com/office/drawing/2014/main" id="{00000000-0008-0000-1E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5" name="Text Box 2">
          <a:extLst>
            <a:ext uri="{FF2B5EF4-FFF2-40B4-BE49-F238E27FC236}">
              <a16:creationId xmlns:a16="http://schemas.microsoft.com/office/drawing/2014/main" id="{00000000-0008-0000-1E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6" name="Text Box 8">
          <a:extLst>
            <a:ext uri="{FF2B5EF4-FFF2-40B4-BE49-F238E27FC236}">
              <a16:creationId xmlns:a16="http://schemas.microsoft.com/office/drawing/2014/main" id="{00000000-0008-0000-1E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7" name="Text Box 1">
          <a:extLst>
            <a:ext uri="{FF2B5EF4-FFF2-40B4-BE49-F238E27FC236}">
              <a16:creationId xmlns:a16="http://schemas.microsoft.com/office/drawing/2014/main" id="{00000000-0008-0000-1E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8" name="Text Box 2">
          <a:extLst>
            <a:ext uri="{FF2B5EF4-FFF2-40B4-BE49-F238E27FC236}">
              <a16:creationId xmlns:a16="http://schemas.microsoft.com/office/drawing/2014/main" id="{00000000-0008-0000-1E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9" name="Text Box 3">
          <a:extLst>
            <a:ext uri="{FF2B5EF4-FFF2-40B4-BE49-F238E27FC236}">
              <a16:creationId xmlns:a16="http://schemas.microsoft.com/office/drawing/2014/main" id="{00000000-0008-0000-1E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0" name="Text Box 4">
          <a:extLst>
            <a:ext uri="{FF2B5EF4-FFF2-40B4-BE49-F238E27FC236}">
              <a16:creationId xmlns:a16="http://schemas.microsoft.com/office/drawing/2014/main" id="{00000000-0008-0000-1E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1" name="Text Box 5">
          <a:extLst>
            <a:ext uri="{FF2B5EF4-FFF2-40B4-BE49-F238E27FC236}">
              <a16:creationId xmlns:a16="http://schemas.microsoft.com/office/drawing/2014/main" id="{00000000-0008-0000-1E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2" name="Text Box 6">
          <a:extLst>
            <a:ext uri="{FF2B5EF4-FFF2-40B4-BE49-F238E27FC236}">
              <a16:creationId xmlns:a16="http://schemas.microsoft.com/office/drawing/2014/main" id="{00000000-0008-0000-1E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3" name="Text Box 8">
          <a:extLst>
            <a:ext uri="{FF2B5EF4-FFF2-40B4-BE49-F238E27FC236}">
              <a16:creationId xmlns:a16="http://schemas.microsoft.com/office/drawing/2014/main" id="{00000000-0008-0000-1E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4" name="Text Box 9">
          <a:extLst>
            <a:ext uri="{FF2B5EF4-FFF2-40B4-BE49-F238E27FC236}">
              <a16:creationId xmlns:a16="http://schemas.microsoft.com/office/drawing/2014/main" id="{00000000-0008-0000-1E00-00004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5" name="Text Box 10">
          <a:extLst>
            <a:ext uri="{FF2B5EF4-FFF2-40B4-BE49-F238E27FC236}">
              <a16:creationId xmlns:a16="http://schemas.microsoft.com/office/drawing/2014/main" id="{00000000-0008-0000-1E00-00004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6" name="Text Box 1">
          <a:extLst>
            <a:ext uri="{FF2B5EF4-FFF2-40B4-BE49-F238E27FC236}">
              <a16:creationId xmlns:a16="http://schemas.microsoft.com/office/drawing/2014/main" id="{00000000-0008-0000-1E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7" name="Text Box 2">
          <a:extLst>
            <a:ext uri="{FF2B5EF4-FFF2-40B4-BE49-F238E27FC236}">
              <a16:creationId xmlns:a16="http://schemas.microsoft.com/office/drawing/2014/main" id="{00000000-0008-0000-1E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8" name="Text Box 3">
          <a:extLst>
            <a:ext uri="{FF2B5EF4-FFF2-40B4-BE49-F238E27FC236}">
              <a16:creationId xmlns:a16="http://schemas.microsoft.com/office/drawing/2014/main" id="{00000000-0008-0000-1E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9" name="Text Box 4">
          <a:extLst>
            <a:ext uri="{FF2B5EF4-FFF2-40B4-BE49-F238E27FC236}">
              <a16:creationId xmlns:a16="http://schemas.microsoft.com/office/drawing/2014/main" id="{00000000-0008-0000-1E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0" name="Text Box 5">
          <a:extLst>
            <a:ext uri="{FF2B5EF4-FFF2-40B4-BE49-F238E27FC236}">
              <a16:creationId xmlns:a16="http://schemas.microsoft.com/office/drawing/2014/main" id="{00000000-0008-0000-1E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1" name="Text Box 6">
          <a:extLst>
            <a:ext uri="{FF2B5EF4-FFF2-40B4-BE49-F238E27FC236}">
              <a16:creationId xmlns:a16="http://schemas.microsoft.com/office/drawing/2014/main" id="{00000000-0008-0000-1E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2" name="Text Box 8">
          <a:extLst>
            <a:ext uri="{FF2B5EF4-FFF2-40B4-BE49-F238E27FC236}">
              <a16:creationId xmlns:a16="http://schemas.microsoft.com/office/drawing/2014/main" id="{00000000-0008-0000-1E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3" name="Text Box 9">
          <a:extLst>
            <a:ext uri="{FF2B5EF4-FFF2-40B4-BE49-F238E27FC236}">
              <a16:creationId xmlns:a16="http://schemas.microsoft.com/office/drawing/2014/main" id="{00000000-0008-0000-1E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4" name="Text Box 10">
          <a:extLst>
            <a:ext uri="{FF2B5EF4-FFF2-40B4-BE49-F238E27FC236}">
              <a16:creationId xmlns:a16="http://schemas.microsoft.com/office/drawing/2014/main" id="{00000000-0008-0000-1E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5" name="Text Box 1">
          <a:extLst>
            <a:ext uri="{FF2B5EF4-FFF2-40B4-BE49-F238E27FC236}">
              <a16:creationId xmlns:a16="http://schemas.microsoft.com/office/drawing/2014/main" id="{00000000-0008-0000-1E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6" name="Text Box 2">
          <a:extLst>
            <a:ext uri="{FF2B5EF4-FFF2-40B4-BE49-F238E27FC236}">
              <a16:creationId xmlns:a16="http://schemas.microsoft.com/office/drawing/2014/main" id="{00000000-0008-0000-1E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7" name="Text Box 1">
          <a:extLst>
            <a:ext uri="{FF2B5EF4-FFF2-40B4-BE49-F238E27FC236}">
              <a16:creationId xmlns:a16="http://schemas.microsoft.com/office/drawing/2014/main" id="{00000000-0008-0000-1E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8" name="Text Box 2">
          <a:extLst>
            <a:ext uri="{FF2B5EF4-FFF2-40B4-BE49-F238E27FC236}">
              <a16:creationId xmlns:a16="http://schemas.microsoft.com/office/drawing/2014/main" id="{00000000-0008-0000-1E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9" name="Text Box 3">
          <a:extLst>
            <a:ext uri="{FF2B5EF4-FFF2-40B4-BE49-F238E27FC236}">
              <a16:creationId xmlns:a16="http://schemas.microsoft.com/office/drawing/2014/main" id="{00000000-0008-0000-1E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0" name="Text Box 4">
          <a:extLst>
            <a:ext uri="{FF2B5EF4-FFF2-40B4-BE49-F238E27FC236}">
              <a16:creationId xmlns:a16="http://schemas.microsoft.com/office/drawing/2014/main" id="{00000000-0008-0000-1E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1" name="Text Box 5">
          <a:extLst>
            <a:ext uri="{FF2B5EF4-FFF2-40B4-BE49-F238E27FC236}">
              <a16:creationId xmlns:a16="http://schemas.microsoft.com/office/drawing/2014/main" id="{00000000-0008-0000-1E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2" name="Text Box 6">
          <a:extLst>
            <a:ext uri="{FF2B5EF4-FFF2-40B4-BE49-F238E27FC236}">
              <a16:creationId xmlns:a16="http://schemas.microsoft.com/office/drawing/2014/main" id="{00000000-0008-0000-1E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3" name="Text Box 8">
          <a:extLst>
            <a:ext uri="{FF2B5EF4-FFF2-40B4-BE49-F238E27FC236}">
              <a16:creationId xmlns:a16="http://schemas.microsoft.com/office/drawing/2014/main" id="{00000000-0008-0000-1E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4" name="Text Box 9">
          <a:extLst>
            <a:ext uri="{FF2B5EF4-FFF2-40B4-BE49-F238E27FC236}">
              <a16:creationId xmlns:a16="http://schemas.microsoft.com/office/drawing/2014/main" id="{00000000-0008-0000-1E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5" name="Text Box 10">
          <a:extLst>
            <a:ext uri="{FF2B5EF4-FFF2-40B4-BE49-F238E27FC236}">
              <a16:creationId xmlns:a16="http://schemas.microsoft.com/office/drawing/2014/main" id="{00000000-0008-0000-1E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6" name="Text Box 1">
          <a:extLst>
            <a:ext uri="{FF2B5EF4-FFF2-40B4-BE49-F238E27FC236}">
              <a16:creationId xmlns:a16="http://schemas.microsoft.com/office/drawing/2014/main" id="{00000000-0008-0000-1E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7" name="Text Box 2">
          <a:extLst>
            <a:ext uri="{FF2B5EF4-FFF2-40B4-BE49-F238E27FC236}">
              <a16:creationId xmlns:a16="http://schemas.microsoft.com/office/drawing/2014/main" id="{00000000-0008-0000-1E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8" name="Text Box 1">
          <a:extLst>
            <a:ext uri="{FF2B5EF4-FFF2-40B4-BE49-F238E27FC236}">
              <a16:creationId xmlns:a16="http://schemas.microsoft.com/office/drawing/2014/main" id="{00000000-0008-0000-1E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9" name="Text Box 2">
          <a:extLst>
            <a:ext uri="{FF2B5EF4-FFF2-40B4-BE49-F238E27FC236}">
              <a16:creationId xmlns:a16="http://schemas.microsoft.com/office/drawing/2014/main" id="{00000000-0008-0000-1E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0" name="Text Box 3">
          <a:extLst>
            <a:ext uri="{FF2B5EF4-FFF2-40B4-BE49-F238E27FC236}">
              <a16:creationId xmlns:a16="http://schemas.microsoft.com/office/drawing/2014/main" id="{00000000-0008-0000-1E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1" name="Text Box 4">
          <a:extLst>
            <a:ext uri="{FF2B5EF4-FFF2-40B4-BE49-F238E27FC236}">
              <a16:creationId xmlns:a16="http://schemas.microsoft.com/office/drawing/2014/main" id="{00000000-0008-0000-1E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2" name="Text Box 5">
          <a:extLst>
            <a:ext uri="{FF2B5EF4-FFF2-40B4-BE49-F238E27FC236}">
              <a16:creationId xmlns:a16="http://schemas.microsoft.com/office/drawing/2014/main" id="{00000000-0008-0000-1E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3" name="Text Box 6">
          <a:extLst>
            <a:ext uri="{FF2B5EF4-FFF2-40B4-BE49-F238E27FC236}">
              <a16:creationId xmlns:a16="http://schemas.microsoft.com/office/drawing/2014/main" id="{00000000-0008-0000-1E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4" name="Text Box 8">
          <a:extLst>
            <a:ext uri="{FF2B5EF4-FFF2-40B4-BE49-F238E27FC236}">
              <a16:creationId xmlns:a16="http://schemas.microsoft.com/office/drawing/2014/main" id="{00000000-0008-0000-1E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5" name="Text Box 9">
          <a:extLst>
            <a:ext uri="{FF2B5EF4-FFF2-40B4-BE49-F238E27FC236}">
              <a16:creationId xmlns:a16="http://schemas.microsoft.com/office/drawing/2014/main" id="{00000000-0008-0000-1E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6" name="Text Box 10">
          <a:extLst>
            <a:ext uri="{FF2B5EF4-FFF2-40B4-BE49-F238E27FC236}">
              <a16:creationId xmlns:a16="http://schemas.microsoft.com/office/drawing/2014/main" id="{00000000-0008-0000-1E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7" name="Text Box 1">
          <a:extLst>
            <a:ext uri="{FF2B5EF4-FFF2-40B4-BE49-F238E27FC236}">
              <a16:creationId xmlns:a16="http://schemas.microsoft.com/office/drawing/2014/main" id="{00000000-0008-0000-1E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8" name="Text Box 2">
          <a:extLst>
            <a:ext uri="{FF2B5EF4-FFF2-40B4-BE49-F238E27FC236}">
              <a16:creationId xmlns:a16="http://schemas.microsoft.com/office/drawing/2014/main" id="{00000000-0008-0000-1E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9" name="Text Box 1">
          <a:extLst>
            <a:ext uri="{FF2B5EF4-FFF2-40B4-BE49-F238E27FC236}">
              <a16:creationId xmlns:a16="http://schemas.microsoft.com/office/drawing/2014/main" id="{00000000-0008-0000-1E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0" name="Text Box 2">
          <a:extLst>
            <a:ext uri="{FF2B5EF4-FFF2-40B4-BE49-F238E27FC236}">
              <a16:creationId xmlns:a16="http://schemas.microsoft.com/office/drawing/2014/main" id="{00000000-0008-0000-1E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1" name="Text Box 3">
          <a:extLst>
            <a:ext uri="{FF2B5EF4-FFF2-40B4-BE49-F238E27FC236}">
              <a16:creationId xmlns:a16="http://schemas.microsoft.com/office/drawing/2014/main" id="{00000000-0008-0000-1E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2" name="Text Box 4">
          <a:extLst>
            <a:ext uri="{FF2B5EF4-FFF2-40B4-BE49-F238E27FC236}">
              <a16:creationId xmlns:a16="http://schemas.microsoft.com/office/drawing/2014/main" id="{00000000-0008-0000-1E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3" name="Text Box 5">
          <a:extLst>
            <a:ext uri="{FF2B5EF4-FFF2-40B4-BE49-F238E27FC236}">
              <a16:creationId xmlns:a16="http://schemas.microsoft.com/office/drawing/2014/main" id="{00000000-0008-0000-1E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4" name="Text Box 6">
          <a:extLst>
            <a:ext uri="{FF2B5EF4-FFF2-40B4-BE49-F238E27FC236}">
              <a16:creationId xmlns:a16="http://schemas.microsoft.com/office/drawing/2014/main" id="{00000000-0008-0000-1E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5" name="Text Box 8">
          <a:extLst>
            <a:ext uri="{FF2B5EF4-FFF2-40B4-BE49-F238E27FC236}">
              <a16:creationId xmlns:a16="http://schemas.microsoft.com/office/drawing/2014/main" id="{00000000-0008-0000-1E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6" name="Text Box 9">
          <a:extLst>
            <a:ext uri="{FF2B5EF4-FFF2-40B4-BE49-F238E27FC236}">
              <a16:creationId xmlns:a16="http://schemas.microsoft.com/office/drawing/2014/main" id="{00000000-0008-0000-1E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7" name="Text Box 10">
          <a:extLst>
            <a:ext uri="{FF2B5EF4-FFF2-40B4-BE49-F238E27FC236}">
              <a16:creationId xmlns:a16="http://schemas.microsoft.com/office/drawing/2014/main" id="{00000000-0008-0000-1E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8" name="Text Box 1">
          <a:extLst>
            <a:ext uri="{FF2B5EF4-FFF2-40B4-BE49-F238E27FC236}">
              <a16:creationId xmlns:a16="http://schemas.microsoft.com/office/drawing/2014/main" id="{00000000-0008-0000-1E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9" name="Text Box 2">
          <a:extLst>
            <a:ext uri="{FF2B5EF4-FFF2-40B4-BE49-F238E27FC236}">
              <a16:creationId xmlns:a16="http://schemas.microsoft.com/office/drawing/2014/main" id="{00000000-0008-0000-1E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0" name="Text Box 1">
          <a:extLst>
            <a:ext uri="{FF2B5EF4-FFF2-40B4-BE49-F238E27FC236}">
              <a16:creationId xmlns:a16="http://schemas.microsoft.com/office/drawing/2014/main" id="{00000000-0008-0000-1E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1" name="Text Box 2">
          <a:extLst>
            <a:ext uri="{FF2B5EF4-FFF2-40B4-BE49-F238E27FC236}">
              <a16:creationId xmlns:a16="http://schemas.microsoft.com/office/drawing/2014/main" id="{00000000-0008-0000-1E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2" name="Text Box 3">
          <a:extLst>
            <a:ext uri="{FF2B5EF4-FFF2-40B4-BE49-F238E27FC236}">
              <a16:creationId xmlns:a16="http://schemas.microsoft.com/office/drawing/2014/main" id="{00000000-0008-0000-1E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3" name="Text Box 4">
          <a:extLst>
            <a:ext uri="{FF2B5EF4-FFF2-40B4-BE49-F238E27FC236}">
              <a16:creationId xmlns:a16="http://schemas.microsoft.com/office/drawing/2014/main" id="{00000000-0008-0000-1E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4" name="Text Box 5">
          <a:extLst>
            <a:ext uri="{FF2B5EF4-FFF2-40B4-BE49-F238E27FC236}">
              <a16:creationId xmlns:a16="http://schemas.microsoft.com/office/drawing/2014/main" id="{00000000-0008-0000-1E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5" name="Text Box 6">
          <a:extLst>
            <a:ext uri="{FF2B5EF4-FFF2-40B4-BE49-F238E27FC236}">
              <a16:creationId xmlns:a16="http://schemas.microsoft.com/office/drawing/2014/main" id="{00000000-0008-0000-1E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6" name="Text Box 8">
          <a:extLst>
            <a:ext uri="{FF2B5EF4-FFF2-40B4-BE49-F238E27FC236}">
              <a16:creationId xmlns:a16="http://schemas.microsoft.com/office/drawing/2014/main" id="{00000000-0008-0000-1E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7" name="Text Box 9">
          <a:extLst>
            <a:ext uri="{FF2B5EF4-FFF2-40B4-BE49-F238E27FC236}">
              <a16:creationId xmlns:a16="http://schemas.microsoft.com/office/drawing/2014/main" id="{00000000-0008-0000-1E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8" name="Text Box 10">
          <a:extLst>
            <a:ext uri="{FF2B5EF4-FFF2-40B4-BE49-F238E27FC236}">
              <a16:creationId xmlns:a16="http://schemas.microsoft.com/office/drawing/2014/main" id="{00000000-0008-0000-1E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9" name="Text Box 1">
          <a:extLst>
            <a:ext uri="{FF2B5EF4-FFF2-40B4-BE49-F238E27FC236}">
              <a16:creationId xmlns:a16="http://schemas.microsoft.com/office/drawing/2014/main" id="{00000000-0008-0000-1E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0" name="Text Box 2">
          <a:extLst>
            <a:ext uri="{FF2B5EF4-FFF2-40B4-BE49-F238E27FC236}">
              <a16:creationId xmlns:a16="http://schemas.microsoft.com/office/drawing/2014/main" id="{00000000-0008-0000-1E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1" name="Text Box 1">
          <a:extLst>
            <a:ext uri="{FF2B5EF4-FFF2-40B4-BE49-F238E27FC236}">
              <a16:creationId xmlns:a16="http://schemas.microsoft.com/office/drawing/2014/main" id="{00000000-0008-0000-1E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2" name="Text Box 2">
          <a:extLst>
            <a:ext uri="{FF2B5EF4-FFF2-40B4-BE49-F238E27FC236}">
              <a16:creationId xmlns:a16="http://schemas.microsoft.com/office/drawing/2014/main" id="{00000000-0008-0000-1E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3" name="Text Box 3">
          <a:extLst>
            <a:ext uri="{FF2B5EF4-FFF2-40B4-BE49-F238E27FC236}">
              <a16:creationId xmlns:a16="http://schemas.microsoft.com/office/drawing/2014/main" id="{00000000-0008-0000-1E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4" name="Text Box 4">
          <a:extLst>
            <a:ext uri="{FF2B5EF4-FFF2-40B4-BE49-F238E27FC236}">
              <a16:creationId xmlns:a16="http://schemas.microsoft.com/office/drawing/2014/main" id="{00000000-0008-0000-1E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5" name="Text Box 5">
          <a:extLst>
            <a:ext uri="{FF2B5EF4-FFF2-40B4-BE49-F238E27FC236}">
              <a16:creationId xmlns:a16="http://schemas.microsoft.com/office/drawing/2014/main" id="{00000000-0008-0000-1E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6" name="Text Box 6">
          <a:extLst>
            <a:ext uri="{FF2B5EF4-FFF2-40B4-BE49-F238E27FC236}">
              <a16:creationId xmlns:a16="http://schemas.microsoft.com/office/drawing/2014/main" id="{00000000-0008-0000-1E00-00008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7" name="Text Box 8">
          <a:extLst>
            <a:ext uri="{FF2B5EF4-FFF2-40B4-BE49-F238E27FC236}">
              <a16:creationId xmlns:a16="http://schemas.microsoft.com/office/drawing/2014/main" id="{00000000-0008-0000-1E00-00008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48</xdr:row>
      <xdr:rowOff>114300</xdr:rowOff>
    </xdr:from>
    <xdr:ext cx="114300" cy="285750"/>
    <xdr:sp macro="" textlink="">
      <xdr:nvSpPr>
        <xdr:cNvPr id="1928" name="Text Box 9">
          <a:extLst>
            <a:ext uri="{FF2B5EF4-FFF2-40B4-BE49-F238E27FC236}">
              <a16:creationId xmlns:a16="http://schemas.microsoft.com/office/drawing/2014/main" id="{00000000-0008-0000-1E00-000088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9" name="Text Box 8">
          <a:extLst>
            <a:ext uri="{FF2B5EF4-FFF2-40B4-BE49-F238E27FC236}">
              <a16:creationId xmlns:a16="http://schemas.microsoft.com/office/drawing/2014/main" id="{00000000-0008-0000-1E00-000089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30" name="Text Box 8">
          <a:extLst>
            <a:ext uri="{FF2B5EF4-FFF2-40B4-BE49-F238E27FC236}">
              <a16:creationId xmlns:a16="http://schemas.microsoft.com/office/drawing/2014/main" id="{00000000-0008-0000-1E00-00008A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47</xdr:row>
      <xdr:rowOff>14817</xdr:rowOff>
    </xdr:from>
    <xdr:ext cx="114300" cy="285750"/>
    <xdr:sp macro="" textlink="">
      <xdr:nvSpPr>
        <xdr:cNvPr id="1931" name="Text Box 8">
          <a:extLst>
            <a:ext uri="{FF2B5EF4-FFF2-40B4-BE49-F238E27FC236}">
              <a16:creationId xmlns:a16="http://schemas.microsoft.com/office/drawing/2014/main" id="{00000000-0008-0000-1E00-00008B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2" name="Text Box 1">
          <a:extLst>
            <a:ext uri="{FF2B5EF4-FFF2-40B4-BE49-F238E27FC236}">
              <a16:creationId xmlns:a16="http://schemas.microsoft.com/office/drawing/2014/main" id="{00000000-0008-0000-1E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3" name="Text Box 2">
          <a:extLst>
            <a:ext uri="{FF2B5EF4-FFF2-40B4-BE49-F238E27FC236}">
              <a16:creationId xmlns:a16="http://schemas.microsoft.com/office/drawing/2014/main" id="{00000000-0008-0000-1E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4" name="Text Box 3">
          <a:extLst>
            <a:ext uri="{FF2B5EF4-FFF2-40B4-BE49-F238E27FC236}">
              <a16:creationId xmlns:a16="http://schemas.microsoft.com/office/drawing/2014/main" id="{00000000-0008-0000-1E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5" name="Text Box 4">
          <a:extLst>
            <a:ext uri="{FF2B5EF4-FFF2-40B4-BE49-F238E27FC236}">
              <a16:creationId xmlns:a16="http://schemas.microsoft.com/office/drawing/2014/main" id="{00000000-0008-0000-1E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6" name="Text Box 5">
          <a:extLst>
            <a:ext uri="{FF2B5EF4-FFF2-40B4-BE49-F238E27FC236}">
              <a16:creationId xmlns:a16="http://schemas.microsoft.com/office/drawing/2014/main" id="{00000000-0008-0000-1E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7" name="Text Box 6">
          <a:extLst>
            <a:ext uri="{FF2B5EF4-FFF2-40B4-BE49-F238E27FC236}">
              <a16:creationId xmlns:a16="http://schemas.microsoft.com/office/drawing/2014/main" id="{00000000-0008-0000-1E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8" name="Text Box 8">
          <a:extLst>
            <a:ext uri="{FF2B5EF4-FFF2-40B4-BE49-F238E27FC236}">
              <a16:creationId xmlns:a16="http://schemas.microsoft.com/office/drawing/2014/main" id="{00000000-0008-0000-1E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9" name="Text Box 9">
          <a:extLst>
            <a:ext uri="{FF2B5EF4-FFF2-40B4-BE49-F238E27FC236}">
              <a16:creationId xmlns:a16="http://schemas.microsoft.com/office/drawing/2014/main" id="{00000000-0008-0000-1E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0" name="Text Box 10">
          <a:extLst>
            <a:ext uri="{FF2B5EF4-FFF2-40B4-BE49-F238E27FC236}">
              <a16:creationId xmlns:a16="http://schemas.microsoft.com/office/drawing/2014/main" id="{00000000-0008-0000-1E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1" name="Text Box 1">
          <a:extLst>
            <a:ext uri="{FF2B5EF4-FFF2-40B4-BE49-F238E27FC236}">
              <a16:creationId xmlns:a16="http://schemas.microsoft.com/office/drawing/2014/main" id="{00000000-0008-0000-1E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2" name="Text Box 2">
          <a:extLst>
            <a:ext uri="{FF2B5EF4-FFF2-40B4-BE49-F238E27FC236}">
              <a16:creationId xmlns:a16="http://schemas.microsoft.com/office/drawing/2014/main" id="{00000000-0008-0000-1E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3" name="Text Box 1">
          <a:extLst>
            <a:ext uri="{FF2B5EF4-FFF2-40B4-BE49-F238E27FC236}">
              <a16:creationId xmlns:a16="http://schemas.microsoft.com/office/drawing/2014/main" id="{00000000-0008-0000-1E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4" name="Text Box 2">
          <a:extLst>
            <a:ext uri="{FF2B5EF4-FFF2-40B4-BE49-F238E27FC236}">
              <a16:creationId xmlns:a16="http://schemas.microsoft.com/office/drawing/2014/main" id="{00000000-0008-0000-1E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5" name="Text Box 3">
          <a:extLst>
            <a:ext uri="{FF2B5EF4-FFF2-40B4-BE49-F238E27FC236}">
              <a16:creationId xmlns:a16="http://schemas.microsoft.com/office/drawing/2014/main" id="{00000000-0008-0000-1E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6" name="Text Box 4">
          <a:extLst>
            <a:ext uri="{FF2B5EF4-FFF2-40B4-BE49-F238E27FC236}">
              <a16:creationId xmlns:a16="http://schemas.microsoft.com/office/drawing/2014/main" id="{00000000-0008-0000-1E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7" name="Text Box 5">
          <a:extLst>
            <a:ext uri="{FF2B5EF4-FFF2-40B4-BE49-F238E27FC236}">
              <a16:creationId xmlns:a16="http://schemas.microsoft.com/office/drawing/2014/main" id="{00000000-0008-0000-1E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8" name="Text Box 6">
          <a:extLst>
            <a:ext uri="{FF2B5EF4-FFF2-40B4-BE49-F238E27FC236}">
              <a16:creationId xmlns:a16="http://schemas.microsoft.com/office/drawing/2014/main" id="{00000000-0008-0000-1E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9" name="Text Box 8">
          <a:extLst>
            <a:ext uri="{FF2B5EF4-FFF2-40B4-BE49-F238E27FC236}">
              <a16:creationId xmlns:a16="http://schemas.microsoft.com/office/drawing/2014/main" id="{00000000-0008-0000-1E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0" name="Text Box 9">
          <a:extLst>
            <a:ext uri="{FF2B5EF4-FFF2-40B4-BE49-F238E27FC236}">
              <a16:creationId xmlns:a16="http://schemas.microsoft.com/office/drawing/2014/main" id="{00000000-0008-0000-1E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1" name="Text Box 10">
          <a:extLst>
            <a:ext uri="{FF2B5EF4-FFF2-40B4-BE49-F238E27FC236}">
              <a16:creationId xmlns:a16="http://schemas.microsoft.com/office/drawing/2014/main" id="{00000000-0008-0000-1E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2" name="Text Box 1">
          <a:extLst>
            <a:ext uri="{FF2B5EF4-FFF2-40B4-BE49-F238E27FC236}">
              <a16:creationId xmlns:a16="http://schemas.microsoft.com/office/drawing/2014/main" id="{00000000-0008-0000-1E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3" name="Text Box 2">
          <a:extLst>
            <a:ext uri="{FF2B5EF4-FFF2-40B4-BE49-F238E27FC236}">
              <a16:creationId xmlns:a16="http://schemas.microsoft.com/office/drawing/2014/main" id="{00000000-0008-0000-1E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4" name="Text Box 1">
          <a:extLst>
            <a:ext uri="{FF2B5EF4-FFF2-40B4-BE49-F238E27FC236}">
              <a16:creationId xmlns:a16="http://schemas.microsoft.com/office/drawing/2014/main" id="{00000000-0008-0000-1E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5" name="Text Box 2">
          <a:extLst>
            <a:ext uri="{FF2B5EF4-FFF2-40B4-BE49-F238E27FC236}">
              <a16:creationId xmlns:a16="http://schemas.microsoft.com/office/drawing/2014/main" id="{00000000-0008-0000-1E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6" name="Text Box 3">
          <a:extLst>
            <a:ext uri="{FF2B5EF4-FFF2-40B4-BE49-F238E27FC236}">
              <a16:creationId xmlns:a16="http://schemas.microsoft.com/office/drawing/2014/main" id="{00000000-0008-0000-1E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7" name="Text Box 4">
          <a:extLst>
            <a:ext uri="{FF2B5EF4-FFF2-40B4-BE49-F238E27FC236}">
              <a16:creationId xmlns:a16="http://schemas.microsoft.com/office/drawing/2014/main" id="{00000000-0008-0000-1E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8" name="Text Box 5">
          <a:extLst>
            <a:ext uri="{FF2B5EF4-FFF2-40B4-BE49-F238E27FC236}">
              <a16:creationId xmlns:a16="http://schemas.microsoft.com/office/drawing/2014/main" id="{00000000-0008-0000-1E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9" name="Text Box 6">
          <a:extLst>
            <a:ext uri="{FF2B5EF4-FFF2-40B4-BE49-F238E27FC236}">
              <a16:creationId xmlns:a16="http://schemas.microsoft.com/office/drawing/2014/main" id="{00000000-0008-0000-1E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0" name="Text Box 8">
          <a:extLst>
            <a:ext uri="{FF2B5EF4-FFF2-40B4-BE49-F238E27FC236}">
              <a16:creationId xmlns:a16="http://schemas.microsoft.com/office/drawing/2014/main" id="{00000000-0008-0000-1E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1" name="Text Box 9">
          <a:extLst>
            <a:ext uri="{FF2B5EF4-FFF2-40B4-BE49-F238E27FC236}">
              <a16:creationId xmlns:a16="http://schemas.microsoft.com/office/drawing/2014/main" id="{00000000-0008-0000-1E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2" name="Text Box 10">
          <a:extLst>
            <a:ext uri="{FF2B5EF4-FFF2-40B4-BE49-F238E27FC236}">
              <a16:creationId xmlns:a16="http://schemas.microsoft.com/office/drawing/2014/main" id="{00000000-0008-0000-1E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3" name="Text Box 1">
          <a:extLst>
            <a:ext uri="{FF2B5EF4-FFF2-40B4-BE49-F238E27FC236}">
              <a16:creationId xmlns:a16="http://schemas.microsoft.com/office/drawing/2014/main" id="{00000000-0008-0000-1E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4" name="Text Box 2">
          <a:extLst>
            <a:ext uri="{FF2B5EF4-FFF2-40B4-BE49-F238E27FC236}">
              <a16:creationId xmlns:a16="http://schemas.microsoft.com/office/drawing/2014/main" id="{00000000-0008-0000-1E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5" name="Text Box 1">
          <a:extLst>
            <a:ext uri="{FF2B5EF4-FFF2-40B4-BE49-F238E27FC236}">
              <a16:creationId xmlns:a16="http://schemas.microsoft.com/office/drawing/2014/main" id="{00000000-0008-0000-1E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6" name="Text Box 2">
          <a:extLst>
            <a:ext uri="{FF2B5EF4-FFF2-40B4-BE49-F238E27FC236}">
              <a16:creationId xmlns:a16="http://schemas.microsoft.com/office/drawing/2014/main" id="{00000000-0008-0000-1E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7" name="Text Box 3">
          <a:extLst>
            <a:ext uri="{FF2B5EF4-FFF2-40B4-BE49-F238E27FC236}">
              <a16:creationId xmlns:a16="http://schemas.microsoft.com/office/drawing/2014/main" id="{00000000-0008-0000-1E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8" name="Text Box 4">
          <a:extLst>
            <a:ext uri="{FF2B5EF4-FFF2-40B4-BE49-F238E27FC236}">
              <a16:creationId xmlns:a16="http://schemas.microsoft.com/office/drawing/2014/main" id="{00000000-0008-0000-1E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9" name="Text Box 5">
          <a:extLst>
            <a:ext uri="{FF2B5EF4-FFF2-40B4-BE49-F238E27FC236}">
              <a16:creationId xmlns:a16="http://schemas.microsoft.com/office/drawing/2014/main" id="{00000000-0008-0000-1E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0" name="Text Box 6">
          <a:extLst>
            <a:ext uri="{FF2B5EF4-FFF2-40B4-BE49-F238E27FC236}">
              <a16:creationId xmlns:a16="http://schemas.microsoft.com/office/drawing/2014/main" id="{00000000-0008-0000-1E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1" name="Text Box 8">
          <a:extLst>
            <a:ext uri="{FF2B5EF4-FFF2-40B4-BE49-F238E27FC236}">
              <a16:creationId xmlns:a16="http://schemas.microsoft.com/office/drawing/2014/main" id="{00000000-0008-0000-1E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2" name="Text Box 9">
          <a:extLst>
            <a:ext uri="{FF2B5EF4-FFF2-40B4-BE49-F238E27FC236}">
              <a16:creationId xmlns:a16="http://schemas.microsoft.com/office/drawing/2014/main" id="{00000000-0008-0000-1E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3" name="Text Box 10">
          <a:extLst>
            <a:ext uri="{FF2B5EF4-FFF2-40B4-BE49-F238E27FC236}">
              <a16:creationId xmlns:a16="http://schemas.microsoft.com/office/drawing/2014/main" id="{00000000-0008-0000-1E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4" name="Text Box 1">
          <a:extLst>
            <a:ext uri="{FF2B5EF4-FFF2-40B4-BE49-F238E27FC236}">
              <a16:creationId xmlns:a16="http://schemas.microsoft.com/office/drawing/2014/main" id="{00000000-0008-0000-1E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5" name="Text Box 2">
          <a:extLst>
            <a:ext uri="{FF2B5EF4-FFF2-40B4-BE49-F238E27FC236}">
              <a16:creationId xmlns:a16="http://schemas.microsoft.com/office/drawing/2014/main" id="{00000000-0008-0000-1E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6" name="Text Box 1">
          <a:extLst>
            <a:ext uri="{FF2B5EF4-FFF2-40B4-BE49-F238E27FC236}">
              <a16:creationId xmlns:a16="http://schemas.microsoft.com/office/drawing/2014/main" id="{00000000-0008-0000-1E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7" name="Text Box 2">
          <a:extLst>
            <a:ext uri="{FF2B5EF4-FFF2-40B4-BE49-F238E27FC236}">
              <a16:creationId xmlns:a16="http://schemas.microsoft.com/office/drawing/2014/main" id="{00000000-0008-0000-1E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8" name="Text Box 3">
          <a:extLst>
            <a:ext uri="{FF2B5EF4-FFF2-40B4-BE49-F238E27FC236}">
              <a16:creationId xmlns:a16="http://schemas.microsoft.com/office/drawing/2014/main" id="{00000000-0008-0000-1E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9" name="Text Box 4">
          <a:extLst>
            <a:ext uri="{FF2B5EF4-FFF2-40B4-BE49-F238E27FC236}">
              <a16:creationId xmlns:a16="http://schemas.microsoft.com/office/drawing/2014/main" id="{00000000-0008-0000-1E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0" name="Text Box 5">
          <a:extLst>
            <a:ext uri="{FF2B5EF4-FFF2-40B4-BE49-F238E27FC236}">
              <a16:creationId xmlns:a16="http://schemas.microsoft.com/office/drawing/2014/main" id="{00000000-0008-0000-1E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1" name="Text Box 6">
          <a:extLst>
            <a:ext uri="{FF2B5EF4-FFF2-40B4-BE49-F238E27FC236}">
              <a16:creationId xmlns:a16="http://schemas.microsoft.com/office/drawing/2014/main" id="{00000000-0008-0000-1E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2" name="Text Box 8">
          <a:extLst>
            <a:ext uri="{FF2B5EF4-FFF2-40B4-BE49-F238E27FC236}">
              <a16:creationId xmlns:a16="http://schemas.microsoft.com/office/drawing/2014/main" id="{00000000-0008-0000-1E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3" name="Text Box 9">
          <a:extLst>
            <a:ext uri="{FF2B5EF4-FFF2-40B4-BE49-F238E27FC236}">
              <a16:creationId xmlns:a16="http://schemas.microsoft.com/office/drawing/2014/main" id="{00000000-0008-0000-1E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4" name="Text Box 10">
          <a:extLst>
            <a:ext uri="{FF2B5EF4-FFF2-40B4-BE49-F238E27FC236}">
              <a16:creationId xmlns:a16="http://schemas.microsoft.com/office/drawing/2014/main" id="{00000000-0008-0000-1E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5" name="Text Box 1">
          <a:extLst>
            <a:ext uri="{FF2B5EF4-FFF2-40B4-BE49-F238E27FC236}">
              <a16:creationId xmlns:a16="http://schemas.microsoft.com/office/drawing/2014/main" id="{00000000-0008-0000-1E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6" name="Text Box 2">
          <a:extLst>
            <a:ext uri="{FF2B5EF4-FFF2-40B4-BE49-F238E27FC236}">
              <a16:creationId xmlns:a16="http://schemas.microsoft.com/office/drawing/2014/main" id="{00000000-0008-0000-1E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7" name="Text Box 1">
          <a:extLst>
            <a:ext uri="{FF2B5EF4-FFF2-40B4-BE49-F238E27FC236}">
              <a16:creationId xmlns:a16="http://schemas.microsoft.com/office/drawing/2014/main" id="{00000000-0008-0000-1E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8" name="Text Box 2">
          <a:extLst>
            <a:ext uri="{FF2B5EF4-FFF2-40B4-BE49-F238E27FC236}">
              <a16:creationId xmlns:a16="http://schemas.microsoft.com/office/drawing/2014/main" id="{00000000-0008-0000-1E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9" name="Text Box 3">
          <a:extLst>
            <a:ext uri="{FF2B5EF4-FFF2-40B4-BE49-F238E27FC236}">
              <a16:creationId xmlns:a16="http://schemas.microsoft.com/office/drawing/2014/main" id="{00000000-0008-0000-1E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0" name="Text Box 4">
          <a:extLst>
            <a:ext uri="{FF2B5EF4-FFF2-40B4-BE49-F238E27FC236}">
              <a16:creationId xmlns:a16="http://schemas.microsoft.com/office/drawing/2014/main" id="{00000000-0008-0000-1E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1" name="Text Box 5">
          <a:extLst>
            <a:ext uri="{FF2B5EF4-FFF2-40B4-BE49-F238E27FC236}">
              <a16:creationId xmlns:a16="http://schemas.microsoft.com/office/drawing/2014/main" id="{00000000-0008-0000-1E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2" name="Text Box 6">
          <a:extLst>
            <a:ext uri="{FF2B5EF4-FFF2-40B4-BE49-F238E27FC236}">
              <a16:creationId xmlns:a16="http://schemas.microsoft.com/office/drawing/2014/main" id="{00000000-0008-0000-1E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3" name="Text Box 8">
          <a:extLst>
            <a:ext uri="{FF2B5EF4-FFF2-40B4-BE49-F238E27FC236}">
              <a16:creationId xmlns:a16="http://schemas.microsoft.com/office/drawing/2014/main" id="{00000000-0008-0000-1E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4" name="Text Box 9">
          <a:extLst>
            <a:ext uri="{FF2B5EF4-FFF2-40B4-BE49-F238E27FC236}">
              <a16:creationId xmlns:a16="http://schemas.microsoft.com/office/drawing/2014/main" id="{00000000-0008-0000-1E00-0000C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5" name="Text Box 10">
          <a:extLst>
            <a:ext uri="{FF2B5EF4-FFF2-40B4-BE49-F238E27FC236}">
              <a16:creationId xmlns:a16="http://schemas.microsoft.com/office/drawing/2014/main" id="{00000000-0008-0000-1E00-0000C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6" name="Text Box 1">
          <a:extLst>
            <a:ext uri="{FF2B5EF4-FFF2-40B4-BE49-F238E27FC236}">
              <a16:creationId xmlns:a16="http://schemas.microsoft.com/office/drawing/2014/main" id="{00000000-0008-0000-1E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7" name="Text Box 2">
          <a:extLst>
            <a:ext uri="{FF2B5EF4-FFF2-40B4-BE49-F238E27FC236}">
              <a16:creationId xmlns:a16="http://schemas.microsoft.com/office/drawing/2014/main" id="{00000000-0008-0000-1E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8" name="Text Box 3">
          <a:extLst>
            <a:ext uri="{FF2B5EF4-FFF2-40B4-BE49-F238E27FC236}">
              <a16:creationId xmlns:a16="http://schemas.microsoft.com/office/drawing/2014/main" id="{00000000-0008-0000-1E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9" name="Text Box 4">
          <a:extLst>
            <a:ext uri="{FF2B5EF4-FFF2-40B4-BE49-F238E27FC236}">
              <a16:creationId xmlns:a16="http://schemas.microsoft.com/office/drawing/2014/main" id="{00000000-0008-0000-1E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0" name="Text Box 5">
          <a:extLst>
            <a:ext uri="{FF2B5EF4-FFF2-40B4-BE49-F238E27FC236}">
              <a16:creationId xmlns:a16="http://schemas.microsoft.com/office/drawing/2014/main" id="{00000000-0008-0000-1E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1" name="Text Box 6">
          <a:extLst>
            <a:ext uri="{FF2B5EF4-FFF2-40B4-BE49-F238E27FC236}">
              <a16:creationId xmlns:a16="http://schemas.microsoft.com/office/drawing/2014/main" id="{00000000-0008-0000-1E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2" name="Text Box 8">
          <a:extLst>
            <a:ext uri="{FF2B5EF4-FFF2-40B4-BE49-F238E27FC236}">
              <a16:creationId xmlns:a16="http://schemas.microsoft.com/office/drawing/2014/main" id="{00000000-0008-0000-1E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3" name="Text Box 9">
          <a:extLst>
            <a:ext uri="{FF2B5EF4-FFF2-40B4-BE49-F238E27FC236}">
              <a16:creationId xmlns:a16="http://schemas.microsoft.com/office/drawing/2014/main" id="{00000000-0008-0000-1E00-0000D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4" name="Text Box 10">
          <a:extLst>
            <a:ext uri="{FF2B5EF4-FFF2-40B4-BE49-F238E27FC236}">
              <a16:creationId xmlns:a16="http://schemas.microsoft.com/office/drawing/2014/main" id="{00000000-0008-0000-1E00-0000D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5" name="Text Box 11">
          <a:extLst>
            <a:ext uri="{FF2B5EF4-FFF2-40B4-BE49-F238E27FC236}">
              <a16:creationId xmlns:a16="http://schemas.microsoft.com/office/drawing/2014/main" id="{00000000-0008-0000-1E00-0000D5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6" name="Text Box 12">
          <a:extLst>
            <a:ext uri="{FF2B5EF4-FFF2-40B4-BE49-F238E27FC236}">
              <a16:creationId xmlns:a16="http://schemas.microsoft.com/office/drawing/2014/main" id="{00000000-0008-0000-1E00-0000D6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7" name="Text Box 1">
          <a:extLst>
            <a:ext uri="{FF2B5EF4-FFF2-40B4-BE49-F238E27FC236}">
              <a16:creationId xmlns:a16="http://schemas.microsoft.com/office/drawing/2014/main" id="{00000000-0008-0000-1E00-0000D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8" name="Text Box 2">
          <a:extLst>
            <a:ext uri="{FF2B5EF4-FFF2-40B4-BE49-F238E27FC236}">
              <a16:creationId xmlns:a16="http://schemas.microsoft.com/office/drawing/2014/main" id="{00000000-0008-0000-1E00-0000D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9" name="Text Box 1">
          <a:extLst>
            <a:ext uri="{FF2B5EF4-FFF2-40B4-BE49-F238E27FC236}">
              <a16:creationId xmlns:a16="http://schemas.microsoft.com/office/drawing/2014/main" id="{00000000-0008-0000-1E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0" name="Text Box 2">
          <a:extLst>
            <a:ext uri="{FF2B5EF4-FFF2-40B4-BE49-F238E27FC236}">
              <a16:creationId xmlns:a16="http://schemas.microsoft.com/office/drawing/2014/main" id="{00000000-0008-0000-1E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1" name="Text Box 3">
          <a:extLst>
            <a:ext uri="{FF2B5EF4-FFF2-40B4-BE49-F238E27FC236}">
              <a16:creationId xmlns:a16="http://schemas.microsoft.com/office/drawing/2014/main" id="{00000000-0008-0000-1E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2" name="Text Box 4">
          <a:extLst>
            <a:ext uri="{FF2B5EF4-FFF2-40B4-BE49-F238E27FC236}">
              <a16:creationId xmlns:a16="http://schemas.microsoft.com/office/drawing/2014/main" id="{00000000-0008-0000-1E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3" name="Text Box 5">
          <a:extLst>
            <a:ext uri="{FF2B5EF4-FFF2-40B4-BE49-F238E27FC236}">
              <a16:creationId xmlns:a16="http://schemas.microsoft.com/office/drawing/2014/main" id="{00000000-0008-0000-1E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4" name="Text Box 6">
          <a:extLst>
            <a:ext uri="{FF2B5EF4-FFF2-40B4-BE49-F238E27FC236}">
              <a16:creationId xmlns:a16="http://schemas.microsoft.com/office/drawing/2014/main" id="{00000000-0008-0000-1E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5" name="Text Box 8">
          <a:extLst>
            <a:ext uri="{FF2B5EF4-FFF2-40B4-BE49-F238E27FC236}">
              <a16:creationId xmlns:a16="http://schemas.microsoft.com/office/drawing/2014/main" id="{00000000-0008-0000-1E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6" name="Text Box 9">
          <a:extLst>
            <a:ext uri="{FF2B5EF4-FFF2-40B4-BE49-F238E27FC236}">
              <a16:creationId xmlns:a16="http://schemas.microsoft.com/office/drawing/2014/main" id="{00000000-0008-0000-1E00-0000E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7" name="Text Box 10">
          <a:extLst>
            <a:ext uri="{FF2B5EF4-FFF2-40B4-BE49-F238E27FC236}">
              <a16:creationId xmlns:a16="http://schemas.microsoft.com/office/drawing/2014/main" id="{00000000-0008-0000-1E00-0000E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8" name="Text Box 11">
          <a:extLst>
            <a:ext uri="{FF2B5EF4-FFF2-40B4-BE49-F238E27FC236}">
              <a16:creationId xmlns:a16="http://schemas.microsoft.com/office/drawing/2014/main" id="{00000000-0008-0000-1E00-0000E2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9" name="Text Box 12">
          <a:extLst>
            <a:ext uri="{FF2B5EF4-FFF2-40B4-BE49-F238E27FC236}">
              <a16:creationId xmlns:a16="http://schemas.microsoft.com/office/drawing/2014/main" id="{00000000-0008-0000-1E00-0000E3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1E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1E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2" name="Text Box 1">
          <a:extLst>
            <a:ext uri="{FF2B5EF4-FFF2-40B4-BE49-F238E27FC236}">
              <a16:creationId xmlns:a16="http://schemas.microsoft.com/office/drawing/2014/main" id="{00000000-0008-0000-1E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3" name="Text Box 2">
          <a:extLst>
            <a:ext uri="{FF2B5EF4-FFF2-40B4-BE49-F238E27FC236}">
              <a16:creationId xmlns:a16="http://schemas.microsoft.com/office/drawing/2014/main" id="{00000000-0008-0000-1E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4" name="Text Box 3">
          <a:extLst>
            <a:ext uri="{FF2B5EF4-FFF2-40B4-BE49-F238E27FC236}">
              <a16:creationId xmlns:a16="http://schemas.microsoft.com/office/drawing/2014/main" id="{00000000-0008-0000-1E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5" name="Text Box 4">
          <a:extLst>
            <a:ext uri="{FF2B5EF4-FFF2-40B4-BE49-F238E27FC236}">
              <a16:creationId xmlns:a16="http://schemas.microsoft.com/office/drawing/2014/main" id="{00000000-0008-0000-1E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6" name="Text Box 5">
          <a:extLst>
            <a:ext uri="{FF2B5EF4-FFF2-40B4-BE49-F238E27FC236}">
              <a16:creationId xmlns:a16="http://schemas.microsoft.com/office/drawing/2014/main" id="{00000000-0008-0000-1E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7" name="Text Box 6">
          <a:extLst>
            <a:ext uri="{FF2B5EF4-FFF2-40B4-BE49-F238E27FC236}">
              <a16:creationId xmlns:a16="http://schemas.microsoft.com/office/drawing/2014/main" id="{00000000-0008-0000-1E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8" name="Text Box 8">
          <a:extLst>
            <a:ext uri="{FF2B5EF4-FFF2-40B4-BE49-F238E27FC236}">
              <a16:creationId xmlns:a16="http://schemas.microsoft.com/office/drawing/2014/main" id="{00000000-0008-0000-1E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9" name="Text Box 9">
          <a:extLst>
            <a:ext uri="{FF2B5EF4-FFF2-40B4-BE49-F238E27FC236}">
              <a16:creationId xmlns:a16="http://schemas.microsoft.com/office/drawing/2014/main" id="{00000000-0008-0000-1E00-0000E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0" name="Text Box 10">
          <a:extLst>
            <a:ext uri="{FF2B5EF4-FFF2-40B4-BE49-F238E27FC236}">
              <a16:creationId xmlns:a16="http://schemas.microsoft.com/office/drawing/2014/main" id="{00000000-0008-0000-1E00-0000E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1" name="Text Box 11">
          <a:extLst>
            <a:ext uri="{FF2B5EF4-FFF2-40B4-BE49-F238E27FC236}">
              <a16:creationId xmlns:a16="http://schemas.microsoft.com/office/drawing/2014/main" id="{00000000-0008-0000-1E00-0000EF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2" name="Text Box 12">
          <a:extLst>
            <a:ext uri="{FF2B5EF4-FFF2-40B4-BE49-F238E27FC236}">
              <a16:creationId xmlns:a16="http://schemas.microsoft.com/office/drawing/2014/main" id="{00000000-0008-0000-1E00-0000F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3" name="Text Box 1">
          <a:extLst>
            <a:ext uri="{FF2B5EF4-FFF2-40B4-BE49-F238E27FC236}">
              <a16:creationId xmlns:a16="http://schemas.microsoft.com/office/drawing/2014/main" id="{00000000-0008-0000-1E00-0000F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4" name="Text Box 2">
          <a:extLst>
            <a:ext uri="{FF2B5EF4-FFF2-40B4-BE49-F238E27FC236}">
              <a16:creationId xmlns:a16="http://schemas.microsoft.com/office/drawing/2014/main" id="{00000000-0008-0000-1E00-0000F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5" name="Text Box 13">
          <a:extLst>
            <a:ext uri="{FF2B5EF4-FFF2-40B4-BE49-F238E27FC236}">
              <a16:creationId xmlns:a16="http://schemas.microsoft.com/office/drawing/2014/main" id="{00000000-0008-0000-1E00-0000F3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6" name="Text Box 14">
          <a:extLst>
            <a:ext uri="{FF2B5EF4-FFF2-40B4-BE49-F238E27FC236}">
              <a16:creationId xmlns:a16="http://schemas.microsoft.com/office/drawing/2014/main" id="{00000000-0008-0000-1E00-0000F4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7" name="Text Box 1">
          <a:extLst>
            <a:ext uri="{FF2B5EF4-FFF2-40B4-BE49-F238E27FC236}">
              <a16:creationId xmlns:a16="http://schemas.microsoft.com/office/drawing/2014/main" id="{00000000-0008-0000-1E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8" name="Text Box 2">
          <a:extLst>
            <a:ext uri="{FF2B5EF4-FFF2-40B4-BE49-F238E27FC236}">
              <a16:creationId xmlns:a16="http://schemas.microsoft.com/office/drawing/2014/main" id="{00000000-0008-0000-1E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9" name="Text Box 3">
          <a:extLst>
            <a:ext uri="{FF2B5EF4-FFF2-40B4-BE49-F238E27FC236}">
              <a16:creationId xmlns:a16="http://schemas.microsoft.com/office/drawing/2014/main" id="{00000000-0008-0000-1E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0" name="Text Box 4">
          <a:extLst>
            <a:ext uri="{FF2B5EF4-FFF2-40B4-BE49-F238E27FC236}">
              <a16:creationId xmlns:a16="http://schemas.microsoft.com/office/drawing/2014/main" id="{00000000-0008-0000-1E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1" name="Text Box 5">
          <a:extLst>
            <a:ext uri="{FF2B5EF4-FFF2-40B4-BE49-F238E27FC236}">
              <a16:creationId xmlns:a16="http://schemas.microsoft.com/office/drawing/2014/main" id="{00000000-0008-0000-1E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2" name="Text Box 6">
          <a:extLst>
            <a:ext uri="{FF2B5EF4-FFF2-40B4-BE49-F238E27FC236}">
              <a16:creationId xmlns:a16="http://schemas.microsoft.com/office/drawing/2014/main" id="{00000000-0008-0000-1E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3" name="Text Box 8">
          <a:extLst>
            <a:ext uri="{FF2B5EF4-FFF2-40B4-BE49-F238E27FC236}">
              <a16:creationId xmlns:a16="http://schemas.microsoft.com/office/drawing/2014/main" id="{00000000-0008-0000-1E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4" name="Text Box 9">
          <a:extLst>
            <a:ext uri="{FF2B5EF4-FFF2-40B4-BE49-F238E27FC236}">
              <a16:creationId xmlns:a16="http://schemas.microsoft.com/office/drawing/2014/main" id="{00000000-0008-0000-1E00-0000F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5" name="Text Box 10">
          <a:extLst>
            <a:ext uri="{FF2B5EF4-FFF2-40B4-BE49-F238E27FC236}">
              <a16:creationId xmlns:a16="http://schemas.microsoft.com/office/drawing/2014/main" id="{00000000-0008-0000-1E00-0000F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6" name="Text Box 11">
          <a:extLst>
            <a:ext uri="{FF2B5EF4-FFF2-40B4-BE49-F238E27FC236}">
              <a16:creationId xmlns:a16="http://schemas.microsoft.com/office/drawing/2014/main" id="{00000000-0008-0000-1E00-0000FE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7" name="Text Box 12">
          <a:extLst>
            <a:ext uri="{FF2B5EF4-FFF2-40B4-BE49-F238E27FC236}">
              <a16:creationId xmlns:a16="http://schemas.microsoft.com/office/drawing/2014/main" id="{00000000-0008-0000-1E00-0000FF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8" name="Text Box 1">
          <a:extLst>
            <a:ext uri="{FF2B5EF4-FFF2-40B4-BE49-F238E27FC236}">
              <a16:creationId xmlns:a16="http://schemas.microsoft.com/office/drawing/2014/main" id="{00000000-0008-0000-1E00-000000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9" name="Text Box 2">
          <a:extLst>
            <a:ext uri="{FF2B5EF4-FFF2-40B4-BE49-F238E27FC236}">
              <a16:creationId xmlns:a16="http://schemas.microsoft.com/office/drawing/2014/main" id="{00000000-0008-0000-1E00-000001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0" name="Text Box 1">
          <a:extLst>
            <a:ext uri="{FF2B5EF4-FFF2-40B4-BE49-F238E27FC236}">
              <a16:creationId xmlns:a16="http://schemas.microsoft.com/office/drawing/2014/main" id="{00000000-0008-0000-1E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1" name="Text Box 2">
          <a:extLst>
            <a:ext uri="{FF2B5EF4-FFF2-40B4-BE49-F238E27FC236}">
              <a16:creationId xmlns:a16="http://schemas.microsoft.com/office/drawing/2014/main" id="{00000000-0008-0000-1E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2" name="Text Box 3">
          <a:extLst>
            <a:ext uri="{FF2B5EF4-FFF2-40B4-BE49-F238E27FC236}">
              <a16:creationId xmlns:a16="http://schemas.microsoft.com/office/drawing/2014/main" id="{00000000-0008-0000-1E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3" name="Text Box 4">
          <a:extLst>
            <a:ext uri="{FF2B5EF4-FFF2-40B4-BE49-F238E27FC236}">
              <a16:creationId xmlns:a16="http://schemas.microsoft.com/office/drawing/2014/main" id="{00000000-0008-0000-1E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4" name="Text Box 5">
          <a:extLst>
            <a:ext uri="{FF2B5EF4-FFF2-40B4-BE49-F238E27FC236}">
              <a16:creationId xmlns:a16="http://schemas.microsoft.com/office/drawing/2014/main" id="{00000000-0008-0000-1E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5" name="Text Box 6">
          <a:extLst>
            <a:ext uri="{FF2B5EF4-FFF2-40B4-BE49-F238E27FC236}">
              <a16:creationId xmlns:a16="http://schemas.microsoft.com/office/drawing/2014/main" id="{00000000-0008-0000-1E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6" name="Text Box 8">
          <a:extLst>
            <a:ext uri="{FF2B5EF4-FFF2-40B4-BE49-F238E27FC236}">
              <a16:creationId xmlns:a16="http://schemas.microsoft.com/office/drawing/2014/main" id="{00000000-0008-0000-1E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7" name="Text Box 9">
          <a:extLst>
            <a:ext uri="{FF2B5EF4-FFF2-40B4-BE49-F238E27FC236}">
              <a16:creationId xmlns:a16="http://schemas.microsoft.com/office/drawing/2014/main" id="{00000000-0008-0000-1E00-000009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8" name="Text Box 10">
          <a:extLst>
            <a:ext uri="{FF2B5EF4-FFF2-40B4-BE49-F238E27FC236}">
              <a16:creationId xmlns:a16="http://schemas.microsoft.com/office/drawing/2014/main" id="{00000000-0008-0000-1E00-00000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59" name="Text Box 11">
          <a:extLst>
            <a:ext uri="{FF2B5EF4-FFF2-40B4-BE49-F238E27FC236}">
              <a16:creationId xmlns:a16="http://schemas.microsoft.com/office/drawing/2014/main" id="{00000000-0008-0000-1E00-00000B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60" name="Text Box 12">
          <a:extLst>
            <a:ext uri="{FF2B5EF4-FFF2-40B4-BE49-F238E27FC236}">
              <a16:creationId xmlns:a16="http://schemas.microsoft.com/office/drawing/2014/main" id="{00000000-0008-0000-1E00-00000C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1E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1E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3" name="Text Box 1">
          <a:extLst>
            <a:ext uri="{FF2B5EF4-FFF2-40B4-BE49-F238E27FC236}">
              <a16:creationId xmlns:a16="http://schemas.microsoft.com/office/drawing/2014/main" id="{00000000-0008-0000-1E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4" name="Text Box 2">
          <a:extLst>
            <a:ext uri="{FF2B5EF4-FFF2-40B4-BE49-F238E27FC236}">
              <a16:creationId xmlns:a16="http://schemas.microsoft.com/office/drawing/2014/main" id="{00000000-0008-0000-1E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5" name="Text Box 3">
          <a:extLst>
            <a:ext uri="{FF2B5EF4-FFF2-40B4-BE49-F238E27FC236}">
              <a16:creationId xmlns:a16="http://schemas.microsoft.com/office/drawing/2014/main" id="{00000000-0008-0000-1E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6" name="Text Box 4">
          <a:extLst>
            <a:ext uri="{FF2B5EF4-FFF2-40B4-BE49-F238E27FC236}">
              <a16:creationId xmlns:a16="http://schemas.microsoft.com/office/drawing/2014/main" id="{00000000-0008-0000-1E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7" name="Text Box 5">
          <a:extLst>
            <a:ext uri="{FF2B5EF4-FFF2-40B4-BE49-F238E27FC236}">
              <a16:creationId xmlns:a16="http://schemas.microsoft.com/office/drawing/2014/main" id="{00000000-0008-0000-1E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8" name="Text Box 6">
          <a:extLst>
            <a:ext uri="{FF2B5EF4-FFF2-40B4-BE49-F238E27FC236}">
              <a16:creationId xmlns:a16="http://schemas.microsoft.com/office/drawing/2014/main" id="{00000000-0008-0000-1E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9" name="Text Box 8">
          <a:extLst>
            <a:ext uri="{FF2B5EF4-FFF2-40B4-BE49-F238E27FC236}">
              <a16:creationId xmlns:a16="http://schemas.microsoft.com/office/drawing/2014/main" id="{00000000-0008-0000-1E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0" name="Text Box 9">
          <a:extLst>
            <a:ext uri="{FF2B5EF4-FFF2-40B4-BE49-F238E27FC236}">
              <a16:creationId xmlns:a16="http://schemas.microsoft.com/office/drawing/2014/main" id="{00000000-0008-0000-1E00-00001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1" name="Text Box 10">
          <a:extLst>
            <a:ext uri="{FF2B5EF4-FFF2-40B4-BE49-F238E27FC236}">
              <a16:creationId xmlns:a16="http://schemas.microsoft.com/office/drawing/2014/main" id="{00000000-0008-0000-1E00-00001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2" name="Text Box 11">
          <a:extLst>
            <a:ext uri="{FF2B5EF4-FFF2-40B4-BE49-F238E27FC236}">
              <a16:creationId xmlns:a16="http://schemas.microsoft.com/office/drawing/2014/main" id="{00000000-0008-0000-1E00-000018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3" name="Text Box 12">
          <a:extLst>
            <a:ext uri="{FF2B5EF4-FFF2-40B4-BE49-F238E27FC236}">
              <a16:creationId xmlns:a16="http://schemas.microsoft.com/office/drawing/2014/main" id="{00000000-0008-0000-1E00-00001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4" name="Text Box 1">
          <a:extLst>
            <a:ext uri="{FF2B5EF4-FFF2-40B4-BE49-F238E27FC236}">
              <a16:creationId xmlns:a16="http://schemas.microsoft.com/office/drawing/2014/main" id="{00000000-0008-0000-1E00-00001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5" name="Text Box 1">
          <a:extLst>
            <a:ext uri="{FF2B5EF4-FFF2-40B4-BE49-F238E27FC236}">
              <a16:creationId xmlns:a16="http://schemas.microsoft.com/office/drawing/2014/main" id="{00000000-0008-0000-1E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6" name="Text Box 2">
          <a:extLst>
            <a:ext uri="{FF2B5EF4-FFF2-40B4-BE49-F238E27FC236}">
              <a16:creationId xmlns:a16="http://schemas.microsoft.com/office/drawing/2014/main" id="{00000000-0008-0000-1E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7" name="Text Box 3">
          <a:extLst>
            <a:ext uri="{FF2B5EF4-FFF2-40B4-BE49-F238E27FC236}">
              <a16:creationId xmlns:a16="http://schemas.microsoft.com/office/drawing/2014/main" id="{00000000-0008-0000-1E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8" name="Text Box 4">
          <a:extLst>
            <a:ext uri="{FF2B5EF4-FFF2-40B4-BE49-F238E27FC236}">
              <a16:creationId xmlns:a16="http://schemas.microsoft.com/office/drawing/2014/main" id="{00000000-0008-0000-1E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9" name="Text Box 5">
          <a:extLst>
            <a:ext uri="{FF2B5EF4-FFF2-40B4-BE49-F238E27FC236}">
              <a16:creationId xmlns:a16="http://schemas.microsoft.com/office/drawing/2014/main" id="{00000000-0008-0000-1E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0" name="Text Box 6">
          <a:extLst>
            <a:ext uri="{FF2B5EF4-FFF2-40B4-BE49-F238E27FC236}">
              <a16:creationId xmlns:a16="http://schemas.microsoft.com/office/drawing/2014/main" id="{00000000-0008-0000-1E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1" name="Text Box 8">
          <a:extLst>
            <a:ext uri="{FF2B5EF4-FFF2-40B4-BE49-F238E27FC236}">
              <a16:creationId xmlns:a16="http://schemas.microsoft.com/office/drawing/2014/main" id="{00000000-0008-0000-1E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2" name="Text Box 9">
          <a:extLst>
            <a:ext uri="{FF2B5EF4-FFF2-40B4-BE49-F238E27FC236}">
              <a16:creationId xmlns:a16="http://schemas.microsoft.com/office/drawing/2014/main" id="{00000000-0008-0000-1E00-00002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3" name="Text Box 10">
          <a:extLst>
            <a:ext uri="{FF2B5EF4-FFF2-40B4-BE49-F238E27FC236}">
              <a16:creationId xmlns:a16="http://schemas.microsoft.com/office/drawing/2014/main" id="{00000000-0008-0000-1E00-00002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4" name="Text Box 11">
          <a:extLst>
            <a:ext uri="{FF2B5EF4-FFF2-40B4-BE49-F238E27FC236}">
              <a16:creationId xmlns:a16="http://schemas.microsoft.com/office/drawing/2014/main" id="{00000000-0008-0000-1E00-000024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5" name="Text Box 12">
          <a:extLst>
            <a:ext uri="{FF2B5EF4-FFF2-40B4-BE49-F238E27FC236}">
              <a16:creationId xmlns:a16="http://schemas.microsoft.com/office/drawing/2014/main" id="{00000000-0008-0000-1E00-000025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6" name="Text Box 1">
          <a:extLst>
            <a:ext uri="{FF2B5EF4-FFF2-40B4-BE49-F238E27FC236}">
              <a16:creationId xmlns:a16="http://schemas.microsoft.com/office/drawing/2014/main" id="{00000000-0008-0000-1E00-00002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7" name="Text Box 2">
          <a:extLst>
            <a:ext uri="{FF2B5EF4-FFF2-40B4-BE49-F238E27FC236}">
              <a16:creationId xmlns:a16="http://schemas.microsoft.com/office/drawing/2014/main" id="{00000000-0008-0000-1E00-00002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8" name="Text Box 1">
          <a:extLst>
            <a:ext uri="{FF2B5EF4-FFF2-40B4-BE49-F238E27FC236}">
              <a16:creationId xmlns:a16="http://schemas.microsoft.com/office/drawing/2014/main" id="{00000000-0008-0000-1E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9" name="Text Box 2">
          <a:extLst>
            <a:ext uri="{FF2B5EF4-FFF2-40B4-BE49-F238E27FC236}">
              <a16:creationId xmlns:a16="http://schemas.microsoft.com/office/drawing/2014/main" id="{00000000-0008-0000-1E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0" name="Text Box 3">
          <a:extLst>
            <a:ext uri="{FF2B5EF4-FFF2-40B4-BE49-F238E27FC236}">
              <a16:creationId xmlns:a16="http://schemas.microsoft.com/office/drawing/2014/main" id="{00000000-0008-0000-1E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1" name="Text Box 4">
          <a:extLst>
            <a:ext uri="{FF2B5EF4-FFF2-40B4-BE49-F238E27FC236}">
              <a16:creationId xmlns:a16="http://schemas.microsoft.com/office/drawing/2014/main" id="{00000000-0008-0000-1E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2" name="Text Box 5">
          <a:extLst>
            <a:ext uri="{FF2B5EF4-FFF2-40B4-BE49-F238E27FC236}">
              <a16:creationId xmlns:a16="http://schemas.microsoft.com/office/drawing/2014/main" id="{00000000-0008-0000-1E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3" name="Text Box 6">
          <a:extLst>
            <a:ext uri="{FF2B5EF4-FFF2-40B4-BE49-F238E27FC236}">
              <a16:creationId xmlns:a16="http://schemas.microsoft.com/office/drawing/2014/main" id="{00000000-0008-0000-1E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4" name="Text Box 8">
          <a:extLst>
            <a:ext uri="{FF2B5EF4-FFF2-40B4-BE49-F238E27FC236}">
              <a16:creationId xmlns:a16="http://schemas.microsoft.com/office/drawing/2014/main" id="{00000000-0008-0000-1E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5" name="Text Box 9">
          <a:extLst>
            <a:ext uri="{FF2B5EF4-FFF2-40B4-BE49-F238E27FC236}">
              <a16:creationId xmlns:a16="http://schemas.microsoft.com/office/drawing/2014/main" id="{00000000-0008-0000-1E00-00002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6" name="Text Box 10">
          <a:extLst>
            <a:ext uri="{FF2B5EF4-FFF2-40B4-BE49-F238E27FC236}">
              <a16:creationId xmlns:a16="http://schemas.microsoft.com/office/drawing/2014/main" id="{00000000-0008-0000-1E00-00003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7" name="Text Box 11">
          <a:extLst>
            <a:ext uri="{FF2B5EF4-FFF2-40B4-BE49-F238E27FC236}">
              <a16:creationId xmlns:a16="http://schemas.microsoft.com/office/drawing/2014/main" id="{00000000-0008-0000-1E00-000031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8" name="Text Box 12">
          <a:extLst>
            <a:ext uri="{FF2B5EF4-FFF2-40B4-BE49-F238E27FC236}">
              <a16:creationId xmlns:a16="http://schemas.microsoft.com/office/drawing/2014/main" id="{00000000-0008-0000-1E00-000032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1E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1E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1" name="Text Box 1">
          <a:extLst>
            <a:ext uri="{FF2B5EF4-FFF2-40B4-BE49-F238E27FC236}">
              <a16:creationId xmlns:a16="http://schemas.microsoft.com/office/drawing/2014/main" id="{00000000-0008-0000-1E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2" name="Text Box 2">
          <a:extLst>
            <a:ext uri="{FF2B5EF4-FFF2-40B4-BE49-F238E27FC236}">
              <a16:creationId xmlns:a16="http://schemas.microsoft.com/office/drawing/2014/main" id="{00000000-0008-0000-1E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3" name="Text Box 3">
          <a:extLst>
            <a:ext uri="{FF2B5EF4-FFF2-40B4-BE49-F238E27FC236}">
              <a16:creationId xmlns:a16="http://schemas.microsoft.com/office/drawing/2014/main" id="{00000000-0008-0000-1E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4" name="Text Box 4">
          <a:extLst>
            <a:ext uri="{FF2B5EF4-FFF2-40B4-BE49-F238E27FC236}">
              <a16:creationId xmlns:a16="http://schemas.microsoft.com/office/drawing/2014/main" id="{00000000-0008-0000-1E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5" name="Text Box 5">
          <a:extLst>
            <a:ext uri="{FF2B5EF4-FFF2-40B4-BE49-F238E27FC236}">
              <a16:creationId xmlns:a16="http://schemas.microsoft.com/office/drawing/2014/main" id="{00000000-0008-0000-1E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6" name="Text Box 6">
          <a:extLst>
            <a:ext uri="{FF2B5EF4-FFF2-40B4-BE49-F238E27FC236}">
              <a16:creationId xmlns:a16="http://schemas.microsoft.com/office/drawing/2014/main" id="{00000000-0008-0000-1E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7" name="Text Box 8">
          <a:extLst>
            <a:ext uri="{FF2B5EF4-FFF2-40B4-BE49-F238E27FC236}">
              <a16:creationId xmlns:a16="http://schemas.microsoft.com/office/drawing/2014/main" id="{00000000-0008-0000-1E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8" name="Text Box 9">
          <a:extLst>
            <a:ext uri="{FF2B5EF4-FFF2-40B4-BE49-F238E27FC236}">
              <a16:creationId xmlns:a16="http://schemas.microsoft.com/office/drawing/2014/main" id="{00000000-0008-0000-1E00-00003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9" name="Text Box 10">
          <a:extLst>
            <a:ext uri="{FF2B5EF4-FFF2-40B4-BE49-F238E27FC236}">
              <a16:creationId xmlns:a16="http://schemas.microsoft.com/office/drawing/2014/main" id="{00000000-0008-0000-1E00-00003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0" name="Text Box 11">
          <a:extLst>
            <a:ext uri="{FF2B5EF4-FFF2-40B4-BE49-F238E27FC236}">
              <a16:creationId xmlns:a16="http://schemas.microsoft.com/office/drawing/2014/main" id="{00000000-0008-0000-1E00-00003E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1" name="Text Box 12">
          <a:extLst>
            <a:ext uri="{FF2B5EF4-FFF2-40B4-BE49-F238E27FC236}">
              <a16:creationId xmlns:a16="http://schemas.microsoft.com/office/drawing/2014/main" id="{00000000-0008-0000-1E00-00003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2" name="Text Box 1">
          <a:extLst>
            <a:ext uri="{FF2B5EF4-FFF2-40B4-BE49-F238E27FC236}">
              <a16:creationId xmlns:a16="http://schemas.microsoft.com/office/drawing/2014/main" id="{00000000-0008-0000-1E00-00004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3" name="Text Box 2">
          <a:extLst>
            <a:ext uri="{FF2B5EF4-FFF2-40B4-BE49-F238E27FC236}">
              <a16:creationId xmlns:a16="http://schemas.microsoft.com/office/drawing/2014/main" id="{00000000-0008-0000-1E00-00004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4" name="Text Box 13">
          <a:extLst>
            <a:ext uri="{FF2B5EF4-FFF2-40B4-BE49-F238E27FC236}">
              <a16:creationId xmlns:a16="http://schemas.microsoft.com/office/drawing/2014/main" id="{00000000-0008-0000-1E00-000042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5" name="Text Box 14">
          <a:extLst>
            <a:ext uri="{FF2B5EF4-FFF2-40B4-BE49-F238E27FC236}">
              <a16:creationId xmlns:a16="http://schemas.microsoft.com/office/drawing/2014/main" id="{00000000-0008-0000-1E00-000043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6" name="Text Box 1">
          <a:extLst>
            <a:ext uri="{FF2B5EF4-FFF2-40B4-BE49-F238E27FC236}">
              <a16:creationId xmlns:a16="http://schemas.microsoft.com/office/drawing/2014/main" id="{00000000-0008-0000-1E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7" name="Text Box 2">
          <a:extLst>
            <a:ext uri="{FF2B5EF4-FFF2-40B4-BE49-F238E27FC236}">
              <a16:creationId xmlns:a16="http://schemas.microsoft.com/office/drawing/2014/main" id="{00000000-0008-0000-1E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8" name="Text Box 3">
          <a:extLst>
            <a:ext uri="{FF2B5EF4-FFF2-40B4-BE49-F238E27FC236}">
              <a16:creationId xmlns:a16="http://schemas.microsoft.com/office/drawing/2014/main" id="{00000000-0008-0000-1E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9" name="Text Box 4">
          <a:extLst>
            <a:ext uri="{FF2B5EF4-FFF2-40B4-BE49-F238E27FC236}">
              <a16:creationId xmlns:a16="http://schemas.microsoft.com/office/drawing/2014/main" id="{00000000-0008-0000-1E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0" name="Text Box 5">
          <a:extLst>
            <a:ext uri="{FF2B5EF4-FFF2-40B4-BE49-F238E27FC236}">
              <a16:creationId xmlns:a16="http://schemas.microsoft.com/office/drawing/2014/main" id="{00000000-0008-0000-1E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1" name="Text Box 6">
          <a:extLst>
            <a:ext uri="{FF2B5EF4-FFF2-40B4-BE49-F238E27FC236}">
              <a16:creationId xmlns:a16="http://schemas.microsoft.com/office/drawing/2014/main" id="{00000000-0008-0000-1E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2" name="Text Box 8">
          <a:extLst>
            <a:ext uri="{FF2B5EF4-FFF2-40B4-BE49-F238E27FC236}">
              <a16:creationId xmlns:a16="http://schemas.microsoft.com/office/drawing/2014/main" id="{00000000-0008-0000-1E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3" name="Text Box 9">
          <a:extLst>
            <a:ext uri="{FF2B5EF4-FFF2-40B4-BE49-F238E27FC236}">
              <a16:creationId xmlns:a16="http://schemas.microsoft.com/office/drawing/2014/main" id="{00000000-0008-0000-1E00-00004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4" name="Text Box 10">
          <a:extLst>
            <a:ext uri="{FF2B5EF4-FFF2-40B4-BE49-F238E27FC236}">
              <a16:creationId xmlns:a16="http://schemas.microsoft.com/office/drawing/2014/main" id="{00000000-0008-0000-1E00-00004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5" name="Text Box 11">
          <a:extLst>
            <a:ext uri="{FF2B5EF4-FFF2-40B4-BE49-F238E27FC236}">
              <a16:creationId xmlns:a16="http://schemas.microsoft.com/office/drawing/2014/main" id="{00000000-0008-0000-1E00-00004D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6" name="Text Box 12">
          <a:extLst>
            <a:ext uri="{FF2B5EF4-FFF2-40B4-BE49-F238E27FC236}">
              <a16:creationId xmlns:a16="http://schemas.microsoft.com/office/drawing/2014/main" id="{00000000-0008-0000-1E00-00004E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7" name="Text Box 1">
          <a:extLst>
            <a:ext uri="{FF2B5EF4-FFF2-40B4-BE49-F238E27FC236}">
              <a16:creationId xmlns:a16="http://schemas.microsoft.com/office/drawing/2014/main" id="{00000000-0008-0000-1E00-00004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8" name="Text Box 2">
          <a:extLst>
            <a:ext uri="{FF2B5EF4-FFF2-40B4-BE49-F238E27FC236}">
              <a16:creationId xmlns:a16="http://schemas.microsoft.com/office/drawing/2014/main" id="{00000000-0008-0000-1E00-00005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9" name="Text Box 1">
          <a:extLst>
            <a:ext uri="{FF2B5EF4-FFF2-40B4-BE49-F238E27FC236}">
              <a16:creationId xmlns:a16="http://schemas.microsoft.com/office/drawing/2014/main" id="{00000000-0008-0000-1E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0" name="Text Box 2">
          <a:extLst>
            <a:ext uri="{FF2B5EF4-FFF2-40B4-BE49-F238E27FC236}">
              <a16:creationId xmlns:a16="http://schemas.microsoft.com/office/drawing/2014/main" id="{00000000-0008-0000-1E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1" name="Text Box 3">
          <a:extLst>
            <a:ext uri="{FF2B5EF4-FFF2-40B4-BE49-F238E27FC236}">
              <a16:creationId xmlns:a16="http://schemas.microsoft.com/office/drawing/2014/main" id="{00000000-0008-0000-1E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2" name="Text Box 4">
          <a:extLst>
            <a:ext uri="{FF2B5EF4-FFF2-40B4-BE49-F238E27FC236}">
              <a16:creationId xmlns:a16="http://schemas.microsoft.com/office/drawing/2014/main" id="{00000000-0008-0000-1E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3" name="Text Box 5">
          <a:extLst>
            <a:ext uri="{FF2B5EF4-FFF2-40B4-BE49-F238E27FC236}">
              <a16:creationId xmlns:a16="http://schemas.microsoft.com/office/drawing/2014/main" id="{00000000-0008-0000-1E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4" name="Text Box 6">
          <a:extLst>
            <a:ext uri="{FF2B5EF4-FFF2-40B4-BE49-F238E27FC236}">
              <a16:creationId xmlns:a16="http://schemas.microsoft.com/office/drawing/2014/main" id="{00000000-0008-0000-1E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5" name="Text Box 8">
          <a:extLst>
            <a:ext uri="{FF2B5EF4-FFF2-40B4-BE49-F238E27FC236}">
              <a16:creationId xmlns:a16="http://schemas.microsoft.com/office/drawing/2014/main" id="{00000000-0008-0000-1E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6" name="Text Box 9">
          <a:extLst>
            <a:ext uri="{FF2B5EF4-FFF2-40B4-BE49-F238E27FC236}">
              <a16:creationId xmlns:a16="http://schemas.microsoft.com/office/drawing/2014/main" id="{00000000-0008-0000-1E00-00005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7" name="Text Box 10">
          <a:extLst>
            <a:ext uri="{FF2B5EF4-FFF2-40B4-BE49-F238E27FC236}">
              <a16:creationId xmlns:a16="http://schemas.microsoft.com/office/drawing/2014/main" id="{00000000-0008-0000-1E00-00005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8" name="Text Box 11">
          <a:extLst>
            <a:ext uri="{FF2B5EF4-FFF2-40B4-BE49-F238E27FC236}">
              <a16:creationId xmlns:a16="http://schemas.microsoft.com/office/drawing/2014/main" id="{00000000-0008-0000-1E00-00005A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9" name="Text Box 12">
          <a:extLst>
            <a:ext uri="{FF2B5EF4-FFF2-40B4-BE49-F238E27FC236}">
              <a16:creationId xmlns:a16="http://schemas.microsoft.com/office/drawing/2014/main" id="{00000000-0008-0000-1E00-00005B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1E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1E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2" name="Text Box 1">
          <a:extLst>
            <a:ext uri="{FF2B5EF4-FFF2-40B4-BE49-F238E27FC236}">
              <a16:creationId xmlns:a16="http://schemas.microsoft.com/office/drawing/2014/main" id="{00000000-0008-0000-1E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3" name="Text Box 2">
          <a:extLst>
            <a:ext uri="{FF2B5EF4-FFF2-40B4-BE49-F238E27FC236}">
              <a16:creationId xmlns:a16="http://schemas.microsoft.com/office/drawing/2014/main" id="{00000000-0008-0000-1E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4" name="Text Box 3">
          <a:extLst>
            <a:ext uri="{FF2B5EF4-FFF2-40B4-BE49-F238E27FC236}">
              <a16:creationId xmlns:a16="http://schemas.microsoft.com/office/drawing/2014/main" id="{00000000-0008-0000-1E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5" name="Text Box 4">
          <a:extLst>
            <a:ext uri="{FF2B5EF4-FFF2-40B4-BE49-F238E27FC236}">
              <a16:creationId xmlns:a16="http://schemas.microsoft.com/office/drawing/2014/main" id="{00000000-0008-0000-1E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6" name="Text Box 5">
          <a:extLst>
            <a:ext uri="{FF2B5EF4-FFF2-40B4-BE49-F238E27FC236}">
              <a16:creationId xmlns:a16="http://schemas.microsoft.com/office/drawing/2014/main" id="{00000000-0008-0000-1E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7" name="Text Box 6">
          <a:extLst>
            <a:ext uri="{FF2B5EF4-FFF2-40B4-BE49-F238E27FC236}">
              <a16:creationId xmlns:a16="http://schemas.microsoft.com/office/drawing/2014/main" id="{00000000-0008-0000-1E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8" name="Text Box 8">
          <a:extLst>
            <a:ext uri="{FF2B5EF4-FFF2-40B4-BE49-F238E27FC236}">
              <a16:creationId xmlns:a16="http://schemas.microsoft.com/office/drawing/2014/main" id="{00000000-0008-0000-1E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9" name="Text Box 9">
          <a:extLst>
            <a:ext uri="{FF2B5EF4-FFF2-40B4-BE49-F238E27FC236}">
              <a16:creationId xmlns:a16="http://schemas.microsoft.com/office/drawing/2014/main" id="{00000000-0008-0000-1E00-00006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0" name="Text Box 10">
          <a:extLst>
            <a:ext uri="{FF2B5EF4-FFF2-40B4-BE49-F238E27FC236}">
              <a16:creationId xmlns:a16="http://schemas.microsoft.com/office/drawing/2014/main" id="{00000000-0008-0000-1E00-00006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1" name="Text Box 11">
          <a:extLst>
            <a:ext uri="{FF2B5EF4-FFF2-40B4-BE49-F238E27FC236}">
              <a16:creationId xmlns:a16="http://schemas.microsoft.com/office/drawing/2014/main" id="{00000000-0008-0000-1E00-000067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2" name="Text Box 12">
          <a:extLst>
            <a:ext uri="{FF2B5EF4-FFF2-40B4-BE49-F238E27FC236}">
              <a16:creationId xmlns:a16="http://schemas.microsoft.com/office/drawing/2014/main" id="{00000000-0008-0000-1E00-00006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3" name="Text Box 1">
          <a:extLst>
            <a:ext uri="{FF2B5EF4-FFF2-40B4-BE49-F238E27FC236}">
              <a16:creationId xmlns:a16="http://schemas.microsoft.com/office/drawing/2014/main" id="{00000000-0008-0000-1E00-00006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35860</xdr:colOff>
      <xdr:row>5</xdr:row>
      <xdr:rowOff>0</xdr:rowOff>
    </xdr:from>
    <xdr:to>
      <xdr:col>7</xdr:col>
      <xdr:colOff>457200</xdr:colOff>
      <xdr:row>23</xdr:row>
      <xdr:rowOff>89647</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28</xdr:row>
      <xdr:rowOff>1</xdr:rowOff>
    </xdr:from>
    <xdr:to>
      <xdr:col>8</xdr:col>
      <xdr:colOff>1120</xdr:colOff>
      <xdr:row>49</xdr:row>
      <xdr:rowOff>44823</xdr:rowOff>
    </xdr:to>
    <xdr:pic>
      <xdr:nvPicPr>
        <xdr:cNvPr id="6" name="Picture 5">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4724401"/>
          <a:ext cx="5145740" cy="362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1600200</xdr:colOff>
      <xdr:row>3</xdr:row>
      <xdr:rowOff>38100</xdr:rowOff>
    </xdr:from>
    <xdr:to>
      <xdr:col>2</xdr:col>
      <xdr:colOff>779318</xdr:colOff>
      <xdr:row>25</xdr:row>
      <xdr:rowOff>96430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33</xdr:row>
      <xdr:rowOff>152400</xdr:rowOff>
    </xdr:from>
    <xdr:to>
      <xdr:col>3</xdr:col>
      <xdr:colOff>500625</xdr:colOff>
      <xdr:row>46</xdr:row>
      <xdr:rowOff>126750</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52</xdr:row>
      <xdr:rowOff>0</xdr:rowOff>
    </xdr:from>
    <xdr:to>
      <xdr:col>3</xdr:col>
      <xdr:colOff>524325</xdr:colOff>
      <xdr:row>63</xdr:row>
      <xdr:rowOff>187500</xdr:rowOff>
    </xdr:to>
    <xdr:graphicFrame macro="">
      <xdr:nvGraphicFramePr>
        <xdr:cNvPr id="4" name="Chart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171450</xdr:colOff>
      <xdr:row>1</xdr:row>
      <xdr:rowOff>19051</xdr:rowOff>
    </xdr:from>
    <xdr:to>
      <xdr:col>10</xdr:col>
      <xdr:colOff>517948</xdr:colOff>
      <xdr:row>48</xdr:row>
      <xdr:rowOff>172085</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1"/>
        <a:stretch>
          <a:fillRect/>
        </a:stretch>
      </xdr:blipFill>
      <xdr:spPr>
        <a:xfrm>
          <a:off x="171450" y="209551"/>
          <a:ext cx="6071023" cy="910653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143</xdr:row>
          <xdr:rowOff>31750</xdr:rowOff>
        </xdr:from>
        <xdr:to>
          <xdr:col>6</xdr:col>
          <xdr:colOff>0</xdr:colOff>
          <xdr:row>160</xdr:row>
          <xdr:rowOff>25400</xdr:rowOff>
        </xdr:to>
        <xdr:sp macro="" textlink="">
          <xdr:nvSpPr>
            <xdr:cNvPr id="815105" name="Object 1" hidden="1">
              <a:extLst>
                <a:ext uri="{63B3BB69-23CF-44E3-9099-C40C66FF867C}">
                  <a14:compatExt spid="_x0000_s815105"/>
                </a:ext>
                <a:ext uri="{FF2B5EF4-FFF2-40B4-BE49-F238E27FC236}">
                  <a16:creationId xmlns:a16="http://schemas.microsoft.com/office/drawing/2014/main" id="{00000000-0008-0000-3400-000001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122</xdr:row>
          <xdr:rowOff>0</xdr:rowOff>
        </xdr:from>
        <xdr:to>
          <xdr:col>5</xdr:col>
          <xdr:colOff>539750</xdr:colOff>
          <xdr:row>138</xdr:row>
          <xdr:rowOff>82550</xdr:rowOff>
        </xdr:to>
        <xdr:sp macro="" textlink="">
          <xdr:nvSpPr>
            <xdr:cNvPr id="815106" name="Object 2" hidden="1">
              <a:extLst>
                <a:ext uri="{63B3BB69-23CF-44E3-9099-C40C66FF867C}">
                  <a14:compatExt spid="_x0000_s815106"/>
                </a:ext>
                <a:ext uri="{FF2B5EF4-FFF2-40B4-BE49-F238E27FC236}">
                  <a16:creationId xmlns:a16="http://schemas.microsoft.com/office/drawing/2014/main" id="{00000000-0008-0000-3400-000002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172</xdr:row>
          <xdr:rowOff>0</xdr:rowOff>
        </xdr:from>
        <xdr:to>
          <xdr:col>5</xdr:col>
          <xdr:colOff>412750</xdr:colOff>
          <xdr:row>188</xdr:row>
          <xdr:rowOff>82550</xdr:rowOff>
        </xdr:to>
        <xdr:sp macro="" textlink="">
          <xdr:nvSpPr>
            <xdr:cNvPr id="815107" name="Object 3" hidden="1">
              <a:extLst>
                <a:ext uri="{63B3BB69-23CF-44E3-9099-C40C66FF867C}">
                  <a14:compatExt spid="_x0000_s815107"/>
                </a:ext>
                <a:ext uri="{FF2B5EF4-FFF2-40B4-BE49-F238E27FC236}">
                  <a16:creationId xmlns:a16="http://schemas.microsoft.com/office/drawing/2014/main" id="{00000000-0008-0000-3400-000003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0</xdr:rowOff>
        </xdr:from>
        <xdr:to>
          <xdr:col>6</xdr:col>
          <xdr:colOff>3175</xdr:colOff>
          <xdr:row>118</xdr:row>
          <xdr:rowOff>82550</xdr:rowOff>
        </xdr:to>
        <xdr:sp macro="" textlink="">
          <xdr:nvSpPr>
            <xdr:cNvPr id="815108" name="Object 4" hidden="1">
              <a:extLst>
                <a:ext uri="{63B3BB69-23CF-44E3-9099-C40C66FF867C}">
                  <a14:compatExt spid="_x0000_s815108"/>
                </a:ext>
                <a:ext uri="{FF2B5EF4-FFF2-40B4-BE49-F238E27FC236}">
                  <a16:creationId xmlns:a16="http://schemas.microsoft.com/office/drawing/2014/main" id="{00000000-0008-0000-3400-000004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6</xdr:col>
          <xdr:colOff>82550</xdr:colOff>
          <xdr:row>74</xdr:row>
          <xdr:rowOff>6350</xdr:rowOff>
        </xdr:to>
        <xdr:sp macro="" textlink="">
          <xdr:nvSpPr>
            <xdr:cNvPr id="815110" name="Object 6" hidden="1">
              <a:extLst>
                <a:ext uri="{63B3BB69-23CF-44E3-9099-C40C66FF867C}">
                  <a14:compatExt spid="_x0000_s815110"/>
                </a:ext>
                <a:ext uri="{FF2B5EF4-FFF2-40B4-BE49-F238E27FC236}">
                  <a16:creationId xmlns:a16="http://schemas.microsoft.com/office/drawing/2014/main" id="{00000000-0008-0000-3400-000006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6</xdr:col>
          <xdr:colOff>107950</xdr:colOff>
          <xdr:row>94</xdr:row>
          <xdr:rowOff>25400</xdr:rowOff>
        </xdr:to>
        <xdr:sp macro="" textlink="">
          <xdr:nvSpPr>
            <xdr:cNvPr id="815111" name="Object 7" hidden="1">
              <a:extLst>
                <a:ext uri="{63B3BB69-23CF-44E3-9099-C40C66FF867C}">
                  <a14:compatExt spid="_x0000_s815111"/>
                </a:ext>
                <a:ext uri="{FF2B5EF4-FFF2-40B4-BE49-F238E27FC236}">
                  <a16:creationId xmlns:a16="http://schemas.microsoft.com/office/drawing/2014/main" id="{00000000-0008-0000-3400-000007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192</xdr:row>
          <xdr:rowOff>165100</xdr:rowOff>
        </xdr:from>
        <xdr:to>
          <xdr:col>6</xdr:col>
          <xdr:colOff>3175</xdr:colOff>
          <xdr:row>209</xdr:row>
          <xdr:rowOff>82550</xdr:rowOff>
        </xdr:to>
        <xdr:sp macro="" textlink="">
          <xdr:nvSpPr>
            <xdr:cNvPr id="815112" name="Object 8" hidden="1">
              <a:extLst>
                <a:ext uri="{63B3BB69-23CF-44E3-9099-C40C66FF867C}">
                  <a14:compatExt spid="_x0000_s815112"/>
                </a:ext>
                <a:ext uri="{FF2B5EF4-FFF2-40B4-BE49-F238E27FC236}">
                  <a16:creationId xmlns:a16="http://schemas.microsoft.com/office/drawing/2014/main" id="{00000000-0008-0000-3400-000008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32437</xdr:colOff>
      <xdr:row>213</xdr:row>
      <xdr:rowOff>94012</xdr:rowOff>
    </xdr:from>
    <xdr:to>
      <xdr:col>6</xdr:col>
      <xdr:colOff>22860</xdr:colOff>
      <xdr:row>230</xdr:row>
      <xdr:rowOff>106680</xdr:rowOff>
    </xdr:to>
    <xdr:pic>
      <xdr:nvPicPr>
        <xdr:cNvPr id="11" name="Picture 10">
          <a:extLst>
            <a:ext uri="{FF2B5EF4-FFF2-40B4-BE49-F238E27FC236}">
              <a16:creationId xmlns:a16="http://schemas.microsoft.com/office/drawing/2014/main" id="{00000000-0008-0000-3400-00000B000000}"/>
            </a:ext>
          </a:extLst>
        </xdr:cNvPr>
        <xdr:cNvPicPr/>
      </xdr:nvPicPr>
      <xdr:blipFill>
        <a:blip xmlns:r="http://schemas.openxmlformats.org/officeDocument/2006/relationships" r:embed="rId1"/>
        <a:stretch>
          <a:fillRect/>
        </a:stretch>
      </xdr:blipFill>
      <xdr:spPr>
        <a:xfrm>
          <a:off x="32437" y="28737592"/>
          <a:ext cx="4371923" cy="22529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37</xdr:row>
          <xdr:rowOff>44450</xdr:rowOff>
        </xdr:from>
        <xdr:to>
          <xdr:col>6</xdr:col>
          <xdr:colOff>107950</xdr:colOff>
          <xdr:row>54</xdr:row>
          <xdr:rowOff>0</xdr:rowOff>
        </xdr:to>
        <xdr:sp macro="" textlink="">
          <xdr:nvSpPr>
            <xdr:cNvPr id="815113" name="Object 9" hidden="1">
              <a:extLst>
                <a:ext uri="{63B3BB69-23CF-44E3-9099-C40C66FF867C}">
                  <a14:compatExt spid="_x0000_s815113"/>
                </a:ext>
                <a:ext uri="{FF2B5EF4-FFF2-40B4-BE49-F238E27FC236}">
                  <a16:creationId xmlns:a16="http://schemas.microsoft.com/office/drawing/2014/main" id="{00000000-0008-0000-3400-000009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85725</xdr:colOff>
      <xdr:row>34</xdr:row>
      <xdr:rowOff>17145</xdr:rowOff>
    </xdr:from>
    <xdr:ext cx="2238375" cy="784041"/>
    <xdr:pic>
      <xdr:nvPicPr>
        <xdr:cNvPr id="2" name="Picture 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01165" y="5290185"/>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86700" cy="120777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20777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xdr:row>
      <xdr:rowOff>59530</xdr:rowOff>
    </xdr:from>
    <xdr:to>
      <xdr:col>13</xdr:col>
      <xdr:colOff>399392</xdr:colOff>
      <xdr:row>91</xdr:row>
      <xdr:rowOff>38099</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47624" y="192880"/>
          <a:ext cx="8524218" cy="119800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23813</xdr:rowOff>
    </xdr:from>
    <xdr:to>
      <xdr:col>13</xdr:col>
      <xdr:colOff>467522</xdr:colOff>
      <xdr:row>63</xdr:row>
      <xdr:rowOff>47625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54778" y="204788"/>
          <a:ext cx="8104194" cy="1151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502920</xdr:colOff>
      <xdr:row>45</xdr:row>
      <xdr:rowOff>160020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67640"/>
          <a:ext cx="5448300" cy="843534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33337</xdr:colOff>
      <xdr:row>0</xdr:row>
      <xdr:rowOff>47626</xdr:rowOff>
    </xdr:from>
    <xdr:ext cx="7479900" cy="10582273"/>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33337" y="47626"/>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1D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1D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1D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1D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1D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1D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1D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1D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1D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1D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1D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1D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1D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1D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1D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1D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1D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1D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1D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1D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1D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1D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1D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1D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1D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1D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1D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1D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1D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1D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1D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1D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1D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1D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1D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1D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1D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1D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1D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1D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1D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1D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1D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1D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1D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1D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1D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1D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1D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1D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1D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1D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1D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1D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1D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1D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1D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1D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1D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1D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1D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1D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1D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1D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1D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1D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1D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1D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1D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1D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1D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1D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1D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1D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1D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1D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1D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1D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1D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1D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1D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1D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1D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1D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1D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1D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1D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1D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1D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1D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1D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1D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1D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1D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1D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1D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1D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1D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1D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1D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1D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1D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1D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1D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1D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1D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1D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1D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1D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1D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1D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1D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1D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1D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1D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1D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1D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1D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1D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1D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1D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1D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1D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1D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1D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1D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1D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1D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1D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1D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1D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1D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1D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1D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1D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1D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1D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1D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1D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1D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1D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1D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1D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1D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1D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1D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1D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1D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1D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1D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1D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1D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1D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1D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1D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1D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1D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1D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1D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1D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1D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1D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1D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1D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1D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1D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1D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1D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1D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1D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1D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1D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1D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1D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1D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1D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1D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1D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1D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1D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1D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1D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1D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1D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1D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1D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1D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1D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1D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1D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1D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1D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1D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1D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1D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1D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1D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1D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1D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1D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1D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1D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1D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1D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1D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1D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1D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1D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1D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1D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D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1D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1D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1D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1D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1D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1D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1D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1D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1D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1D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1D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1D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1D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1D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1D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1D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1D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1D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1D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1D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1D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1D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1D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1D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1D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1D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1D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1D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1D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1D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1D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1D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1D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1D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1D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1D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1D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1D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1D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1D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1D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1D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1D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1D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1D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1D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1D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1D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1D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1D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1D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1D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1D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1D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1D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1D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1D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1D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1D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8" name="Text Box 12">
          <a:extLst>
            <a:ext uri="{FF2B5EF4-FFF2-40B4-BE49-F238E27FC236}">
              <a16:creationId xmlns:a16="http://schemas.microsoft.com/office/drawing/2014/main" id="{00000000-0008-0000-1D00-000016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1D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1D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1D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282" name="Text Box 8">
          <a:extLst>
            <a:ext uri="{FF2B5EF4-FFF2-40B4-BE49-F238E27FC236}">
              <a16:creationId xmlns:a16="http://schemas.microsoft.com/office/drawing/2014/main" id="{00000000-0008-0000-1D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83" name="Text Box 8">
          <a:extLst>
            <a:ext uri="{FF2B5EF4-FFF2-40B4-BE49-F238E27FC236}">
              <a16:creationId xmlns:a16="http://schemas.microsoft.com/office/drawing/2014/main" id="{00000000-0008-0000-1D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3042180</xdr:colOff>
      <xdr:row>27</xdr:row>
      <xdr:rowOff>44450</xdr:rowOff>
    </xdr:from>
    <xdr:ext cx="114300" cy="285750"/>
    <xdr:sp macro="" textlink="">
      <xdr:nvSpPr>
        <xdr:cNvPr id="284" name="Text Box 8">
          <a:extLst>
            <a:ext uri="{FF2B5EF4-FFF2-40B4-BE49-F238E27FC236}">
              <a16:creationId xmlns:a16="http://schemas.microsoft.com/office/drawing/2014/main" id="{00000000-0008-0000-1D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42</xdr:row>
      <xdr:rowOff>0</xdr:rowOff>
    </xdr:from>
    <xdr:ext cx="114300" cy="285750"/>
    <xdr:sp macro="" textlink="">
      <xdr:nvSpPr>
        <xdr:cNvPr id="285" name="Text Box 8">
          <a:extLst>
            <a:ext uri="{FF2B5EF4-FFF2-40B4-BE49-F238E27FC236}">
              <a16:creationId xmlns:a16="http://schemas.microsoft.com/office/drawing/2014/main" id="{00000000-0008-0000-1D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664633</xdr:colOff>
      <xdr:row>52</xdr:row>
      <xdr:rowOff>169334</xdr:rowOff>
    </xdr:from>
    <xdr:ext cx="114300" cy="285750"/>
    <xdr:sp macro="" textlink="">
      <xdr:nvSpPr>
        <xdr:cNvPr id="286" name="Text Box 8">
          <a:extLst>
            <a:ext uri="{FF2B5EF4-FFF2-40B4-BE49-F238E27FC236}">
              <a16:creationId xmlns:a16="http://schemas.microsoft.com/office/drawing/2014/main" id="{00000000-0008-0000-1D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87" name="Text Box 1">
          <a:extLst>
            <a:ext uri="{FF2B5EF4-FFF2-40B4-BE49-F238E27FC236}">
              <a16:creationId xmlns:a16="http://schemas.microsoft.com/office/drawing/2014/main" id="{00000000-0008-0000-1D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88" name="Text Box 2">
          <a:extLst>
            <a:ext uri="{FF2B5EF4-FFF2-40B4-BE49-F238E27FC236}">
              <a16:creationId xmlns:a16="http://schemas.microsoft.com/office/drawing/2014/main" id="{00000000-0008-0000-1D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89" name="Text Box 3">
          <a:extLst>
            <a:ext uri="{FF2B5EF4-FFF2-40B4-BE49-F238E27FC236}">
              <a16:creationId xmlns:a16="http://schemas.microsoft.com/office/drawing/2014/main" id="{00000000-0008-0000-1D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0" name="Text Box 4">
          <a:extLst>
            <a:ext uri="{FF2B5EF4-FFF2-40B4-BE49-F238E27FC236}">
              <a16:creationId xmlns:a16="http://schemas.microsoft.com/office/drawing/2014/main" id="{00000000-0008-0000-1D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1" name="Text Box 5">
          <a:extLst>
            <a:ext uri="{FF2B5EF4-FFF2-40B4-BE49-F238E27FC236}">
              <a16:creationId xmlns:a16="http://schemas.microsoft.com/office/drawing/2014/main" id="{00000000-0008-0000-1D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2" name="Text Box 6">
          <a:extLst>
            <a:ext uri="{FF2B5EF4-FFF2-40B4-BE49-F238E27FC236}">
              <a16:creationId xmlns:a16="http://schemas.microsoft.com/office/drawing/2014/main" id="{00000000-0008-0000-1D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3" name="Text Box 8">
          <a:extLst>
            <a:ext uri="{FF2B5EF4-FFF2-40B4-BE49-F238E27FC236}">
              <a16:creationId xmlns:a16="http://schemas.microsoft.com/office/drawing/2014/main" id="{00000000-0008-0000-1D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4" name="Text Box 9">
          <a:extLst>
            <a:ext uri="{FF2B5EF4-FFF2-40B4-BE49-F238E27FC236}">
              <a16:creationId xmlns:a16="http://schemas.microsoft.com/office/drawing/2014/main" id="{00000000-0008-0000-1D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295" name="Text Box 10">
          <a:extLst>
            <a:ext uri="{FF2B5EF4-FFF2-40B4-BE49-F238E27FC236}">
              <a16:creationId xmlns:a16="http://schemas.microsoft.com/office/drawing/2014/main" id="{00000000-0008-0000-1D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2047874</xdr:colOff>
      <xdr:row>53</xdr:row>
      <xdr:rowOff>66675</xdr:rowOff>
    </xdr:from>
    <xdr:ext cx="114300" cy="285750"/>
    <xdr:sp macro="" textlink="">
      <xdr:nvSpPr>
        <xdr:cNvPr id="296" name="Text Box 1">
          <a:extLst>
            <a:ext uri="{FF2B5EF4-FFF2-40B4-BE49-F238E27FC236}">
              <a16:creationId xmlns:a16="http://schemas.microsoft.com/office/drawing/2014/main" id="{00000000-0008-0000-1D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1D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1D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1D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0" name="Text Box 8">
          <a:extLst>
            <a:ext uri="{FF2B5EF4-FFF2-40B4-BE49-F238E27FC236}">
              <a16:creationId xmlns:a16="http://schemas.microsoft.com/office/drawing/2014/main" id="{00000000-0008-0000-1D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1" name="Text Box 8">
          <a:extLst>
            <a:ext uri="{FF2B5EF4-FFF2-40B4-BE49-F238E27FC236}">
              <a16:creationId xmlns:a16="http://schemas.microsoft.com/office/drawing/2014/main" id="{00000000-0008-0000-1D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2" name="Text Box 1">
          <a:extLst>
            <a:ext uri="{FF2B5EF4-FFF2-40B4-BE49-F238E27FC236}">
              <a16:creationId xmlns:a16="http://schemas.microsoft.com/office/drawing/2014/main" id="{00000000-0008-0000-1D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3" name="Text Box 2">
          <a:extLst>
            <a:ext uri="{FF2B5EF4-FFF2-40B4-BE49-F238E27FC236}">
              <a16:creationId xmlns:a16="http://schemas.microsoft.com/office/drawing/2014/main" id="{00000000-0008-0000-1D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4" name="Text Box 3">
          <a:extLst>
            <a:ext uri="{FF2B5EF4-FFF2-40B4-BE49-F238E27FC236}">
              <a16:creationId xmlns:a16="http://schemas.microsoft.com/office/drawing/2014/main" id="{00000000-0008-0000-1D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5" name="Text Box 4">
          <a:extLst>
            <a:ext uri="{FF2B5EF4-FFF2-40B4-BE49-F238E27FC236}">
              <a16:creationId xmlns:a16="http://schemas.microsoft.com/office/drawing/2014/main" id="{00000000-0008-0000-1D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6" name="Text Box 5">
          <a:extLst>
            <a:ext uri="{FF2B5EF4-FFF2-40B4-BE49-F238E27FC236}">
              <a16:creationId xmlns:a16="http://schemas.microsoft.com/office/drawing/2014/main" id="{00000000-0008-0000-1D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7" name="Text Box 6">
          <a:extLst>
            <a:ext uri="{FF2B5EF4-FFF2-40B4-BE49-F238E27FC236}">
              <a16:creationId xmlns:a16="http://schemas.microsoft.com/office/drawing/2014/main" id="{00000000-0008-0000-1D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8" name="Text Box 8">
          <a:extLst>
            <a:ext uri="{FF2B5EF4-FFF2-40B4-BE49-F238E27FC236}">
              <a16:creationId xmlns:a16="http://schemas.microsoft.com/office/drawing/2014/main" id="{00000000-0008-0000-1D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09" name="Text Box 9">
          <a:extLst>
            <a:ext uri="{FF2B5EF4-FFF2-40B4-BE49-F238E27FC236}">
              <a16:creationId xmlns:a16="http://schemas.microsoft.com/office/drawing/2014/main" id="{00000000-0008-0000-1D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0" name="Text Box 10">
          <a:extLst>
            <a:ext uri="{FF2B5EF4-FFF2-40B4-BE49-F238E27FC236}">
              <a16:creationId xmlns:a16="http://schemas.microsoft.com/office/drawing/2014/main" id="{00000000-0008-0000-1D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1" name="Text Box 1">
          <a:extLst>
            <a:ext uri="{FF2B5EF4-FFF2-40B4-BE49-F238E27FC236}">
              <a16:creationId xmlns:a16="http://schemas.microsoft.com/office/drawing/2014/main" id="{00000000-0008-0000-1D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2" name="Text Box 2">
          <a:extLst>
            <a:ext uri="{FF2B5EF4-FFF2-40B4-BE49-F238E27FC236}">
              <a16:creationId xmlns:a16="http://schemas.microsoft.com/office/drawing/2014/main" id="{00000000-0008-0000-1D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3" name="Text Box 8">
          <a:extLst>
            <a:ext uri="{FF2B5EF4-FFF2-40B4-BE49-F238E27FC236}">
              <a16:creationId xmlns:a16="http://schemas.microsoft.com/office/drawing/2014/main" id="{00000000-0008-0000-1D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4" name="Text Box 1">
          <a:extLst>
            <a:ext uri="{FF2B5EF4-FFF2-40B4-BE49-F238E27FC236}">
              <a16:creationId xmlns:a16="http://schemas.microsoft.com/office/drawing/2014/main" id="{00000000-0008-0000-1D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5" name="Text Box 2">
          <a:extLst>
            <a:ext uri="{FF2B5EF4-FFF2-40B4-BE49-F238E27FC236}">
              <a16:creationId xmlns:a16="http://schemas.microsoft.com/office/drawing/2014/main" id="{00000000-0008-0000-1D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6" name="Text Box 3">
          <a:extLst>
            <a:ext uri="{FF2B5EF4-FFF2-40B4-BE49-F238E27FC236}">
              <a16:creationId xmlns:a16="http://schemas.microsoft.com/office/drawing/2014/main" id="{00000000-0008-0000-1D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7" name="Text Box 4">
          <a:extLst>
            <a:ext uri="{FF2B5EF4-FFF2-40B4-BE49-F238E27FC236}">
              <a16:creationId xmlns:a16="http://schemas.microsoft.com/office/drawing/2014/main" id="{00000000-0008-0000-1D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8" name="Text Box 5">
          <a:extLst>
            <a:ext uri="{FF2B5EF4-FFF2-40B4-BE49-F238E27FC236}">
              <a16:creationId xmlns:a16="http://schemas.microsoft.com/office/drawing/2014/main" id="{00000000-0008-0000-1D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19" name="Text Box 6">
          <a:extLst>
            <a:ext uri="{FF2B5EF4-FFF2-40B4-BE49-F238E27FC236}">
              <a16:creationId xmlns:a16="http://schemas.microsoft.com/office/drawing/2014/main" id="{00000000-0008-0000-1D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0" name="Text Box 8">
          <a:extLst>
            <a:ext uri="{FF2B5EF4-FFF2-40B4-BE49-F238E27FC236}">
              <a16:creationId xmlns:a16="http://schemas.microsoft.com/office/drawing/2014/main" id="{00000000-0008-0000-1D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1" name="Text Box 9">
          <a:extLst>
            <a:ext uri="{FF2B5EF4-FFF2-40B4-BE49-F238E27FC236}">
              <a16:creationId xmlns:a16="http://schemas.microsoft.com/office/drawing/2014/main" id="{00000000-0008-0000-1D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2" name="Text Box 10">
          <a:extLst>
            <a:ext uri="{FF2B5EF4-FFF2-40B4-BE49-F238E27FC236}">
              <a16:creationId xmlns:a16="http://schemas.microsoft.com/office/drawing/2014/main" id="{00000000-0008-0000-1D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3" name="Text Box 1">
          <a:extLst>
            <a:ext uri="{FF2B5EF4-FFF2-40B4-BE49-F238E27FC236}">
              <a16:creationId xmlns:a16="http://schemas.microsoft.com/office/drawing/2014/main" id="{00000000-0008-0000-1D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4" name="Text Box 2">
          <a:extLst>
            <a:ext uri="{FF2B5EF4-FFF2-40B4-BE49-F238E27FC236}">
              <a16:creationId xmlns:a16="http://schemas.microsoft.com/office/drawing/2014/main" id="{00000000-0008-0000-1D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5" name="Text Box 8">
          <a:extLst>
            <a:ext uri="{FF2B5EF4-FFF2-40B4-BE49-F238E27FC236}">
              <a16:creationId xmlns:a16="http://schemas.microsoft.com/office/drawing/2014/main" id="{00000000-0008-0000-1D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6" name="Text Box 8">
          <a:extLst>
            <a:ext uri="{FF2B5EF4-FFF2-40B4-BE49-F238E27FC236}">
              <a16:creationId xmlns:a16="http://schemas.microsoft.com/office/drawing/2014/main" id="{00000000-0008-0000-1D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7" name="Text Box 1">
          <a:extLst>
            <a:ext uri="{FF2B5EF4-FFF2-40B4-BE49-F238E27FC236}">
              <a16:creationId xmlns:a16="http://schemas.microsoft.com/office/drawing/2014/main" id="{00000000-0008-0000-1D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8" name="Text Box 2">
          <a:extLst>
            <a:ext uri="{FF2B5EF4-FFF2-40B4-BE49-F238E27FC236}">
              <a16:creationId xmlns:a16="http://schemas.microsoft.com/office/drawing/2014/main" id="{00000000-0008-0000-1D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29" name="Text Box 3">
          <a:extLst>
            <a:ext uri="{FF2B5EF4-FFF2-40B4-BE49-F238E27FC236}">
              <a16:creationId xmlns:a16="http://schemas.microsoft.com/office/drawing/2014/main" id="{00000000-0008-0000-1D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0" name="Text Box 4">
          <a:extLst>
            <a:ext uri="{FF2B5EF4-FFF2-40B4-BE49-F238E27FC236}">
              <a16:creationId xmlns:a16="http://schemas.microsoft.com/office/drawing/2014/main" id="{00000000-0008-0000-1D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1" name="Text Box 5">
          <a:extLst>
            <a:ext uri="{FF2B5EF4-FFF2-40B4-BE49-F238E27FC236}">
              <a16:creationId xmlns:a16="http://schemas.microsoft.com/office/drawing/2014/main" id="{00000000-0008-0000-1D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2" name="Text Box 6">
          <a:extLst>
            <a:ext uri="{FF2B5EF4-FFF2-40B4-BE49-F238E27FC236}">
              <a16:creationId xmlns:a16="http://schemas.microsoft.com/office/drawing/2014/main" id="{00000000-0008-0000-1D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3" name="Text Box 8">
          <a:extLst>
            <a:ext uri="{FF2B5EF4-FFF2-40B4-BE49-F238E27FC236}">
              <a16:creationId xmlns:a16="http://schemas.microsoft.com/office/drawing/2014/main" id="{00000000-0008-0000-1D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4" name="Text Box 9">
          <a:extLst>
            <a:ext uri="{FF2B5EF4-FFF2-40B4-BE49-F238E27FC236}">
              <a16:creationId xmlns:a16="http://schemas.microsoft.com/office/drawing/2014/main" id="{00000000-0008-0000-1D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5" name="Text Box 10">
          <a:extLst>
            <a:ext uri="{FF2B5EF4-FFF2-40B4-BE49-F238E27FC236}">
              <a16:creationId xmlns:a16="http://schemas.microsoft.com/office/drawing/2014/main" id="{00000000-0008-0000-1D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6" name="Text Box 1">
          <a:extLst>
            <a:ext uri="{FF2B5EF4-FFF2-40B4-BE49-F238E27FC236}">
              <a16:creationId xmlns:a16="http://schemas.microsoft.com/office/drawing/2014/main" id="{00000000-0008-0000-1D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7" name="Text Box 2">
          <a:extLst>
            <a:ext uri="{FF2B5EF4-FFF2-40B4-BE49-F238E27FC236}">
              <a16:creationId xmlns:a16="http://schemas.microsoft.com/office/drawing/2014/main" id="{00000000-0008-0000-1D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8" name="Text Box 8">
          <a:extLst>
            <a:ext uri="{FF2B5EF4-FFF2-40B4-BE49-F238E27FC236}">
              <a16:creationId xmlns:a16="http://schemas.microsoft.com/office/drawing/2014/main" id="{00000000-0008-0000-1D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39" name="Text Box 1">
          <a:extLst>
            <a:ext uri="{FF2B5EF4-FFF2-40B4-BE49-F238E27FC236}">
              <a16:creationId xmlns:a16="http://schemas.microsoft.com/office/drawing/2014/main" id="{00000000-0008-0000-1D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0" name="Text Box 2">
          <a:extLst>
            <a:ext uri="{FF2B5EF4-FFF2-40B4-BE49-F238E27FC236}">
              <a16:creationId xmlns:a16="http://schemas.microsoft.com/office/drawing/2014/main" id="{00000000-0008-0000-1D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1" name="Text Box 3">
          <a:extLst>
            <a:ext uri="{FF2B5EF4-FFF2-40B4-BE49-F238E27FC236}">
              <a16:creationId xmlns:a16="http://schemas.microsoft.com/office/drawing/2014/main" id="{00000000-0008-0000-1D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2" name="Text Box 4">
          <a:extLst>
            <a:ext uri="{FF2B5EF4-FFF2-40B4-BE49-F238E27FC236}">
              <a16:creationId xmlns:a16="http://schemas.microsoft.com/office/drawing/2014/main" id="{00000000-0008-0000-1D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3" name="Text Box 5">
          <a:extLst>
            <a:ext uri="{FF2B5EF4-FFF2-40B4-BE49-F238E27FC236}">
              <a16:creationId xmlns:a16="http://schemas.microsoft.com/office/drawing/2014/main" id="{00000000-0008-0000-1D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4" name="Text Box 6">
          <a:extLst>
            <a:ext uri="{FF2B5EF4-FFF2-40B4-BE49-F238E27FC236}">
              <a16:creationId xmlns:a16="http://schemas.microsoft.com/office/drawing/2014/main" id="{00000000-0008-0000-1D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5" name="Text Box 8">
          <a:extLst>
            <a:ext uri="{FF2B5EF4-FFF2-40B4-BE49-F238E27FC236}">
              <a16:creationId xmlns:a16="http://schemas.microsoft.com/office/drawing/2014/main" id="{00000000-0008-0000-1D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6" name="Text Box 9">
          <a:extLst>
            <a:ext uri="{FF2B5EF4-FFF2-40B4-BE49-F238E27FC236}">
              <a16:creationId xmlns:a16="http://schemas.microsoft.com/office/drawing/2014/main" id="{00000000-0008-0000-1D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7" name="Text Box 10">
          <a:extLst>
            <a:ext uri="{FF2B5EF4-FFF2-40B4-BE49-F238E27FC236}">
              <a16:creationId xmlns:a16="http://schemas.microsoft.com/office/drawing/2014/main" id="{00000000-0008-0000-1D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348" name="Text Box 1">
          <a:extLst>
            <a:ext uri="{FF2B5EF4-FFF2-40B4-BE49-F238E27FC236}">
              <a16:creationId xmlns:a16="http://schemas.microsoft.com/office/drawing/2014/main" id="{00000000-0008-0000-1D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1D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1D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1D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1D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1D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1D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1D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1D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1D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1D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1D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1D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1D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1D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1D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1D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1D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1D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1D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1D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1D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1D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1D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1D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1D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1D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1D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1D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1D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1D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1D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1D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1D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1D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1D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1D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1D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1D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1D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1D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1D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1D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1D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1D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1D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1D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1D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1D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1D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1D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1D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1D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1D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1D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1D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1D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1D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1D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1D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1D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1D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1D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1D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1D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1D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1D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1D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1D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1D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1D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1D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1D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1D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1D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1D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1D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1D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1D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1D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1D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1D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1D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1D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1D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1D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1D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1D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1D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7</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1D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1D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1D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1D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1D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1D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1D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1D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1D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1D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1D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1D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1D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1D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114300</xdr:colOff>
      <xdr:row>87</xdr:row>
      <xdr:rowOff>139700</xdr:rowOff>
    </xdr:from>
    <xdr:ext cx="114300" cy="285750"/>
    <xdr:sp macro="" textlink="">
      <xdr:nvSpPr>
        <xdr:cNvPr id="451" name="Text Box 12">
          <a:extLst>
            <a:ext uri="{FF2B5EF4-FFF2-40B4-BE49-F238E27FC236}">
              <a16:creationId xmlns:a16="http://schemas.microsoft.com/office/drawing/2014/main" id="{00000000-0008-0000-1D00-0000C3010000}"/>
            </a:ext>
          </a:extLst>
        </xdr:cNvPr>
        <xdr:cNvSpPr txBox="1">
          <a:spLocks noChangeArrowheads="1"/>
        </xdr:cNvSpPr>
      </xdr:nvSpPr>
      <xdr:spPr bwMode="auto">
        <a:xfrm>
          <a:off x="8458200" y="1600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1D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1D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1D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1D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1D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1D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1D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1D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1D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1D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1D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1D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1D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1D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1D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1D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1D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1D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1D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1D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1D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1D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1D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1D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1D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1D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1D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1D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1D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1D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1D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1D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1D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1D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1D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1D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1D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1D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1D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1D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1D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1D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1D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1D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1D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1D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1D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1D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1D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1D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1D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1D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1D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1D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1D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1D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1D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1D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1D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1D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1D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1D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1D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15" name="Text Box 10">
          <a:extLst>
            <a:ext uri="{FF2B5EF4-FFF2-40B4-BE49-F238E27FC236}">
              <a16:creationId xmlns:a16="http://schemas.microsoft.com/office/drawing/2014/main" id="{00000000-0008-0000-1D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1D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1D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1D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1D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1D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1D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1D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1D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1D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1D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1D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1D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1D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1D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1D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1D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1D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1D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1D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1D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1D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1D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1D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1D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1D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1D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1D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1D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1D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1D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1D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1D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1D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1D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1D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1D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1D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1D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1D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1D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1D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1D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1D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1D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1D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1D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1D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1D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1D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1D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1D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1D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1D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1D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1D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1D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1D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1D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1D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1D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1D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1D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1D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1D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1D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1D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1D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1D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1D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42</xdr:row>
      <xdr:rowOff>114300</xdr:rowOff>
    </xdr:from>
    <xdr:ext cx="114300" cy="285750"/>
    <xdr:sp macro="" textlink="">
      <xdr:nvSpPr>
        <xdr:cNvPr id="585" name="Text Box 9">
          <a:extLst>
            <a:ext uri="{FF2B5EF4-FFF2-40B4-BE49-F238E27FC236}">
              <a16:creationId xmlns:a16="http://schemas.microsoft.com/office/drawing/2014/main" id="{00000000-0008-0000-1D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586" name="Text Box 10">
          <a:extLst>
            <a:ext uri="{FF2B5EF4-FFF2-40B4-BE49-F238E27FC236}">
              <a16:creationId xmlns:a16="http://schemas.microsoft.com/office/drawing/2014/main" id="{00000000-0008-0000-1D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74083</xdr:colOff>
      <xdr:row>46</xdr:row>
      <xdr:rowOff>107949</xdr:rowOff>
    </xdr:from>
    <xdr:ext cx="114300" cy="285750"/>
    <xdr:sp macro="" textlink="">
      <xdr:nvSpPr>
        <xdr:cNvPr id="587" name="Text Box 1">
          <a:extLst>
            <a:ext uri="{FF2B5EF4-FFF2-40B4-BE49-F238E27FC236}">
              <a16:creationId xmlns:a16="http://schemas.microsoft.com/office/drawing/2014/main" id="{00000000-0008-0000-1D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1D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1D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1D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1D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1D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1D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1D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1D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1D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1D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1D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1D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1D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1D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1D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1D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1D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1D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1D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1D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1D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1D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1D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1D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1D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1D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1D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1D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1D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1D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1D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1D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1D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1D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1D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1D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1D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1D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1D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1D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1D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1D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1D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1D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1D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1D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1D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1D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1D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1D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1D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1D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1D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1D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1D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1D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1D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1D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1D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1D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1D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1D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1D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1D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1D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1D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1D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1D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1D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1D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117475</xdr:colOff>
      <xdr:row>49</xdr:row>
      <xdr:rowOff>97367</xdr:rowOff>
    </xdr:from>
    <xdr:ext cx="114300" cy="285750"/>
    <xdr:sp macro="" textlink="">
      <xdr:nvSpPr>
        <xdr:cNvPr id="658" name="Text Box 1">
          <a:extLst>
            <a:ext uri="{FF2B5EF4-FFF2-40B4-BE49-F238E27FC236}">
              <a16:creationId xmlns:a16="http://schemas.microsoft.com/office/drawing/2014/main" id="{00000000-0008-0000-1D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1D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1D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1D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1D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1D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1D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1D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1D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1D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1D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1D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1D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1D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1D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1D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1D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1D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1D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1D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1D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1D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1D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1D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1D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1D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1D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1D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1D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1D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1D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1D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1D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1D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1D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1D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1D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1D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1D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1D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1D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1D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1D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1D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1D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1D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1D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1D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1D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1D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1D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1D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1D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1D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1D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1D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1D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1D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1D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1D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1D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1D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1D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1D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1D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1D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1D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1D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1D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1D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1D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1D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1D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1D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1D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1D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1D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1D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1D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1D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1D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1D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1D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1D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1D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1D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1D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1D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1D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1D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1D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1D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1D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1D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1D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1D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1D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1D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1D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1D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1D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1D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1D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1D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1D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1D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1D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1D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1D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1D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1D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1D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1D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1D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1D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1D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1D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1D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1D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1D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1D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1D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1D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1D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1D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1D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1D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1D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1D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1D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1D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1D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1D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1D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1D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1D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1D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1D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1D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1D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1D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1D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1D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1D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1D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1D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1D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1D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1D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1D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1D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1D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1D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1D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1D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1D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1D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1D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1D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1D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1D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1D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1D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1D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1D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1D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1D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1D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1D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1D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1D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1D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1D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1D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1D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1D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1D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1D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1D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1D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1D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1D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1D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1D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1D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1D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1D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1D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1D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1D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1D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1D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1D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1D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1D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1D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1D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1D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1D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1D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1D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1D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1D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1D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1D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1D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1D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1D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1D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1D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1D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1D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1D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1D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1D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1D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1D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1D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1D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1D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1D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1D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1D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1D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1D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1D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1D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1D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1D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1D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1D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1D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1D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1D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1D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1D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1D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1D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1D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1D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1D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1D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1D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1D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1D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1D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1D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1D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1D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1D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1D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1D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1D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1D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1D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1D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1D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1D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1D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1D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1D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1D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1D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1D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1D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1D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1D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1D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1D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1D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1D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1D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1D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1D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21</xdr:row>
      <xdr:rowOff>31750</xdr:rowOff>
    </xdr:from>
    <xdr:ext cx="114300" cy="285750"/>
    <xdr:sp macro="" textlink="">
      <xdr:nvSpPr>
        <xdr:cNvPr id="932" name="Text Box 8">
          <a:extLst>
            <a:ext uri="{FF2B5EF4-FFF2-40B4-BE49-F238E27FC236}">
              <a16:creationId xmlns:a16="http://schemas.microsoft.com/office/drawing/2014/main" id="{00000000-0008-0000-1D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933" name="Text Box 8">
          <a:extLst>
            <a:ext uri="{FF2B5EF4-FFF2-40B4-BE49-F238E27FC236}">
              <a16:creationId xmlns:a16="http://schemas.microsoft.com/office/drawing/2014/main" id="{00000000-0008-0000-1D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1D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935" name="Text Box 8">
          <a:extLst>
            <a:ext uri="{FF2B5EF4-FFF2-40B4-BE49-F238E27FC236}">
              <a16:creationId xmlns:a16="http://schemas.microsoft.com/office/drawing/2014/main" id="{00000000-0008-0000-1D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36" name="Text Box 1">
          <a:extLst>
            <a:ext uri="{FF2B5EF4-FFF2-40B4-BE49-F238E27FC236}">
              <a16:creationId xmlns:a16="http://schemas.microsoft.com/office/drawing/2014/main" id="{00000000-0008-0000-1D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37" name="Text Box 2">
          <a:extLst>
            <a:ext uri="{FF2B5EF4-FFF2-40B4-BE49-F238E27FC236}">
              <a16:creationId xmlns:a16="http://schemas.microsoft.com/office/drawing/2014/main" id="{00000000-0008-0000-1D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38" name="Text Box 3">
          <a:extLst>
            <a:ext uri="{FF2B5EF4-FFF2-40B4-BE49-F238E27FC236}">
              <a16:creationId xmlns:a16="http://schemas.microsoft.com/office/drawing/2014/main" id="{00000000-0008-0000-1D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39" name="Text Box 4">
          <a:extLst>
            <a:ext uri="{FF2B5EF4-FFF2-40B4-BE49-F238E27FC236}">
              <a16:creationId xmlns:a16="http://schemas.microsoft.com/office/drawing/2014/main" id="{00000000-0008-0000-1D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0" name="Text Box 5">
          <a:extLst>
            <a:ext uri="{FF2B5EF4-FFF2-40B4-BE49-F238E27FC236}">
              <a16:creationId xmlns:a16="http://schemas.microsoft.com/office/drawing/2014/main" id="{00000000-0008-0000-1D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1" name="Text Box 6">
          <a:extLst>
            <a:ext uri="{FF2B5EF4-FFF2-40B4-BE49-F238E27FC236}">
              <a16:creationId xmlns:a16="http://schemas.microsoft.com/office/drawing/2014/main" id="{00000000-0008-0000-1D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2" name="Text Box 8">
          <a:extLst>
            <a:ext uri="{FF2B5EF4-FFF2-40B4-BE49-F238E27FC236}">
              <a16:creationId xmlns:a16="http://schemas.microsoft.com/office/drawing/2014/main" id="{00000000-0008-0000-1D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3" name="Text Box 9">
          <a:extLst>
            <a:ext uri="{FF2B5EF4-FFF2-40B4-BE49-F238E27FC236}">
              <a16:creationId xmlns:a16="http://schemas.microsoft.com/office/drawing/2014/main" id="{00000000-0008-0000-1D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4" name="Text Box 10">
          <a:extLst>
            <a:ext uri="{FF2B5EF4-FFF2-40B4-BE49-F238E27FC236}">
              <a16:creationId xmlns:a16="http://schemas.microsoft.com/office/drawing/2014/main" id="{00000000-0008-0000-1D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5" name="Text Box 1">
          <a:extLst>
            <a:ext uri="{FF2B5EF4-FFF2-40B4-BE49-F238E27FC236}">
              <a16:creationId xmlns:a16="http://schemas.microsoft.com/office/drawing/2014/main" id="{00000000-0008-0000-1D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6" name="Text Box 2">
          <a:extLst>
            <a:ext uri="{FF2B5EF4-FFF2-40B4-BE49-F238E27FC236}">
              <a16:creationId xmlns:a16="http://schemas.microsoft.com/office/drawing/2014/main" id="{00000000-0008-0000-1D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7" name="Text Box 8">
          <a:extLst>
            <a:ext uri="{FF2B5EF4-FFF2-40B4-BE49-F238E27FC236}">
              <a16:creationId xmlns:a16="http://schemas.microsoft.com/office/drawing/2014/main" id="{00000000-0008-0000-1D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1D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1D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1D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951" name="Text Box 8">
          <a:extLst>
            <a:ext uri="{FF2B5EF4-FFF2-40B4-BE49-F238E27FC236}">
              <a16:creationId xmlns:a16="http://schemas.microsoft.com/office/drawing/2014/main" id="{00000000-0008-0000-1D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2" name="Text Box 1">
          <a:extLst>
            <a:ext uri="{FF2B5EF4-FFF2-40B4-BE49-F238E27FC236}">
              <a16:creationId xmlns:a16="http://schemas.microsoft.com/office/drawing/2014/main" id="{00000000-0008-0000-1D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3" name="Text Box 2">
          <a:extLst>
            <a:ext uri="{FF2B5EF4-FFF2-40B4-BE49-F238E27FC236}">
              <a16:creationId xmlns:a16="http://schemas.microsoft.com/office/drawing/2014/main" id="{00000000-0008-0000-1D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4" name="Text Box 3">
          <a:extLst>
            <a:ext uri="{FF2B5EF4-FFF2-40B4-BE49-F238E27FC236}">
              <a16:creationId xmlns:a16="http://schemas.microsoft.com/office/drawing/2014/main" id="{00000000-0008-0000-1D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5" name="Text Box 4">
          <a:extLst>
            <a:ext uri="{FF2B5EF4-FFF2-40B4-BE49-F238E27FC236}">
              <a16:creationId xmlns:a16="http://schemas.microsoft.com/office/drawing/2014/main" id="{00000000-0008-0000-1D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6" name="Text Box 5">
          <a:extLst>
            <a:ext uri="{FF2B5EF4-FFF2-40B4-BE49-F238E27FC236}">
              <a16:creationId xmlns:a16="http://schemas.microsoft.com/office/drawing/2014/main" id="{00000000-0008-0000-1D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7" name="Text Box 6">
          <a:extLst>
            <a:ext uri="{FF2B5EF4-FFF2-40B4-BE49-F238E27FC236}">
              <a16:creationId xmlns:a16="http://schemas.microsoft.com/office/drawing/2014/main" id="{00000000-0008-0000-1D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8" name="Text Box 8">
          <a:extLst>
            <a:ext uri="{FF2B5EF4-FFF2-40B4-BE49-F238E27FC236}">
              <a16:creationId xmlns:a16="http://schemas.microsoft.com/office/drawing/2014/main" id="{00000000-0008-0000-1D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59" name="Text Box 9">
          <a:extLst>
            <a:ext uri="{FF2B5EF4-FFF2-40B4-BE49-F238E27FC236}">
              <a16:creationId xmlns:a16="http://schemas.microsoft.com/office/drawing/2014/main" id="{00000000-0008-0000-1D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23</xdr:row>
      <xdr:rowOff>0</xdr:rowOff>
    </xdr:from>
    <xdr:ext cx="114300" cy="285750"/>
    <xdr:sp macro="" textlink="">
      <xdr:nvSpPr>
        <xdr:cNvPr id="960" name="Text Box 10">
          <a:extLst>
            <a:ext uri="{FF2B5EF4-FFF2-40B4-BE49-F238E27FC236}">
              <a16:creationId xmlns:a16="http://schemas.microsoft.com/office/drawing/2014/main" id="{00000000-0008-0000-1D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101600</xdr:colOff>
      <xdr:row>20</xdr:row>
      <xdr:rowOff>25400</xdr:rowOff>
    </xdr:from>
    <xdr:ext cx="114300" cy="285750"/>
    <xdr:sp macro="" textlink="">
      <xdr:nvSpPr>
        <xdr:cNvPr id="961" name="Text Box 1">
          <a:extLst>
            <a:ext uri="{FF2B5EF4-FFF2-40B4-BE49-F238E27FC236}">
              <a16:creationId xmlns:a16="http://schemas.microsoft.com/office/drawing/2014/main" id="{00000000-0008-0000-1D00-0000C1030000}"/>
            </a:ext>
          </a:extLst>
        </xdr:cNvPr>
        <xdr:cNvSpPr txBox="1">
          <a:spLocks noChangeArrowheads="1"/>
        </xdr:cNvSpPr>
      </xdr:nvSpPr>
      <xdr:spPr bwMode="auto">
        <a:xfrm>
          <a:off x="3416300" y="3975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23</xdr:row>
      <xdr:rowOff>63500</xdr:rowOff>
    </xdr:from>
    <xdr:ext cx="114300" cy="285750"/>
    <xdr:sp macro="" textlink="">
      <xdr:nvSpPr>
        <xdr:cNvPr id="962" name="Text Box 8">
          <a:extLst>
            <a:ext uri="{FF2B5EF4-FFF2-40B4-BE49-F238E27FC236}">
              <a16:creationId xmlns:a16="http://schemas.microsoft.com/office/drawing/2014/main" id="{00000000-0008-0000-1D00-0000C2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963" name="Text Box 8">
          <a:extLst>
            <a:ext uri="{FF2B5EF4-FFF2-40B4-BE49-F238E27FC236}">
              <a16:creationId xmlns:a16="http://schemas.microsoft.com/office/drawing/2014/main" id="{00000000-0008-0000-1D00-0000C3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964" name="Text Box 8">
          <a:extLst>
            <a:ext uri="{FF2B5EF4-FFF2-40B4-BE49-F238E27FC236}">
              <a16:creationId xmlns:a16="http://schemas.microsoft.com/office/drawing/2014/main" id="{00000000-0008-0000-1D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965" name="Text Box 8">
          <a:extLst>
            <a:ext uri="{FF2B5EF4-FFF2-40B4-BE49-F238E27FC236}">
              <a16:creationId xmlns:a16="http://schemas.microsoft.com/office/drawing/2014/main" id="{00000000-0008-0000-1D00-0000C5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966" name="Text Box 8">
          <a:extLst>
            <a:ext uri="{FF2B5EF4-FFF2-40B4-BE49-F238E27FC236}">
              <a16:creationId xmlns:a16="http://schemas.microsoft.com/office/drawing/2014/main" id="{00000000-0008-0000-1D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967" name="Text Box 8">
          <a:extLst>
            <a:ext uri="{FF2B5EF4-FFF2-40B4-BE49-F238E27FC236}">
              <a16:creationId xmlns:a16="http://schemas.microsoft.com/office/drawing/2014/main" id="{00000000-0008-0000-1D00-0000C7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968" name="Text Box 8">
          <a:extLst>
            <a:ext uri="{FF2B5EF4-FFF2-40B4-BE49-F238E27FC236}">
              <a16:creationId xmlns:a16="http://schemas.microsoft.com/office/drawing/2014/main" id="{00000000-0008-0000-1D00-0000C8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969" name="Text Box 8">
          <a:extLst>
            <a:ext uri="{FF2B5EF4-FFF2-40B4-BE49-F238E27FC236}">
              <a16:creationId xmlns:a16="http://schemas.microsoft.com/office/drawing/2014/main" id="{00000000-0008-0000-1D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970" name="Text Box 8">
          <a:extLst>
            <a:ext uri="{FF2B5EF4-FFF2-40B4-BE49-F238E27FC236}">
              <a16:creationId xmlns:a16="http://schemas.microsoft.com/office/drawing/2014/main" id="{00000000-0008-0000-1D00-0000CA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48</xdr:row>
      <xdr:rowOff>43392</xdr:rowOff>
    </xdr:from>
    <xdr:ext cx="114300" cy="285750"/>
    <xdr:sp macro="" textlink="">
      <xdr:nvSpPr>
        <xdr:cNvPr id="971" name="Text Box 2">
          <a:extLst>
            <a:ext uri="{FF2B5EF4-FFF2-40B4-BE49-F238E27FC236}">
              <a16:creationId xmlns:a16="http://schemas.microsoft.com/office/drawing/2014/main" id="{00000000-0008-0000-1D00-0000CB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104775</xdr:colOff>
      <xdr:row>39</xdr:row>
      <xdr:rowOff>9525</xdr:rowOff>
    </xdr:from>
    <xdr:ext cx="114300" cy="285750"/>
    <xdr:sp macro="" textlink="">
      <xdr:nvSpPr>
        <xdr:cNvPr id="972" name="Text Box 8">
          <a:extLst>
            <a:ext uri="{FF2B5EF4-FFF2-40B4-BE49-F238E27FC236}">
              <a16:creationId xmlns:a16="http://schemas.microsoft.com/office/drawing/2014/main" id="{00000000-0008-0000-1D00-0000CC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973" name="Text Box 8">
          <a:extLst>
            <a:ext uri="{FF2B5EF4-FFF2-40B4-BE49-F238E27FC236}">
              <a16:creationId xmlns:a16="http://schemas.microsoft.com/office/drawing/2014/main" id="{00000000-0008-0000-1D00-0000CD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974" name="Text Box 8">
          <a:extLst>
            <a:ext uri="{FF2B5EF4-FFF2-40B4-BE49-F238E27FC236}">
              <a16:creationId xmlns:a16="http://schemas.microsoft.com/office/drawing/2014/main" id="{00000000-0008-0000-1D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41</xdr:row>
      <xdr:rowOff>14817</xdr:rowOff>
    </xdr:from>
    <xdr:ext cx="114300" cy="285750"/>
    <xdr:sp macro="" textlink="">
      <xdr:nvSpPr>
        <xdr:cNvPr id="975" name="Text Box 8">
          <a:extLst>
            <a:ext uri="{FF2B5EF4-FFF2-40B4-BE49-F238E27FC236}">
              <a16:creationId xmlns:a16="http://schemas.microsoft.com/office/drawing/2014/main" id="{00000000-0008-0000-1D00-0000CF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xdr:row>
      <xdr:rowOff>152400</xdr:rowOff>
    </xdr:from>
    <xdr:ext cx="114300" cy="285750"/>
    <xdr:sp macro="" textlink="">
      <xdr:nvSpPr>
        <xdr:cNvPr id="976" name="Text Box 8">
          <a:extLst>
            <a:ext uri="{FF2B5EF4-FFF2-40B4-BE49-F238E27FC236}">
              <a16:creationId xmlns:a16="http://schemas.microsoft.com/office/drawing/2014/main" id="{00000000-0008-0000-1D00-0000D0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42</xdr:row>
      <xdr:rowOff>0</xdr:rowOff>
    </xdr:from>
    <xdr:ext cx="114300" cy="285750"/>
    <xdr:sp macro="" textlink="">
      <xdr:nvSpPr>
        <xdr:cNvPr id="977" name="Text Box 8">
          <a:extLst>
            <a:ext uri="{FF2B5EF4-FFF2-40B4-BE49-F238E27FC236}">
              <a16:creationId xmlns:a16="http://schemas.microsoft.com/office/drawing/2014/main" id="{00000000-0008-0000-1D00-0000D1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1948391</xdr:colOff>
      <xdr:row>54</xdr:row>
      <xdr:rowOff>42333</xdr:rowOff>
    </xdr:from>
    <xdr:ext cx="114300" cy="285750"/>
    <xdr:sp macro="" textlink="">
      <xdr:nvSpPr>
        <xdr:cNvPr id="978" name="Text Box 1">
          <a:extLst>
            <a:ext uri="{FF2B5EF4-FFF2-40B4-BE49-F238E27FC236}">
              <a16:creationId xmlns:a16="http://schemas.microsoft.com/office/drawing/2014/main" id="{00000000-0008-0000-1D00-0000D2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979" name="Text Box 8">
          <a:extLst>
            <a:ext uri="{FF2B5EF4-FFF2-40B4-BE49-F238E27FC236}">
              <a16:creationId xmlns:a16="http://schemas.microsoft.com/office/drawing/2014/main" id="{00000000-0008-0000-1D00-0000D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980" name="Text Box 8">
          <a:extLst>
            <a:ext uri="{FF2B5EF4-FFF2-40B4-BE49-F238E27FC236}">
              <a16:creationId xmlns:a16="http://schemas.microsoft.com/office/drawing/2014/main" id="{00000000-0008-0000-1D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21</xdr:row>
      <xdr:rowOff>0</xdr:rowOff>
    </xdr:from>
    <xdr:ext cx="114300" cy="285750"/>
    <xdr:sp macro="" textlink="">
      <xdr:nvSpPr>
        <xdr:cNvPr id="981" name="Text Box 8">
          <a:extLst>
            <a:ext uri="{FF2B5EF4-FFF2-40B4-BE49-F238E27FC236}">
              <a16:creationId xmlns:a16="http://schemas.microsoft.com/office/drawing/2014/main" id="{00000000-0008-0000-1D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23</xdr:row>
      <xdr:rowOff>63500</xdr:rowOff>
    </xdr:from>
    <xdr:ext cx="114300" cy="285750"/>
    <xdr:sp macro="" textlink="">
      <xdr:nvSpPr>
        <xdr:cNvPr id="982" name="Text Box 8">
          <a:extLst>
            <a:ext uri="{FF2B5EF4-FFF2-40B4-BE49-F238E27FC236}">
              <a16:creationId xmlns:a16="http://schemas.microsoft.com/office/drawing/2014/main" id="{00000000-0008-0000-1D00-0000D6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983" name="Text Box 11">
          <a:extLst>
            <a:ext uri="{FF2B5EF4-FFF2-40B4-BE49-F238E27FC236}">
              <a16:creationId xmlns:a16="http://schemas.microsoft.com/office/drawing/2014/main" id="{00000000-0008-0000-1D00-0000D7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984" name="Text Box 12">
          <a:extLst>
            <a:ext uri="{FF2B5EF4-FFF2-40B4-BE49-F238E27FC236}">
              <a16:creationId xmlns:a16="http://schemas.microsoft.com/office/drawing/2014/main" id="{00000000-0008-0000-1D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85" name="Text Box 11">
          <a:extLst>
            <a:ext uri="{FF2B5EF4-FFF2-40B4-BE49-F238E27FC236}">
              <a16:creationId xmlns:a16="http://schemas.microsoft.com/office/drawing/2014/main" id="{00000000-0008-0000-1D00-0000D9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86" name="Text Box 12">
          <a:extLst>
            <a:ext uri="{FF2B5EF4-FFF2-40B4-BE49-F238E27FC236}">
              <a16:creationId xmlns:a16="http://schemas.microsoft.com/office/drawing/2014/main" id="{00000000-0008-0000-1D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87" name="Text Box 11">
          <a:extLst>
            <a:ext uri="{FF2B5EF4-FFF2-40B4-BE49-F238E27FC236}">
              <a16:creationId xmlns:a16="http://schemas.microsoft.com/office/drawing/2014/main" id="{00000000-0008-0000-1D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88" name="Text Box 12">
          <a:extLst>
            <a:ext uri="{FF2B5EF4-FFF2-40B4-BE49-F238E27FC236}">
              <a16:creationId xmlns:a16="http://schemas.microsoft.com/office/drawing/2014/main" id="{00000000-0008-0000-1D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989" name="Text Box 13">
          <a:extLst>
            <a:ext uri="{FF2B5EF4-FFF2-40B4-BE49-F238E27FC236}">
              <a16:creationId xmlns:a16="http://schemas.microsoft.com/office/drawing/2014/main" id="{00000000-0008-0000-1D00-0000D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990" name="Text Box 14">
          <a:extLst>
            <a:ext uri="{FF2B5EF4-FFF2-40B4-BE49-F238E27FC236}">
              <a16:creationId xmlns:a16="http://schemas.microsoft.com/office/drawing/2014/main" id="{00000000-0008-0000-1D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991" name="Text Box 11">
          <a:extLst>
            <a:ext uri="{FF2B5EF4-FFF2-40B4-BE49-F238E27FC236}">
              <a16:creationId xmlns:a16="http://schemas.microsoft.com/office/drawing/2014/main" id="{00000000-0008-0000-1D00-0000DF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992" name="Text Box 12">
          <a:extLst>
            <a:ext uri="{FF2B5EF4-FFF2-40B4-BE49-F238E27FC236}">
              <a16:creationId xmlns:a16="http://schemas.microsoft.com/office/drawing/2014/main" id="{00000000-0008-0000-1D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93" name="Text Box 11">
          <a:extLst>
            <a:ext uri="{FF2B5EF4-FFF2-40B4-BE49-F238E27FC236}">
              <a16:creationId xmlns:a16="http://schemas.microsoft.com/office/drawing/2014/main" id="{00000000-0008-0000-1D00-0000E1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94" name="Text Box 12">
          <a:extLst>
            <a:ext uri="{FF2B5EF4-FFF2-40B4-BE49-F238E27FC236}">
              <a16:creationId xmlns:a16="http://schemas.microsoft.com/office/drawing/2014/main" id="{00000000-0008-0000-1D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95" name="Text Box 11">
          <a:extLst>
            <a:ext uri="{FF2B5EF4-FFF2-40B4-BE49-F238E27FC236}">
              <a16:creationId xmlns:a16="http://schemas.microsoft.com/office/drawing/2014/main" id="{00000000-0008-0000-1D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996" name="Text Box 12">
          <a:extLst>
            <a:ext uri="{FF2B5EF4-FFF2-40B4-BE49-F238E27FC236}">
              <a16:creationId xmlns:a16="http://schemas.microsoft.com/office/drawing/2014/main" id="{00000000-0008-0000-1D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997" name="Text Box 13">
          <a:extLst>
            <a:ext uri="{FF2B5EF4-FFF2-40B4-BE49-F238E27FC236}">
              <a16:creationId xmlns:a16="http://schemas.microsoft.com/office/drawing/2014/main" id="{00000000-0008-0000-1D00-0000E5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998" name="Text Box 11">
          <a:extLst>
            <a:ext uri="{FF2B5EF4-FFF2-40B4-BE49-F238E27FC236}">
              <a16:creationId xmlns:a16="http://schemas.microsoft.com/office/drawing/2014/main" id="{00000000-0008-0000-1D00-0000E6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999" name="Text Box 12">
          <a:extLst>
            <a:ext uri="{FF2B5EF4-FFF2-40B4-BE49-F238E27FC236}">
              <a16:creationId xmlns:a16="http://schemas.microsoft.com/office/drawing/2014/main" id="{00000000-0008-0000-1D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0" name="Text Box 11">
          <a:extLst>
            <a:ext uri="{FF2B5EF4-FFF2-40B4-BE49-F238E27FC236}">
              <a16:creationId xmlns:a16="http://schemas.microsoft.com/office/drawing/2014/main" id="{00000000-0008-0000-1D00-0000E8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1" name="Text Box 12">
          <a:extLst>
            <a:ext uri="{FF2B5EF4-FFF2-40B4-BE49-F238E27FC236}">
              <a16:creationId xmlns:a16="http://schemas.microsoft.com/office/drawing/2014/main" id="{00000000-0008-0000-1D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2" name="Text Box 11">
          <a:extLst>
            <a:ext uri="{FF2B5EF4-FFF2-40B4-BE49-F238E27FC236}">
              <a16:creationId xmlns:a16="http://schemas.microsoft.com/office/drawing/2014/main" id="{00000000-0008-0000-1D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3" name="Text Box 12">
          <a:extLst>
            <a:ext uri="{FF2B5EF4-FFF2-40B4-BE49-F238E27FC236}">
              <a16:creationId xmlns:a16="http://schemas.microsoft.com/office/drawing/2014/main" id="{00000000-0008-0000-1D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1004" name="Text Box 13">
          <a:extLst>
            <a:ext uri="{FF2B5EF4-FFF2-40B4-BE49-F238E27FC236}">
              <a16:creationId xmlns:a16="http://schemas.microsoft.com/office/drawing/2014/main" id="{00000000-0008-0000-1D00-0000EC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1005" name="Text Box 14">
          <a:extLst>
            <a:ext uri="{FF2B5EF4-FFF2-40B4-BE49-F238E27FC236}">
              <a16:creationId xmlns:a16="http://schemas.microsoft.com/office/drawing/2014/main" id="{00000000-0008-0000-1D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1006" name="Text Box 11">
          <a:extLst>
            <a:ext uri="{FF2B5EF4-FFF2-40B4-BE49-F238E27FC236}">
              <a16:creationId xmlns:a16="http://schemas.microsoft.com/office/drawing/2014/main" id="{00000000-0008-0000-1D00-0000EE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1007" name="Text Box 12">
          <a:extLst>
            <a:ext uri="{FF2B5EF4-FFF2-40B4-BE49-F238E27FC236}">
              <a16:creationId xmlns:a16="http://schemas.microsoft.com/office/drawing/2014/main" id="{00000000-0008-0000-1D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8" name="Text Box 11">
          <a:extLst>
            <a:ext uri="{FF2B5EF4-FFF2-40B4-BE49-F238E27FC236}">
              <a16:creationId xmlns:a16="http://schemas.microsoft.com/office/drawing/2014/main" id="{00000000-0008-0000-1D00-0000F0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09" name="Text Box 12">
          <a:extLst>
            <a:ext uri="{FF2B5EF4-FFF2-40B4-BE49-F238E27FC236}">
              <a16:creationId xmlns:a16="http://schemas.microsoft.com/office/drawing/2014/main" id="{00000000-0008-0000-1D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10" name="Text Box 11">
          <a:extLst>
            <a:ext uri="{FF2B5EF4-FFF2-40B4-BE49-F238E27FC236}">
              <a16:creationId xmlns:a16="http://schemas.microsoft.com/office/drawing/2014/main" id="{00000000-0008-0000-1D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1011" name="Text Box 12">
          <a:extLst>
            <a:ext uri="{FF2B5EF4-FFF2-40B4-BE49-F238E27FC236}">
              <a16:creationId xmlns:a16="http://schemas.microsoft.com/office/drawing/2014/main" id="{00000000-0008-0000-1D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1799166</xdr:colOff>
      <xdr:row>73</xdr:row>
      <xdr:rowOff>0</xdr:rowOff>
    </xdr:from>
    <xdr:ext cx="114300" cy="285750"/>
    <xdr:sp macro="" textlink="">
      <xdr:nvSpPr>
        <xdr:cNvPr id="1012" name="Text Box 13">
          <a:extLst>
            <a:ext uri="{FF2B5EF4-FFF2-40B4-BE49-F238E27FC236}">
              <a16:creationId xmlns:a16="http://schemas.microsoft.com/office/drawing/2014/main" id="{00000000-0008-0000-1D00-0000F4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1013" name="Text Box 13">
          <a:extLst>
            <a:ext uri="{FF2B5EF4-FFF2-40B4-BE49-F238E27FC236}">
              <a16:creationId xmlns:a16="http://schemas.microsoft.com/office/drawing/2014/main" id="{00000000-0008-0000-1D00-0000F5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1014" name="Text Box 14">
          <a:extLst>
            <a:ext uri="{FF2B5EF4-FFF2-40B4-BE49-F238E27FC236}">
              <a16:creationId xmlns:a16="http://schemas.microsoft.com/office/drawing/2014/main" id="{00000000-0008-0000-1D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15" name="Text Box 13">
          <a:extLst>
            <a:ext uri="{FF2B5EF4-FFF2-40B4-BE49-F238E27FC236}">
              <a16:creationId xmlns:a16="http://schemas.microsoft.com/office/drawing/2014/main" id="{00000000-0008-0000-1D00-0000F7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16" name="Text Box 14">
          <a:extLst>
            <a:ext uri="{FF2B5EF4-FFF2-40B4-BE49-F238E27FC236}">
              <a16:creationId xmlns:a16="http://schemas.microsoft.com/office/drawing/2014/main" id="{00000000-0008-0000-1D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17" name="Text Box 13">
          <a:extLst>
            <a:ext uri="{FF2B5EF4-FFF2-40B4-BE49-F238E27FC236}">
              <a16:creationId xmlns:a16="http://schemas.microsoft.com/office/drawing/2014/main" id="{00000000-0008-0000-1D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18" name="Text Box 14">
          <a:extLst>
            <a:ext uri="{FF2B5EF4-FFF2-40B4-BE49-F238E27FC236}">
              <a16:creationId xmlns:a16="http://schemas.microsoft.com/office/drawing/2014/main" id="{00000000-0008-0000-1D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1019" name="Text Box 13">
          <a:extLst>
            <a:ext uri="{FF2B5EF4-FFF2-40B4-BE49-F238E27FC236}">
              <a16:creationId xmlns:a16="http://schemas.microsoft.com/office/drawing/2014/main" id="{00000000-0008-0000-1D00-0000FB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1020" name="Text Box 14">
          <a:extLst>
            <a:ext uri="{FF2B5EF4-FFF2-40B4-BE49-F238E27FC236}">
              <a16:creationId xmlns:a16="http://schemas.microsoft.com/office/drawing/2014/main" id="{00000000-0008-0000-1D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1021" name="Text Box 13">
          <a:extLst>
            <a:ext uri="{FF2B5EF4-FFF2-40B4-BE49-F238E27FC236}">
              <a16:creationId xmlns:a16="http://schemas.microsoft.com/office/drawing/2014/main" id="{00000000-0008-0000-1D00-0000FD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1022" name="Text Box 14">
          <a:extLst>
            <a:ext uri="{FF2B5EF4-FFF2-40B4-BE49-F238E27FC236}">
              <a16:creationId xmlns:a16="http://schemas.microsoft.com/office/drawing/2014/main" id="{00000000-0008-0000-1D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3" name="Text Box 13">
          <a:extLst>
            <a:ext uri="{FF2B5EF4-FFF2-40B4-BE49-F238E27FC236}">
              <a16:creationId xmlns:a16="http://schemas.microsoft.com/office/drawing/2014/main" id="{00000000-0008-0000-1D00-0000FF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4" name="Text Box 14">
          <a:extLst>
            <a:ext uri="{FF2B5EF4-FFF2-40B4-BE49-F238E27FC236}">
              <a16:creationId xmlns:a16="http://schemas.microsoft.com/office/drawing/2014/main" id="{00000000-0008-0000-1D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5" name="Text Box 13">
          <a:extLst>
            <a:ext uri="{FF2B5EF4-FFF2-40B4-BE49-F238E27FC236}">
              <a16:creationId xmlns:a16="http://schemas.microsoft.com/office/drawing/2014/main" id="{00000000-0008-0000-1D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6" name="Text Box 14">
          <a:extLst>
            <a:ext uri="{FF2B5EF4-FFF2-40B4-BE49-F238E27FC236}">
              <a16:creationId xmlns:a16="http://schemas.microsoft.com/office/drawing/2014/main" id="{00000000-0008-0000-1D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1027" name="Text Box 13">
          <a:extLst>
            <a:ext uri="{FF2B5EF4-FFF2-40B4-BE49-F238E27FC236}">
              <a16:creationId xmlns:a16="http://schemas.microsoft.com/office/drawing/2014/main" id="{00000000-0008-0000-1D00-000003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8" name="Text Box 13">
          <a:extLst>
            <a:ext uri="{FF2B5EF4-FFF2-40B4-BE49-F238E27FC236}">
              <a16:creationId xmlns:a16="http://schemas.microsoft.com/office/drawing/2014/main" id="{00000000-0008-0000-1D00-00000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29" name="Text Box 14">
          <a:extLst>
            <a:ext uri="{FF2B5EF4-FFF2-40B4-BE49-F238E27FC236}">
              <a16:creationId xmlns:a16="http://schemas.microsoft.com/office/drawing/2014/main" id="{00000000-0008-0000-1D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0" name="Text Box 13">
          <a:extLst>
            <a:ext uri="{FF2B5EF4-FFF2-40B4-BE49-F238E27FC236}">
              <a16:creationId xmlns:a16="http://schemas.microsoft.com/office/drawing/2014/main" id="{00000000-0008-0000-1D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1" name="Text Box 14">
          <a:extLst>
            <a:ext uri="{FF2B5EF4-FFF2-40B4-BE49-F238E27FC236}">
              <a16:creationId xmlns:a16="http://schemas.microsoft.com/office/drawing/2014/main" id="{00000000-0008-0000-1D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2" name="Text Box 13">
          <a:extLst>
            <a:ext uri="{FF2B5EF4-FFF2-40B4-BE49-F238E27FC236}">
              <a16:creationId xmlns:a16="http://schemas.microsoft.com/office/drawing/2014/main" id="{00000000-0008-0000-1D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3" name="Text Box 14">
          <a:extLst>
            <a:ext uri="{FF2B5EF4-FFF2-40B4-BE49-F238E27FC236}">
              <a16:creationId xmlns:a16="http://schemas.microsoft.com/office/drawing/2014/main" id="{00000000-0008-0000-1D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4" name="Text Box 13">
          <a:extLst>
            <a:ext uri="{FF2B5EF4-FFF2-40B4-BE49-F238E27FC236}">
              <a16:creationId xmlns:a16="http://schemas.microsoft.com/office/drawing/2014/main" id="{00000000-0008-0000-1D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35" name="Text Box 14">
          <a:extLst>
            <a:ext uri="{FF2B5EF4-FFF2-40B4-BE49-F238E27FC236}">
              <a16:creationId xmlns:a16="http://schemas.microsoft.com/office/drawing/2014/main" id="{00000000-0008-0000-1D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74</xdr:row>
      <xdr:rowOff>0</xdr:rowOff>
    </xdr:from>
    <xdr:ext cx="114300" cy="285750"/>
    <xdr:sp macro="" textlink="">
      <xdr:nvSpPr>
        <xdr:cNvPr id="1036" name="Text Box 13">
          <a:extLst>
            <a:ext uri="{FF2B5EF4-FFF2-40B4-BE49-F238E27FC236}">
              <a16:creationId xmlns:a16="http://schemas.microsoft.com/office/drawing/2014/main" id="{00000000-0008-0000-1D00-00000C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74</xdr:row>
      <xdr:rowOff>0</xdr:rowOff>
    </xdr:from>
    <xdr:ext cx="114300" cy="285750"/>
    <xdr:sp macro="" textlink="">
      <xdr:nvSpPr>
        <xdr:cNvPr id="1037" name="Text Box 14">
          <a:extLst>
            <a:ext uri="{FF2B5EF4-FFF2-40B4-BE49-F238E27FC236}">
              <a16:creationId xmlns:a16="http://schemas.microsoft.com/office/drawing/2014/main" id="{00000000-0008-0000-1D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38" name="Text Box 13">
          <a:extLst>
            <a:ext uri="{FF2B5EF4-FFF2-40B4-BE49-F238E27FC236}">
              <a16:creationId xmlns:a16="http://schemas.microsoft.com/office/drawing/2014/main" id="{00000000-0008-0000-1D00-00000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39" name="Text Box 14">
          <a:extLst>
            <a:ext uri="{FF2B5EF4-FFF2-40B4-BE49-F238E27FC236}">
              <a16:creationId xmlns:a16="http://schemas.microsoft.com/office/drawing/2014/main" id="{00000000-0008-0000-1D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0" name="Text Box 13">
          <a:extLst>
            <a:ext uri="{FF2B5EF4-FFF2-40B4-BE49-F238E27FC236}">
              <a16:creationId xmlns:a16="http://schemas.microsoft.com/office/drawing/2014/main" id="{00000000-0008-0000-1D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1" name="Text Box 14">
          <a:extLst>
            <a:ext uri="{FF2B5EF4-FFF2-40B4-BE49-F238E27FC236}">
              <a16:creationId xmlns:a16="http://schemas.microsoft.com/office/drawing/2014/main" id="{00000000-0008-0000-1D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1042" name="Text Box 13">
          <a:extLst>
            <a:ext uri="{FF2B5EF4-FFF2-40B4-BE49-F238E27FC236}">
              <a16:creationId xmlns:a16="http://schemas.microsoft.com/office/drawing/2014/main" id="{00000000-0008-0000-1D00-000012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1043" name="Text Box 14">
          <a:extLst>
            <a:ext uri="{FF2B5EF4-FFF2-40B4-BE49-F238E27FC236}">
              <a16:creationId xmlns:a16="http://schemas.microsoft.com/office/drawing/2014/main" id="{00000000-0008-0000-1D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74</xdr:row>
      <xdr:rowOff>0</xdr:rowOff>
    </xdr:from>
    <xdr:ext cx="114300" cy="285750"/>
    <xdr:sp macro="" textlink="">
      <xdr:nvSpPr>
        <xdr:cNvPr id="1044" name="Text Box 13">
          <a:extLst>
            <a:ext uri="{FF2B5EF4-FFF2-40B4-BE49-F238E27FC236}">
              <a16:creationId xmlns:a16="http://schemas.microsoft.com/office/drawing/2014/main" id="{00000000-0008-0000-1D00-00001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74</xdr:row>
      <xdr:rowOff>0</xdr:rowOff>
    </xdr:from>
    <xdr:ext cx="114300" cy="285750"/>
    <xdr:sp macro="" textlink="">
      <xdr:nvSpPr>
        <xdr:cNvPr id="1045" name="Text Box 14">
          <a:extLst>
            <a:ext uri="{FF2B5EF4-FFF2-40B4-BE49-F238E27FC236}">
              <a16:creationId xmlns:a16="http://schemas.microsoft.com/office/drawing/2014/main" id="{00000000-0008-0000-1D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6" name="Text Box 13">
          <a:extLst>
            <a:ext uri="{FF2B5EF4-FFF2-40B4-BE49-F238E27FC236}">
              <a16:creationId xmlns:a16="http://schemas.microsoft.com/office/drawing/2014/main" id="{00000000-0008-0000-1D00-00001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7" name="Text Box 14">
          <a:extLst>
            <a:ext uri="{FF2B5EF4-FFF2-40B4-BE49-F238E27FC236}">
              <a16:creationId xmlns:a16="http://schemas.microsoft.com/office/drawing/2014/main" id="{00000000-0008-0000-1D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8" name="Text Box 13">
          <a:extLst>
            <a:ext uri="{FF2B5EF4-FFF2-40B4-BE49-F238E27FC236}">
              <a16:creationId xmlns:a16="http://schemas.microsoft.com/office/drawing/2014/main" id="{00000000-0008-0000-1D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49" name="Text Box 14">
          <a:extLst>
            <a:ext uri="{FF2B5EF4-FFF2-40B4-BE49-F238E27FC236}">
              <a16:creationId xmlns:a16="http://schemas.microsoft.com/office/drawing/2014/main" id="{00000000-0008-0000-1D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1799166</xdr:colOff>
      <xdr:row>73</xdr:row>
      <xdr:rowOff>0</xdr:rowOff>
    </xdr:from>
    <xdr:ext cx="114300" cy="285750"/>
    <xdr:sp macro="" textlink="">
      <xdr:nvSpPr>
        <xdr:cNvPr id="1050" name="Text Box 13">
          <a:extLst>
            <a:ext uri="{FF2B5EF4-FFF2-40B4-BE49-F238E27FC236}">
              <a16:creationId xmlns:a16="http://schemas.microsoft.com/office/drawing/2014/main" id="{00000000-0008-0000-1D00-00001A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1" name="Text Box 13">
          <a:extLst>
            <a:ext uri="{FF2B5EF4-FFF2-40B4-BE49-F238E27FC236}">
              <a16:creationId xmlns:a16="http://schemas.microsoft.com/office/drawing/2014/main" id="{00000000-0008-0000-1D00-00001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2" name="Text Box 14">
          <a:extLst>
            <a:ext uri="{FF2B5EF4-FFF2-40B4-BE49-F238E27FC236}">
              <a16:creationId xmlns:a16="http://schemas.microsoft.com/office/drawing/2014/main" id="{00000000-0008-0000-1D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3" name="Text Box 13">
          <a:extLst>
            <a:ext uri="{FF2B5EF4-FFF2-40B4-BE49-F238E27FC236}">
              <a16:creationId xmlns:a16="http://schemas.microsoft.com/office/drawing/2014/main" id="{00000000-0008-0000-1D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4" name="Text Box 14">
          <a:extLst>
            <a:ext uri="{FF2B5EF4-FFF2-40B4-BE49-F238E27FC236}">
              <a16:creationId xmlns:a16="http://schemas.microsoft.com/office/drawing/2014/main" id="{00000000-0008-0000-1D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5" name="Text Box 13">
          <a:extLst>
            <a:ext uri="{FF2B5EF4-FFF2-40B4-BE49-F238E27FC236}">
              <a16:creationId xmlns:a16="http://schemas.microsoft.com/office/drawing/2014/main" id="{00000000-0008-0000-1D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6" name="Text Box 14">
          <a:extLst>
            <a:ext uri="{FF2B5EF4-FFF2-40B4-BE49-F238E27FC236}">
              <a16:creationId xmlns:a16="http://schemas.microsoft.com/office/drawing/2014/main" id="{00000000-0008-0000-1D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7" name="Text Box 13">
          <a:extLst>
            <a:ext uri="{FF2B5EF4-FFF2-40B4-BE49-F238E27FC236}">
              <a16:creationId xmlns:a16="http://schemas.microsoft.com/office/drawing/2014/main" id="{00000000-0008-0000-1D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58" name="Text Box 14">
          <a:extLst>
            <a:ext uri="{FF2B5EF4-FFF2-40B4-BE49-F238E27FC236}">
              <a16:creationId xmlns:a16="http://schemas.microsoft.com/office/drawing/2014/main" id="{00000000-0008-0000-1D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59" name="Text Box 13">
          <a:extLst>
            <a:ext uri="{FF2B5EF4-FFF2-40B4-BE49-F238E27FC236}">
              <a16:creationId xmlns:a16="http://schemas.microsoft.com/office/drawing/2014/main" id="{00000000-0008-0000-1D00-00002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0" name="Text Box 14">
          <a:extLst>
            <a:ext uri="{FF2B5EF4-FFF2-40B4-BE49-F238E27FC236}">
              <a16:creationId xmlns:a16="http://schemas.microsoft.com/office/drawing/2014/main" id="{00000000-0008-0000-1D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1" name="Text Box 13">
          <a:extLst>
            <a:ext uri="{FF2B5EF4-FFF2-40B4-BE49-F238E27FC236}">
              <a16:creationId xmlns:a16="http://schemas.microsoft.com/office/drawing/2014/main" id="{00000000-0008-0000-1D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2" name="Text Box 14">
          <a:extLst>
            <a:ext uri="{FF2B5EF4-FFF2-40B4-BE49-F238E27FC236}">
              <a16:creationId xmlns:a16="http://schemas.microsoft.com/office/drawing/2014/main" id="{00000000-0008-0000-1D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3" name="Text Box 13">
          <a:extLst>
            <a:ext uri="{FF2B5EF4-FFF2-40B4-BE49-F238E27FC236}">
              <a16:creationId xmlns:a16="http://schemas.microsoft.com/office/drawing/2014/main" id="{00000000-0008-0000-1D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4" name="Text Box 14">
          <a:extLst>
            <a:ext uri="{FF2B5EF4-FFF2-40B4-BE49-F238E27FC236}">
              <a16:creationId xmlns:a16="http://schemas.microsoft.com/office/drawing/2014/main" id="{00000000-0008-0000-1D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5" name="Text Box 13">
          <a:extLst>
            <a:ext uri="{FF2B5EF4-FFF2-40B4-BE49-F238E27FC236}">
              <a16:creationId xmlns:a16="http://schemas.microsoft.com/office/drawing/2014/main" id="{00000000-0008-0000-1D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6" name="Text Box 14">
          <a:extLst>
            <a:ext uri="{FF2B5EF4-FFF2-40B4-BE49-F238E27FC236}">
              <a16:creationId xmlns:a16="http://schemas.microsoft.com/office/drawing/2014/main" id="{00000000-0008-0000-1D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7" name="Text Box 13">
          <a:extLst>
            <a:ext uri="{FF2B5EF4-FFF2-40B4-BE49-F238E27FC236}">
              <a16:creationId xmlns:a16="http://schemas.microsoft.com/office/drawing/2014/main" id="{00000000-0008-0000-1D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8" name="Text Box 14">
          <a:extLst>
            <a:ext uri="{FF2B5EF4-FFF2-40B4-BE49-F238E27FC236}">
              <a16:creationId xmlns:a16="http://schemas.microsoft.com/office/drawing/2014/main" id="{00000000-0008-0000-1D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69" name="Text Box 13">
          <a:extLst>
            <a:ext uri="{FF2B5EF4-FFF2-40B4-BE49-F238E27FC236}">
              <a16:creationId xmlns:a16="http://schemas.microsoft.com/office/drawing/2014/main" id="{00000000-0008-0000-1D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70" name="Text Box 14">
          <a:extLst>
            <a:ext uri="{FF2B5EF4-FFF2-40B4-BE49-F238E27FC236}">
              <a16:creationId xmlns:a16="http://schemas.microsoft.com/office/drawing/2014/main" id="{00000000-0008-0000-1D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71" name="Text Box 13">
          <a:extLst>
            <a:ext uri="{FF2B5EF4-FFF2-40B4-BE49-F238E27FC236}">
              <a16:creationId xmlns:a16="http://schemas.microsoft.com/office/drawing/2014/main" id="{00000000-0008-0000-1D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72" name="Text Box 14">
          <a:extLst>
            <a:ext uri="{FF2B5EF4-FFF2-40B4-BE49-F238E27FC236}">
              <a16:creationId xmlns:a16="http://schemas.microsoft.com/office/drawing/2014/main" id="{00000000-0008-0000-1D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73" name="Text Box 13">
          <a:extLst>
            <a:ext uri="{FF2B5EF4-FFF2-40B4-BE49-F238E27FC236}">
              <a16:creationId xmlns:a16="http://schemas.microsoft.com/office/drawing/2014/main" id="{00000000-0008-0000-1D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75</xdr:row>
      <xdr:rowOff>0</xdr:rowOff>
    </xdr:from>
    <xdr:ext cx="114300" cy="285750"/>
    <xdr:sp macro="" textlink="">
      <xdr:nvSpPr>
        <xdr:cNvPr id="1074" name="Text Box 14">
          <a:extLst>
            <a:ext uri="{FF2B5EF4-FFF2-40B4-BE49-F238E27FC236}">
              <a16:creationId xmlns:a16="http://schemas.microsoft.com/office/drawing/2014/main" id="{00000000-0008-0000-1D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75" name="Text Box 13">
          <a:extLst>
            <a:ext uri="{FF2B5EF4-FFF2-40B4-BE49-F238E27FC236}">
              <a16:creationId xmlns:a16="http://schemas.microsoft.com/office/drawing/2014/main" id="{00000000-0008-0000-1D00-00003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76" name="Text Box 14">
          <a:extLst>
            <a:ext uri="{FF2B5EF4-FFF2-40B4-BE49-F238E27FC236}">
              <a16:creationId xmlns:a16="http://schemas.microsoft.com/office/drawing/2014/main" id="{00000000-0008-0000-1D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77" name="Text Box 13">
          <a:extLst>
            <a:ext uri="{FF2B5EF4-FFF2-40B4-BE49-F238E27FC236}">
              <a16:creationId xmlns:a16="http://schemas.microsoft.com/office/drawing/2014/main" id="{00000000-0008-0000-1D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78" name="Text Box 14">
          <a:extLst>
            <a:ext uri="{FF2B5EF4-FFF2-40B4-BE49-F238E27FC236}">
              <a16:creationId xmlns:a16="http://schemas.microsoft.com/office/drawing/2014/main" id="{00000000-0008-0000-1D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79" name="Text Box 13">
          <a:extLst>
            <a:ext uri="{FF2B5EF4-FFF2-40B4-BE49-F238E27FC236}">
              <a16:creationId xmlns:a16="http://schemas.microsoft.com/office/drawing/2014/main" id="{00000000-0008-0000-1D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0" name="Text Box 14">
          <a:extLst>
            <a:ext uri="{FF2B5EF4-FFF2-40B4-BE49-F238E27FC236}">
              <a16:creationId xmlns:a16="http://schemas.microsoft.com/office/drawing/2014/main" id="{00000000-0008-0000-1D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1" name="Text Box 13">
          <a:extLst>
            <a:ext uri="{FF2B5EF4-FFF2-40B4-BE49-F238E27FC236}">
              <a16:creationId xmlns:a16="http://schemas.microsoft.com/office/drawing/2014/main" id="{00000000-0008-0000-1D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2" name="Text Box 14">
          <a:extLst>
            <a:ext uri="{FF2B5EF4-FFF2-40B4-BE49-F238E27FC236}">
              <a16:creationId xmlns:a16="http://schemas.microsoft.com/office/drawing/2014/main" id="{00000000-0008-0000-1D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3" name="Text Box 13">
          <a:extLst>
            <a:ext uri="{FF2B5EF4-FFF2-40B4-BE49-F238E27FC236}">
              <a16:creationId xmlns:a16="http://schemas.microsoft.com/office/drawing/2014/main" id="{00000000-0008-0000-1D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4" name="Text Box 14">
          <a:extLst>
            <a:ext uri="{FF2B5EF4-FFF2-40B4-BE49-F238E27FC236}">
              <a16:creationId xmlns:a16="http://schemas.microsoft.com/office/drawing/2014/main" id="{00000000-0008-0000-1D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5" name="Text Box 13">
          <a:extLst>
            <a:ext uri="{FF2B5EF4-FFF2-40B4-BE49-F238E27FC236}">
              <a16:creationId xmlns:a16="http://schemas.microsoft.com/office/drawing/2014/main" id="{00000000-0008-0000-1D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6" name="Text Box 14">
          <a:extLst>
            <a:ext uri="{FF2B5EF4-FFF2-40B4-BE49-F238E27FC236}">
              <a16:creationId xmlns:a16="http://schemas.microsoft.com/office/drawing/2014/main" id="{00000000-0008-0000-1D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7" name="Text Box 13">
          <a:extLst>
            <a:ext uri="{FF2B5EF4-FFF2-40B4-BE49-F238E27FC236}">
              <a16:creationId xmlns:a16="http://schemas.microsoft.com/office/drawing/2014/main" id="{00000000-0008-0000-1D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8" name="Text Box 14">
          <a:extLst>
            <a:ext uri="{FF2B5EF4-FFF2-40B4-BE49-F238E27FC236}">
              <a16:creationId xmlns:a16="http://schemas.microsoft.com/office/drawing/2014/main" id="{00000000-0008-0000-1D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89" name="Text Box 13">
          <a:extLst>
            <a:ext uri="{FF2B5EF4-FFF2-40B4-BE49-F238E27FC236}">
              <a16:creationId xmlns:a16="http://schemas.microsoft.com/office/drawing/2014/main" id="{00000000-0008-0000-1D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75</xdr:row>
      <xdr:rowOff>0</xdr:rowOff>
    </xdr:from>
    <xdr:ext cx="114300" cy="285750"/>
    <xdr:sp macro="" textlink="">
      <xdr:nvSpPr>
        <xdr:cNvPr id="1090" name="Text Box 14">
          <a:extLst>
            <a:ext uri="{FF2B5EF4-FFF2-40B4-BE49-F238E27FC236}">
              <a16:creationId xmlns:a16="http://schemas.microsoft.com/office/drawing/2014/main" id="{00000000-0008-0000-1D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54</xdr:row>
      <xdr:rowOff>0</xdr:rowOff>
    </xdr:from>
    <xdr:ext cx="114300" cy="285750"/>
    <xdr:sp macro="" textlink="">
      <xdr:nvSpPr>
        <xdr:cNvPr id="1091" name="Text Box 8">
          <a:extLst>
            <a:ext uri="{FF2B5EF4-FFF2-40B4-BE49-F238E27FC236}">
              <a16:creationId xmlns:a16="http://schemas.microsoft.com/office/drawing/2014/main" id="{00000000-0008-0000-1D00-000043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169334</xdr:rowOff>
    </xdr:from>
    <xdr:ext cx="114300" cy="285750"/>
    <xdr:sp macro="" textlink="">
      <xdr:nvSpPr>
        <xdr:cNvPr id="1092" name="Text Box 8">
          <a:extLst>
            <a:ext uri="{FF2B5EF4-FFF2-40B4-BE49-F238E27FC236}">
              <a16:creationId xmlns:a16="http://schemas.microsoft.com/office/drawing/2014/main" id="{00000000-0008-0000-1D00-000044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152400</xdr:rowOff>
    </xdr:from>
    <xdr:ext cx="114300" cy="285750"/>
    <xdr:sp macro="" textlink="">
      <xdr:nvSpPr>
        <xdr:cNvPr id="1093" name="Text Box 8">
          <a:extLst>
            <a:ext uri="{FF2B5EF4-FFF2-40B4-BE49-F238E27FC236}">
              <a16:creationId xmlns:a16="http://schemas.microsoft.com/office/drawing/2014/main" id="{00000000-0008-0000-1D00-000045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094" name="Text Box 8">
          <a:extLst>
            <a:ext uri="{FF2B5EF4-FFF2-40B4-BE49-F238E27FC236}">
              <a16:creationId xmlns:a16="http://schemas.microsoft.com/office/drawing/2014/main" id="{00000000-0008-0000-1D00-000046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095" name="Text Box 8">
          <a:extLst>
            <a:ext uri="{FF2B5EF4-FFF2-40B4-BE49-F238E27FC236}">
              <a16:creationId xmlns:a16="http://schemas.microsoft.com/office/drawing/2014/main" id="{00000000-0008-0000-1D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096" name="Text Box 8">
          <a:extLst>
            <a:ext uri="{FF2B5EF4-FFF2-40B4-BE49-F238E27FC236}">
              <a16:creationId xmlns:a16="http://schemas.microsoft.com/office/drawing/2014/main" id="{00000000-0008-0000-1D00-000048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097" name="Text Box 8">
          <a:extLst>
            <a:ext uri="{FF2B5EF4-FFF2-40B4-BE49-F238E27FC236}">
              <a16:creationId xmlns:a16="http://schemas.microsoft.com/office/drawing/2014/main" id="{00000000-0008-0000-1D00-00004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098" name="Text Box 8">
          <a:extLst>
            <a:ext uri="{FF2B5EF4-FFF2-40B4-BE49-F238E27FC236}">
              <a16:creationId xmlns:a16="http://schemas.microsoft.com/office/drawing/2014/main" id="{00000000-0008-0000-1D00-00004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099" name="Text Box 8">
          <a:extLst>
            <a:ext uri="{FF2B5EF4-FFF2-40B4-BE49-F238E27FC236}">
              <a16:creationId xmlns:a16="http://schemas.microsoft.com/office/drawing/2014/main" id="{00000000-0008-0000-1D00-00004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100" name="Text Box 8">
          <a:extLst>
            <a:ext uri="{FF2B5EF4-FFF2-40B4-BE49-F238E27FC236}">
              <a16:creationId xmlns:a16="http://schemas.microsoft.com/office/drawing/2014/main" id="{00000000-0008-0000-1D00-00004C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1" name="Text Box 8">
          <a:extLst>
            <a:ext uri="{FF2B5EF4-FFF2-40B4-BE49-F238E27FC236}">
              <a16:creationId xmlns:a16="http://schemas.microsoft.com/office/drawing/2014/main" id="{00000000-0008-0000-1D00-00004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1D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3" name="Text Box 8">
          <a:extLst>
            <a:ext uri="{FF2B5EF4-FFF2-40B4-BE49-F238E27FC236}">
              <a16:creationId xmlns:a16="http://schemas.microsoft.com/office/drawing/2014/main" id="{00000000-0008-0000-1D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1D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1D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1D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1D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108" name="Text Box 8">
          <a:extLst>
            <a:ext uri="{FF2B5EF4-FFF2-40B4-BE49-F238E27FC236}">
              <a16:creationId xmlns:a16="http://schemas.microsoft.com/office/drawing/2014/main" id="{00000000-0008-0000-1D00-000054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109" name="Text Box 8">
          <a:extLst>
            <a:ext uri="{FF2B5EF4-FFF2-40B4-BE49-F238E27FC236}">
              <a16:creationId xmlns:a16="http://schemas.microsoft.com/office/drawing/2014/main" id="{00000000-0008-0000-1D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110" name="Text Box 8">
          <a:extLst>
            <a:ext uri="{FF2B5EF4-FFF2-40B4-BE49-F238E27FC236}">
              <a16:creationId xmlns:a16="http://schemas.microsoft.com/office/drawing/2014/main" id="{00000000-0008-0000-1D00-000056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111" name="Text Box 8">
          <a:extLst>
            <a:ext uri="{FF2B5EF4-FFF2-40B4-BE49-F238E27FC236}">
              <a16:creationId xmlns:a16="http://schemas.microsoft.com/office/drawing/2014/main" id="{00000000-0008-0000-1D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12" name="Text Box 8">
          <a:extLst>
            <a:ext uri="{FF2B5EF4-FFF2-40B4-BE49-F238E27FC236}">
              <a16:creationId xmlns:a16="http://schemas.microsoft.com/office/drawing/2014/main" id="{00000000-0008-0000-1D00-000058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13" name="Text Box 8">
          <a:extLst>
            <a:ext uri="{FF2B5EF4-FFF2-40B4-BE49-F238E27FC236}">
              <a16:creationId xmlns:a16="http://schemas.microsoft.com/office/drawing/2014/main" id="{00000000-0008-0000-1D00-00005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4" name="Text Box 8">
          <a:extLst>
            <a:ext uri="{FF2B5EF4-FFF2-40B4-BE49-F238E27FC236}">
              <a16:creationId xmlns:a16="http://schemas.microsoft.com/office/drawing/2014/main" id="{00000000-0008-0000-1D00-00005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5" name="Text Box 8">
          <a:extLst>
            <a:ext uri="{FF2B5EF4-FFF2-40B4-BE49-F238E27FC236}">
              <a16:creationId xmlns:a16="http://schemas.microsoft.com/office/drawing/2014/main" id="{00000000-0008-0000-1D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6" name="Text Box 1">
          <a:extLst>
            <a:ext uri="{FF2B5EF4-FFF2-40B4-BE49-F238E27FC236}">
              <a16:creationId xmlns:a16="http://schemas.microsoft.com/office/drawing/2014/main" id="{00000000-0008-0000-1D00-00005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7" name="Text Box 2">
          <a:extLst>
            <a:ext uri="{FF2B5EF4-FFF2-40B4-BE49-F238E27FC236}">
              <a16:creationId xmlns:a16="http://schemas.microsoft.com/office/drawing/2014/main" id="{00000000-0008-0000-1D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8" name="Text Box 3">
          <a:extLst>
            <a:ext uri="{FF2B5EF4-FFF2-40B4-BE49-F238E27FC236}">
              <a16:creationId xmlns:a16="http://schemas.microsoft.com/office/drawing/2014/main" id="{00000000-0008-0000-1D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9" name="Text Box 4">
          <a:extLst>
            <a:ext uri="{FF2B5EF4-FFF2-40B4-BE49-F238E27FC236}">
              <a16:creationId xmlns:a16="http://schemas.microsoft.com/office/drawing/2014/main" id="{00000000-0008-0000-1D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0" name="Text Box 5">
          <a:extLst>
            <a:ext uri="{FF2B5EF4-FFF2-40B4-BE49-F238E27FC236}">
              <a16:creationId xmlns:a16="http://schemas.microsoft.com/office/drawing/2014/main" id="{00000000-0008-0000-1D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1" name="Text Box 6">
          <a:extLst>
            <a:ext uri="{FF2B5EF4-FFF2-40B4-BE49-F238E27FC236}">
              <a16:creationId xmlns:a16="http://schemas.microsoft.com/office/drawing/2014/main" id="{00000000-0008-0000-1D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2" name="Text Box 8">
          <a:extLst>
            <a:ext uri="{FF2B5EF4-FFF2-40B4-BE49-F238E27FC236}">
              <a16:creationId xmlns:a16="http://schemas.microsoft.com/office/drawing/2014/main" id="{00000000-0008-0000-1D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3" name="Text Box 9">
          <a:extLst>
            <a:ext uri="{FF2B5EF4-FFF2-40B4-BE49-F238E27FC236}">
              <a16:creationId xmlns:a16="http://schemas.microsoft.com/office/drawing/2014/main" id="{00000000-0008-0000-1D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4" name="Text Box 10">
          <a:extLst>
            <a:ext uri="{FF2B5EF4-FFF2-40B4-BE49-F238E27FC236}">
              <a16:creationId xmlns:a16="http://schemas.microsoft.com/office/drawing/2014/main" id="{00000000-0008-0000-1D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5" name="Text Box 1">
          <a:extLst>
            <a:ext uri="{FF2B5EF4-FFF2-40B4-BE49-F238E27FC236}">
              <a16:creationId xmlns:a16="http://schemas.microsoft.com/office/drawing/2014/main" id="{00000000-0008-0000-1D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26" name="Text Box 2">
          <a:extLst>
            <a:ext uri="{FF2B5EF4-FFF2-40B4-BE49-F238E27FC236}">
              <a16:creationId xmlns:a16="http://schemas.microsoft.com/office/drawing/2014/main" id="{00000000-0008-0000-1D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127" name="Text Box 8">
          <a:extLst>
            <a:ext uri="{FF2B5EF4-FFF2-40B4-BE49-F238E27FC236}">
              <a16:creationId xmlns:a16="http://schemas.microsoft.com/office/drawing/2014/main" id="{00000000-0008-0000-1D00-00006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128" name="Text Box 8">
          <a:extLst>
            <a:ext uri="{FF2B5EF4-FFF2-40B4-BE49-F238E27FC236}">
              <a16:creationId xmlns:a16="http://schemas.microsoft.com/office/drawing/2014/main" id="{00000000-0008-0000-1D00-000068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29" name="Text Box 8">
          <a:extLst>
            <a:ext uri="{FF2B5EF4-FFF2-40B4-BE49-F238E27FC236}">
              <a16:creationId xmlns:a16="http://schemas.microsoft.com/office/drawing/2014/main" id="{00000000-0008-0000-1D00-000069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30" name="Text Box 8">
          <a:extLst>
            <a:ext uri="{FF2B5EF4-FFF2-40B4-BE49-F238E27FC236}">
              <a16:creationId xmlns:a16="http://schemas.microsoft.com/office/drawing/2014/main" id="{00000000-0008-0000-1D00-00006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1" name="Text Box 8">
          <a:extLst>
            <a:ext uri="{FF2B5EF4-FFF2-40B4-BE49-F238E27FC236}">
              <a16:creationId xmlns:a16="http://schemas.microsoft.com/office/drawing/2014/main" id="{00000000-0008-0000-1D00-00006B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2" name="Text Box 8">
          <a:extLst>
            <a:ext uri="{FF2B5EF4-FFF2-40B4-BE49-F238E27FC236}">
              <a16:creationId xmlns:a16="http://schemas.microsoft.com/office/drawing/2014/main" id="{00000000-0008-0000-1D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3" name="Text Box 1">
          <a:extLst>
            <a:ext uri="{FF2B5EF4-FFF2-40B4-BE49-F238E27FC236}">
              <a16:creationId xmlns:a16="http://schemas.microsoft.com/office/drawing/2014/main" id="{00000000-0008-0000-1D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4" name="Text Box 2">
          <a:extLst>
            <a:ext uri="{FF2B5EF4-FFF2-40B4-BE49-F238E27FC236}">
              <a16:creationId xmlns:a16="http://schemas.microsoft.com/office/drawing/2014/main" id="{00000000-0008-0000-1D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5" name="Text Box 3">
          <a:extLst>
            <a:ext uri="{FF2B5EF4-FFF2-40B4-BE49-F238E27FC236}">
              <a16:creationId xmlns:a16="http://schemas.microsoft.com/office/drawing/2014/main" id="{00000000-0008-0000-1D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6" name="Text Box 4">
          <a:extLst>
            <a:ext uri="{FF2B5EF4-FFF2-40B4-BE49-F238E27FC236}">
              <a16:creationId xmlns:a16="http://schemas.microsoft.com/office/drawing/2014/main" id="{00000000-0008-0000-1D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7" name="Text Box 5">
          <a:extLst>
            <a:ext uri="{FF2B5EF4-FFF2-40B4-BE49-F238E27FC236}">
              <a16:creationId xmlns:a16="http://schemas.microsoft.com/office/drawing/2014/main" id="{00000000-0008-0000-1D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8" name="Text Box 6">
          <a:extLst>
            <a:ext uri="{FF2B5EF4-FFF2-40B4-BE49-F238E27FC236}">
              <a16:creationId xmlns:a16="http://schemas.microsoft.com/office/drawing/2014/main" id="{00000000-0008-0000-1D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39" name="Text Box 8">
          <a:extLst>
            <a:ext uri="{FF2B5EF4-FFF2-40B4-BE49-F238E27FC236}">
              <a16:creationId xmlns:a16="http://schemas.microsoft.com/office/drawing/2014/main" id="{00000000-0008-0000-1D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0" name="Text Box 9">
          <a:extLst>
            <a:ext uri="{FF2B5EF4-FFF2-40B4-BE49-F238E27FC236}">
              <a16:creationId xmlns:a16="http://schemas.microsoft.com/office/drawing/2014/main" id="{00000000-0008-0000-1D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1" name="Text Box 10">
          <a:extLst>
            <a:ext uri="{FF2B5EF4-FFF2-40B4-BE49-F238E27FC236}">
              <a16:creationId xmlns:a16="http://schemas.microsoft.com/office/drawing/2014/main" id="{00000000-0008-0000-1D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2" name="Text Box 1">
          <a:extLst>
            <a:ext uri="{FF2B5EF4-FFF2-40B4-BE49-F238E27FC236}">
              <a16:creationId xmlns:a16="http://schemas.microsoft.com/office/drawing/2014/main" id="{00000000-0008-0000-1D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3" name="Text Box 2">
          <a:extLst>
            <a:ext uri="{FF2B5EF4-FFF2-40B4-BE49-F238E27FC236}">
              <a16:creationId xmlns:a16="http://schemas.microsoft.com/office/drawing/2014/main" id="{00000000-0008-0000-1D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4" name="Text Box 8">
          <a:extLst>
            <a:ext uri="{FF2B5EF4-FFF2-40B4-BE49-F238E27FC236}">
              <a16:creationId xmlns:a16="http://schemas.microsoft.com/office/drawing/2014/main" id="{00000000-0008-0000-1D00-000078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145" name="Text Box 8">
          <a:extLst>
            <a:ext uri="{FF2B5EF4-FFF2-40B4-BE49-F238E27FC236}">
              <a16:creationId xmlns:a16="http://schemas.microsoft.com/office/drawing/2014/main" id="{00000000-0008-0000-1D00-00007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46" name="Text Box 8">
          <a:extLst>
            <a:ext uri="{FF2B5EF4-FFF2-40B4-BE49-F238E27FC236}">
              <a16:creationId xmlns:a16="http://schemas.microsoft.com/office/drawing/2014/main" id="{00000000-0008-0000-1D00-00007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47" name="Text Box 8">
          <a:extLst>
            <a:ext uri="{FF2B5EF4-FFF2-40B4-BE49-F238E27FC236}">
              <a16:creationId xmlns:a16="http://schemas.microsoft.com/office/drawing/2014/main" id="{00000000-0008-0000-1D00-00007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8" name="Text Box 8">
          <a:extLst>
            <a:ext uri="{FF2B5EF4-FFF2-40B4-BE49-F238E27FC236}">
              <a16:creationId xmlns:a16="http://schemas.microsoft.com/office/drawing/2014/main" id="{00000000-0008-0000-1D00-00007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49" name="Text Box 8">
          <a:extLst>
            <a:ext uri="{FF2B5EF4-FFF2-40B4-BE49-F238E27FC236}">
              <a16:creationId xmlns:a16="http://schemas.microsoft.com/office/drawing/2014/main" id="{00000000-0008-0000-1D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0" name="Text Box 1">
          <a:extLst>
            <a:ext uri="{FF2B5EF4-FFF2-40B4-BE49-F238E27FC236}">
              <a16:creationId xmlns:a16="http://schemas.microsoft.com/office/drawing/2014/main" id="{00000000-0008-0000-1D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1" name="Text Box 2">
          <a:extLst>
            <a:ext uri="{FF2B5EF4-FFF2-40B4-BE49-F238E27FC236}">
              <a16:creationId xmlns:a16="http://schemas.microsoft.com/office/drawing/2014/main" id="{00000000-0008-0000-1D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2" name="Text Box 3">
          <a:extLst>
            <a:ext uri="{FF2B5EF4-FFF2-40B4-BE49-F238E27FC236}">
              <a16:creationId xmlns:a16="http://schemas.microsoft.com/office/drawing/2014/main" id="{00000000-0008-0000-1D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3" name="Text Box 4">
          <a:extLst>
            <a:ext uri="{FF2B5EF4-FFF2-40B4-BE49-F238E27FC236}">
              <a16:creationId xmlns:a16="http://schemas.microsoft.com/office/drawing/2014/main" id="{00000000-0008-0000-1D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4" name="Text Box 5">
          <a:extLst>
            <a:ext uri="{FF2B5EF4-FFF2-40B4-BE49-F238E27FC236}">
              <a16:creationId xmlns:a16="http://schemas.microsoft.com/office/drawing/2014/main" id="{00000000-0008-0000-1D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5" name="Text Box 6">
          <a:extLst>
            <a:ext uri="{FF2B5EF4-FFF2-40B4-BE49-F238E27FC236}">
              <a16:creationId xmlns:a16="http://schemas.microsoft.com/office/drawing/2014/main" id="{00000000-0008-0000-1D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6" name="Text Box 8">
          <a:extLst>
            <a:ext uri="{FF2B5EF4-FFF2-40B4-BE49-F238E27FC236}">
              <a16:creationId xmlns:a16="http://schemas.microsoft.com/office/drawing/2014/main" id="{00000000-0008-0000-1D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7" name="Text Box 9">
          <a:extLst>
            <a:ext uri="{FF2B5EF4-FFF2-40B4-BE49-F238E27FC236}">
              <a16:creationId xmlns:a16="http://schemas.microsoft.com/office/drawing/2014/main" id="{00000000-0008-0000-1D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8" name="Text Box 10">
          <a:extLst>
            <a:ext uri="{FF2B5EF4-FFF2-40B4-BE49-F238E27FC236}">
              <a16:creationId xmlns:a16="http://schemas.microsoft.com/office/drawing/2014/main" id="{00000000-0008-0000-1D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59" name="Text Box 1">
          <a:extLst>
            <a:ext uri="{FF2B5EF4-FFF2-40B4-BE49-F238E27FC236}">
              <a16:creationId xmlns:a16="http://schemas.microsoft.com/office/drawing/2014/main" id="{00000000-0008-0000-1D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60" name="Text Box 2">
          <a:extLst>
            <a:ext uri="{FF2B5EF4-FFF2-40B4-BE49-F238E27FC236}">
              <a16:creationId xmlns:a16="http://schemas.microsoft.com/office/drawing/2014/main" id="{00000000-0008-0000-1D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61" name="Text Box 8">
          <a:extLst>
            <a:ext uri="{FF2B5EF4-FFF2-40B4-BE49-F238E27FC236}">
              <a16:creationId xmlns:a16="http://schemas.microsoft.com/office/drawing/2014/main" id="{00000000-0008-0000-1D00-00008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62" name="Text Box 8">
          <a:extLst>
            <a:ext uri="{FF2B5EF4-FFF2-40B4-BE49-F238E27FC236}">
              <a16:creationId xmlns:a16="http://schemas.microsoft.com/office/drawing/2014/main" id="{00000000-0008-0000-1D00-00008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63" name="Text Box 8">
          <a:extLst>
            <a:ext uri="{FF2B5EF4-FFF2-40B4-BE49-F238E27FC236}">
              <a16:creationId xmlns:a16="http://schemas.microsoft.com/office/drawing/2014/main" id="{00000000-0008-0000-1D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64" name="Text Box 8">
          <a:extLst>
            <a:ext uri="{FF2B5EF4-FFF2-40B4-BE49-F238E27FC236}">
              <a16:creationId xmlns:a16="http://schemas.microsoft.com/office/drawing/2014/main" id="{00000000-0008-0000-1D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1D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1D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28575</xdr:rowOff>
    </xdr:from>
    <xdr:ext cx="114300" cy="285750"/>
    <xdr:sp macro="" textlink="">
      <xdr:nvSpPr>
        <xdr:cNvPr id="1167" name="Text Box 8">
          <a:extLst>
            <a:ext uri="{FF2B5EF4-FFF2-40B4-BE49-F238E27FC236}">
              <a16:creationId xmlns:a16="http://schemas.microsoft.com/office/drawing/2014/main" id="{00000000-0008-0000-1D00-00008F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168" name="Text Box 8">
          <a:extLst>
            <a:ext uri="{FF2B5EF4-FFF2-40B4-BE49-F238E27FC236}">
              <a16:creationId xmlns:a16="http://schemas.microsoft.com/office/drawing/2014/main" id="{00000000-0008-0000-1D00-000090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169" name="Text Box 8">
          <a:extLst>
            <a:ext uri="{FF2B5EF4-FFF2-40B4-BE49-F238E27FC236}">
              <a16:creationId xmlns:a16="http://schemas.microsoft.com/office/drawing/2014/main" id="{00000000-0008-0000-1D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170" name="Text Box 8">
          <a:extLst>
            <a:ext uri="{FF2B5EF4-FFF2-40B4-BE49-F238E27FC236}">
              <a16:creationId xmlns:a16="http://schemas.microsoft.com/office/drawing/2014/main" id="{00000000-0008-0000-1D00-000092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95250</xdr:rowOff>
    </xdr:from>
    <xdr:ext cx="114300" cy="285750"/>
    <xdr:sp macro="" textlink="">
      <xdr:nvSpPr>
        <xdr:cNvPr id="1171" name="Text Box 8">
          <a:extLst>
            <a:ext uri="{FF2B5EF4-FFF2-40B4-BE49-F238E27FC236}">
              <a16:creationId xmlns:a16="http://schemas.microsoft.com/office/drawing/2014/main" id="{00000000-0008-0000-1D00-000093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72" name="Text Box 8">
          <a:extLst>
            <a:ext uri="{FF2B5EF4-FFF2-40B4-BE49-F238E27FC236}">
              <a16:creationId xmlns:a16="http://schemas.microsoft.com/office/drawing/2014/main" id="{00000000-0008-0000-1D00-00009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3" name="Text Box 1">
          <a:extLst>
            <a:ext uri="{FF2B5EF4-FFF2-40B4-BE49-F238E27FC236}">
              <a16:creationId xmlns:a16="http://schemas.microsoft.com/office/drawing/2014/main" id="{00000000-0008-0000-1D00-00009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4" name="Text Box 2">
          <a:extLst>
            <a:ext uri="{FF2B5EF4-FFF2-40B4-BE49-F238E27FC236}">
              <a16:creationId xmlns:a16="http://schemas.microsoft.com/office/drawing/2014/main" id="{00000000-0008-0000-1D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5" name="Text Box 3">
          <a:extLst>
            <a:ext uri="{FF2B5EF4-FFF2-40B4-BE49-F238E27FC236}">
              <a16:creationId xmlns:a16="http://schemas.microsoft.com/office/drawing/2014/main" id="{00000000-0008-0000-1D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6" name="Text Box 4">
          <a:extLst>
            <a:ext uri="{FF2B5EF4-FFF2-40B4-BE49-F238E27FC236}">
              <a16:creationId xmlns:a16="http://schemas.microsoft.com/office/drawing/2014/main" id="{00000000-0008-0000-1D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7" name="Text Box 5">
          <a:extLst>
            <a:ext uri="{FF2B5EF4-FFF2-40B4-BE49-F238E27FC236}">
              <a16:creationId xmlns:a16="http://schemas.microsoft.com/office/drawing/2014/main" id="{00000000-0008-0000-1D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8" name="Text Box 6">
          <a:extLst>
            <a:ext uri="{FF2B5EF4-FFF2-40B4-BE49-F238E27FC236}">
              <a16:creationId xmlns:a16="http://schemas.microsoft.com/office/drawing/2014/main" id="{00000000-0008-0000-1D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9" name="Text Box 8">
          <a:extLst>
            <a:ext uri="{FF2B5EF4-FFF2-40B4-BE49-F238E27FC236}">
              <a16:creationId xmlns:a16="http://schemas.microsoft.com/office/drawing/2014/main" id="{00000000-0008-0000-1D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0" name="Text Box 9">
          <a:extLst>
            <a:ext uri="{FF2B5EF4-FFF2-40B4-BE49-F238E27FC236}">
              <a16:creationId xmlns:a16="http://schemas.microsoft.com/office/drawing/2014/main" id="{00000000-0008-0000-1D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1" name="Text Box 10">
          <a:extLst>
            <a:ext uri="{FF2B5EF4-FFF2-40B4-BE49-F238E27FC236}">
              <a16:creationId xmlns:a16="http://schemas.microsoft.com/office/drawing/2014/main" id="{00000000-0008-0000-1D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2" name="Text Box 1">
          <a:extLst>
            <a:ext uri="{FF2B5EF4-FFF2-40B4-BE49-F238E27FC236}">
              <a16:creationId xmlns:a16="http://schemas.microsoft.com/office/drawing/2014/main" id="{00000000-0008-0000-1D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3" name="Text Box 2">
          <a:extLst>
            <a:ext uri="{FF2B5EF4-FFF2-40B4-BE49-F238E27FC236}">
              <a16:creationId xmlns:a16="http://schemas.microsoft.com/office/drawing/2014/main" id="{00000000-0008-0000-1D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4" name="Text Box 8">
          <a:extLst>
            <a:ext uri="{FF2B5EF4-FFF2-40B4-BE49-F238E27FC236}">
              <a16:creationId xmlns:a16="http://schemas.microsoft.com/office/drawing/2014/main" id="{00000000-0008-0000-1D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1D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6" name="Text Box 1">
          <a:extLst>
            <a:ext uri="{FF2B5EF4-FFF2-40B4-BE49-F238E27FC236}">
              <a16:creationId xmlns:a16="http://schemas.microsoft.com/office/drawing/2014/main" id="{00000000-0008-0000-1D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7" name="Text Box 2">
          <a:extLst>
            <a:ext uri="{FF2B5EF4-FFF2-40B4-BE49-F238E27FC236}">
              <a16:creationId xmlns:a16="http://schemas.microsoft.com/office/drawing/2014/main" id="{00000000-0008-0000-1D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8" name="Text Box 3">
          <a:extLst>
            <a:ext uri="{FF2B5EF4-FFF2-40B4-BE49-F238E27FC236}">
              <a16:creationId xmlns:a16="http://schemas.microsoft.com/office/drawing/2014/main" id="{00000000-0008-0000-1D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9" name="Text Box 4">
          <a:extLst>
            <a:ext uri="{FF2B5EF4-FFF2-40B4-BE49-F238E27FC236}">
              <a16:creationId xmlns:a16="http://schemas.microsoft.com/office/drawing/2014/main" id="{00000000-0008-0000-1D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0" name="Text Box 5">
          <a:extLst>
            <a:ext uri="{FF2B5EF4-FFF2-40B4-BE49-F238E27FC236}">
              <a16:creationId xmlns:a16="http://schemas.microsoft.com/office/drawing/2014/main" id="{00000000-0008-0000-1D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1" name="Text Box 6">
          <a:extLst>
            <a:ext uri="{FF2B5EF4-FFF2-40B4-BE49-F238E27FC236}">
              <a16:creationId xmlns:a16="http://schemas.microsoft.com/office/drawing/2014/main" id="{00000000-0008-0000-1D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2" name="Text Box 8">
          <a:extLst>
            <a:ext uri="{FF2B5EF4-FFF2-40B4-BE49-F238E27FC236}">
              <a16:creationId xmlns:a16="http://schemas.microsoft.com/office/drawing/2014/main" id="{00000000-0008-0000-1D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3" name="Text Box 9">
          <a:extLst>
            <a:ext uri="{FF2B5EF4-FFF2-40B4-BE49-F238E27FC236}">
              <a16:creationId xmlns:a16="http://schemas.microsoft.com/office/drawing/2014/main" id="{00000000-0008-0000-1D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4" name="Text Box 10">
          <a:extLst>
            <a:ext uri="{FF2B5EF4-FFF2-40B4-BE49-F238E27FC236}">
              <a16:creationId xmlns:a16="http://schemas.microsoft.com/office/drawing/2014/main" id="{00000000-0008-0000-1D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5" name="Text Box 1">
          <a:extLst>
            <a:ext uri="{FF2B5EF4-FFF2-40B4-BE49-F238E27FC236}">
              <a16:creationId xmlns:a16="http://schemas.microsoft.com/office/drawing/2014/main" id="{00000000-0008-0000-1D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6" name="Text Box 2">
          <a:extLst>
            <a:ext uri="{FF2B5EF4-FFF2-40B4-BE49-F238E27FC236}">
              <a16:creationId xmlns:a16="http://schemas.microsoft.com/office/drawing/2014/main" id="{00000000-0008-0000-1D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7" name="Text Box 8">
          <a:extLst>
            <a:ext uri="{FF2B5EF4-FFF2-40B4-BE49-F238E27FC236}">
              <a16:creationId xmlns:a16="http://schemas.microsoft.com/office/drawing/2014/main" id="{00000000-0008-0000-1D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1D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9" name="Text Box 1">
          <a:extLst>
            <a:ext uri="{FF2B5EF4-FFF2-40B4-BE49-F238E27FC236}">
              <a16:creationId xmlns:a16="http://schemas.microsoft.com/office/drawing/2014/main" id="{00000000-0008-0000-1D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0" name="Text Box 2">
          <a:extLst>
            <a:ext uri="{FF2B5EF4-FFF2-40B4-BE49-F238E27FC236}">
              <a16:creationId xmlns:a16="http://schemas.microsoft.com/office/drawing/2014/main" id="{00000000-0008-0000-1D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1" name="Text Box 3">
          <a:extLst>
            <a:ext uri="{FF2B5EF4-FFF2-40B4-BE49-F238E27FC236}">
              <a16:creationId xmlns:a16="http://schemas.microsoft.com/office/drawing/2014/main" id="{00000000-0008-0000-1D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2" name="Text Box 4">
          <a:extLst>
            <a:ext uri="{FF2B5EF4-FFF2-40B4-BE49-F238E27FC236}">
              <a16:creationId xmlns:a16="http://schemas.microsoft.com/office/drawing/2014/main" id="{00000000-0008-0000-1D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3" name="Text Box 5">
          <a:extLst>
            <a:ext uri="{FF2B5EF4-FFF2-40B4-BE49-F238E27FC236}">
              <a16:creationId xmlns:a16="http://schemas.microsoft.com/office/drawing/2014/main" id="{00000000-0008-0000-1D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4" name="Text Box 6">
          <a:extLst>
            <a:ext uri="{FF2B5EF4-FFF2-40B4-BE49-F238E27FC236}">
              <a16:creationId xmlns:a16="http://schemas.microsoft.com/office/drawing/2014/main" id="{00000000-0008-0000-1D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5" name="Text Box 8">
          <a:extLst>
            <a:ext uri="{FF2B5EF4-FFF2-40B4-BE49-F238E27FC236}">
              <a16:creationId xmlns:a16="http://schemas.microsoft.com/office/drawing/2014/main" id="{00000000-0008-0000-1D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6" name="Text Box 9">
          <a:extLst>
            <a:ext uri="{FF2B5EF4-FFF2-40B4-BE49-F238E27FC236}">
              <a16:creationId xmlns:a16="http://schemas.microsoft.com/office/drawing/2014/main" id="{00000000-0008-0000-1D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7" name="Text Box 10">
          <a:extLst>
            <a:ext uri="{FF2B5EF4-FFF2-40B4-BE49-F238E27FC236}">
              <a16:creationId xmlns:a16="http://schemas.microsoft.com/office/drawing/2014/main" id="{00000000-0008-0000-1D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8" name="Text Box 1">
          <a:extLst>
            <a:ext uri="{FF2B5EF4-FFF2-40B4-BE49-F238E27FC236}">
              <a16:creationId xmlns:a16="http://schemas.microsoft.com/office/drawing/2014/main" id="{00000000-0008-0000-1D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9" name="Text Box 2">
          <a:extLst>
            <a:ext uri="{FF2B5EF4-FFF2-40B4-BE49-F238E27FC236}">
              <a16:creationId xmlns:a16="http://schemas.microsoft.com/office/drawing/2014/main" id="{00000000-0008-0000-1D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10" name="Text Box 8">
          <a:extLst>
            <a:ext uri="{FF2B5EF4-FFF2-40B4-BE49-F238E27FC236}">
              <a16:creationId xmlns:a16="http://schemas.microsoft.com/office/drawing/2014/main" id="{00000000-0008-0000-1D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1" name="Text Box 8">
          <a:extLst>
            <a:ext uri="{FF2B5EF4-FFF2-40B4-BE49-F238E27FC236}">
              <a16:creationId xmlns:a16="http://schemas.microsoft.com/office/drawing/2014/main" id="{00000000-0008-0000-1D00-0000BB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12" name="Text Box 8">
          <a:extLst>
            <a:ext uri="{FF2B5EF4-FFF2-40B4-BE49-F238E27FC236}">
              <a16:creationId xmlns:a16="http://schemas.microsoft.com/office/drawing/2014/main" id="{00000000-0008-0000-1D00-0000BC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13" name="Text Box 8">
          <a:extLst>
            <a:ext uri="{FF2B5EF4-FFF2-40B4-BE49-F238E27FC236}">
              <a16:creationId xmlns:a16="http://schemas.microsoft.com/office/drawing/2014/main" id="{00000000-0008-0000-1D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214" name="Text Box 8">
          <a:extLst>
            <a:ext uri="{FF2B5EF4-FFF2-40B4-BE49-F238E27FC236}">
              <a16:creationId xmlns:a16="http://schemas.microsoft.com/office/drawing/2014/main" id="{00000000-0008-0000-1D00-0000BE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15" name="Text Box 8">
          <a:extLst>
            <a:ext uri="{FF2B5EF4-FFF2-40B4-BE49-F238E27FC236}">
              <a16:creationId xmlns:a16="http://schemas.microsoft.com/office/drawing/2014/main" id="{00000000-0008-0000-1D00-0000BF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216" name="Text Box 8">
          <a:extLst>
            <a:ext uri="{FF2B5EF4-FFF2-40B4-BE49-F238E27FC236}">
              <a16:creationId xmlns:a16="http://schemas.microsoft.com/office/drawing/2014/main" id="{00000000-0008-0000-1D00-0000C0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17" name="Text Box 8">
          <a:extLst>
            <a:ext uri="{FF2B5EF4-FFF2-40B4-BE49-F238E27FC236}">
              <a16:creationId xmlns:a16="http://schemas.microsoft.com/office/drawing/2014/main" id="{00000000-0008-0000-1D00-0000C1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18" name="Text Box 8">
          <a:extLst>
            <a:ext uri="{FF2B5EF4-FFF2-40B4-BE49-F238E27FC236}">
              <a16:creationId xmlns:a16="http://schemas.microsoft.com/office/drawing/2014/main" id="{00000000-0008-0000-1D00-0000C2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19" name="Text Box 8">
          <a:extLst>
            <a:ext uri="{FF2B5EF4-FFF2-40B4-BE49-F238E27FC236}">
              <a16:creationId xmlns:a16="http://schemas.microsoft.com/office/drawing/2014/main" id="{00000000-0008-0000-1D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20" name="Text Box 8">
          <a:extLst>
            <a:ext uri="{FF2B5EF4-FFF2-40B4-BE49-F238E27FC236}">
              <a16:creationId xmlns:a16="http://schemas.microsoft.com/office/drawing/2014/main" id="{00000000-0008-0000-1D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1D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2" name="Text Box 1">
          <a:extLst>
            <a:ext uri="{FF2B5EF4-FFF2-40B4-BE49-F238E27FC236}">
              <a16:creationId xmlns:a16="http://schemas.microsoft.com/office/drawing/2014/main" id="{00000000-0008-0000-1D00-0000C6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3" name="Text Box 2">
          <a:extLst>
            <a:ext uri="{FF2B5EF4-FFF2-40B4-BE49-F238E27FC236}">
              <a16:creationId xmlns:a16="http://schemas.microsoft.com/office/drawing/2014/main" id="{00000000-0008-0000-1D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4" name="Text Box 3">
          <a:extLst>
            <a:ext uri="{FF2B5EF4-FFF2-40B4-BE49-F238E27FC236}">
              <a16:creationId xmlns:a16="http://schemas.microsoft.com/office/drawing/2014/main" id="{00000000-0008-0000-1D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5" name="Text Box 4">
          <a:extLst>
            <a:ext uri="{FF2B5EF4-FFF2-40B4-BE49-F238E27FC236}">
              <a16:creationId xmlns:a16="http://schemas.microsoft.com/office/drawing/2014/main" id="{00000000-0008-0000-1D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6" name="Text Box 5">
          <a:extLst>
            <a:ext uri="{FF2B5EF4-FFF2-40B4-BE49-F238E27FC236}">
              <a16:creationId xmlns:a16="http://schemas.microsoft.com/office/drawing/2014/main" id="{00000000-0008-0000-1D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7" name="Text Box 6">
          <a:extLst>
            <a:ext uri="{FF2B5EF4-FFF2-40B4-BE49-F238E27FC236}">
              <a16:creationId xmlns:a16="http://schemas.microsoft.com/office/drawing/2014/main" id="{00000000-0008-0000-1D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8" name="Text Box 8">
          <a:extLst>
            <a:ext uri="{FF2B5EF4-FFF2-40B4-BE49-F238E27FC236}">
              <a16:creationId xmlns:a16="http://schemas.microsoft.com/office/drawing/2014/main" id="{00000000-0008-0000-1D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29" name="Text Box 9">
          <a:extLst>
            <a:ext uri="{FF2B5EF4-FFF2-40B4-BE49-F238E27FC236}">
              <a16:creationId xmlns:a16="http://schemas.microsoft.com/office/drawing/2014/main" id="{00000000-0008-0000-1D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30" name="Text Box 10">
          <a:extLst>
            <a:ext uri="{FF2B5EF4-FFF2-40B4-BE49-F238E27FC236}">
              <a16:creationId xmlns:a16="http://schemas.microsoft.com/office/drawing/2014/main" id="{00000000-0008-0000-1D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31" name="Text Box 1">
          <a:extLst>
            <a:ext uri="{FF2B5EF4-FFF2-40B4-BE49-F238E27FC236}">
              <a16:creationId xmlns:a16="http://schemas.microsoft.com/office/drawing/2014/main" id="{00000000-0008-0000-1D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32" name="Text Box 2">
          <a:extLst>
            <a:ext uri="{FF2B5EF4-FFF2-40B4-BE49-F238E27FC236}">
              <a16:creationId xmlns:a16="http://schemas.microsoft.com/office/drawing/2014/main" id="{00000000-0008-0000-1D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3" name="Text Box 1">
          <a:extLst>
            <a:ext uri="{FF2B5EF4-FFF2-40B4-BE49-F238E27FC236}">
              <a16:creationId xmlns:a16="http://schemas.microsoft.com/office/drawing/2014/main" id="{00000000-0008-0000-1D00-0000D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4" name="Text Box 2">
          <a:extLst>
            <a:ext uri="{FF2B5EF4-FFF2-40B4-BE49-F238E27FC236}">
              <a16:creationId xmlns:a16="http://schemas.microsoft.com/office/drawing/2014/main" id="{00000000-0008-0000-1D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5" name="Text Box 3">
          <a:extLst>
            <a:ext uri="{FF2B5EF4-FFF2-40B4-BE49-F238E27FC236}">
              <a16:creationId xmlns:a16="http://schemas.microsoft.com/office/drawing/2014/main" id="{00000000-0008-0000-1D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6" name="Text Box 4">
          <a:extLst>
            <a:ext uri="{FF2B5EF4-FFF2-40B4-BE49-F238E27FC236}">
              <a16:creationId xmlns:a16="http://schemas.microsoft.com/office/drawing/2014/main" id="{00000000-0008-0000-1D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7" name="Text Box 5">
          <a:extLst>
            <a:ext uri="{FF2B5EF4-FFF2-40B4-BE49-F238E27FC236}">
              <a16:creationId xmlns:a16="http://schemas.microsoft.com/office/drawing/2014/main" id="{00000000-0008-0000-1D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8" name="Text Box 6">
          <a:extLst>
            <a:ext uri="{FF2B5EF4-FFF2-40B4-BE49-F238E27FC236}">
              <a16:creationId xmlns:a16="http://schemas.microsoft.com/office/drawing/2014/main" id="{00000000-0008-0000-1D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39" name="Text Box 8">
          <a:extLst>
            <a:ext uri="{FF2B5EF4-FFF2-40B4-BE49-F238E27FC236}">
              <a16:creationId xmlns:a16="http://schemas.microsoft.com/office/drawing/2014/main" id="{00000000-0008-0000-1D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0" name="Text Box 9">
          <a:extLst>
            <a:ext uri="{FF2B5EF4-FFF2-40B4-BE49-F238E27FC236}">
              <a16:creationId xmlns:a16="http://schemas.microsoft.com/office/drawing/2014/main" id="{00000000-0008-0000-1D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1" name="Text Box 10">
          <a:extLst>
            <a:ext uri="{FF2B5EF4-FFF2-40B4-BE49-F238E27FC236}">
              <a16:creationId xmlns:a16="http://schemas.microsoft.com/office/drawing/2014/main" id="{00000000-0008-0000-1D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42" name="Text Box 11">
          <a:extLst>
            <a:ext uri="{FF2B5EF4-FFF2-40B4-BE49-F238E27FC236}">
              <a16:creationId xmlns:a16="http://schemas.microsoft.com/office/drawing/2014/main" id="{00000000-0008-0000-1D00-0000DA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43" name="Text Box 12">
          <a:extLst>
            <a:ext uri="{FF2B5EF4-FFF2-40B4-BE49-F238E27FC236}">
              <a16:creationId xmlns:a16="http://schemas.microsoft.com/office/drawing/2014/main" id="{00000000-0008-0000-1D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4" name="Text Box 1">
          <a:extLst>
            <a:ext uri="{FF2B5EF4-FFF2-40B4-BE49-F238E27FC236}">
              <a16:creationId xmlns:a16="http://schemas.microsoft.com/office/drawing/2014/main" id="{00000000-0008-0000-1D00-0000DC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5" name="Text Box 2">
          <a:extLst>
            <a:ext uri="{FF2B5EF4-FFF2-40B4-BE49-F238E27FC236}">
              <a16:creationId xmlns:a16="http://schemas.microsoft.com/office/drawing/2014/main" id="{00000000-0008-0000-1D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6" name="Text Box 1">
          <a:extLst>
            <a:ext uri="{FF2B5EF4-FFF2-40B4-BE49-F238E27FC236}">
              <a16:creationId xmlns:a16="http://schemas.microsoft.com/office/drawing/2014/main" id="{00000000-0008-0000-1D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7" name="Text Box 2">
          <a:extLst>
            <a:ext uri="{FF2B5EF4-FFF2-40B4-BE49-F238E27FC236}">
              <a16:creationId xmlns:a16="http://schemas.microsoft.com/office/drawing/2014/main" id="{00000000-0008-0000-1D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8" name="Text Box 3">
          <a:extLst>
            <a:ext uri="{FF2B5EF4-FFF2-40B4-BE49-F238E27FC236}">
              <a16:creationId xmlns:a16="http://schemas.microsoft.com/office/drawing/2014/main" id="{00000000-0008-0000-1D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49" name="Text Box 4">
          <a:extLst>
            <a:ext uri="{FF2B5EF4-FFF2-40B4-BE49-F238E27FC236}">
              <a16:creationId xmlns:a16="http://schemas.microsoft.com/office/drawing/2014/main" id="{00000000-0008-0000-1D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0" name="Text Box 5">
          <a:extLst>
            <a:ext uri="{FF2B5EF4-FFF2-40B4-BE49-F238E27FC236}">
              <a16:creationId xmlns:a16="http://schemas.microsoft.com/office/drawing/2014/main" id="{00000000-0008-0000-1D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1" name="Text Box 6">
          <a:extLst>
            <a:ext uri="{FF2B5EF4-FFF2-40B4-BE49-F238E27FC236}">
              <a16:creationId xmlns:a16="http://schemas.microsoft.com/office/drawing/2014/main" id="{00000000-0008-0000-1D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2" name="Text Box 8">
          <a:extLst>
            <a:ext uri="{FF2B5EF4-FFF2-40B4-BE49-F238E27FC236}">
              <a16:creationId xmlns:a16="http://schemas.microsoft.com/office/drawing/2014/main" id="{00000000-0008-0000-1D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3" name="Text Box 9">
          <a:extLst>
            <a:ext uri="{FF2B5EF4-FFF2-40B4-BE49-F238E27FC236}">
              <a16:creationId xmlns:a16="http://schemas.microsoft.com/office/drawing/2014/main" id="{00000000-0008-0000-1D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4" name="Text Box 10">
          <a:extLst>
            <a:ext uri="{FF2B5EF4-FFF2-40B4-BE49-F238E27FC236}">
              <a16:creationId xmlns:a16="http://schemas.microsoft.com/office/drawing/2014/main" id="{00000000-0008-0000-1D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55" name="Text Box 11">
          <a:extLst>
            <a:ext uri="{FF2B5EF4-FFF2-40B4-BE49-F238E27FC236}">
              <a16:creationId xmlns:a16="http://schemas.microsoft.com/office/drawing/2014/main" id="{00000000-0008-0000-1D00-0000E7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56" name="Text Box 12">
          <a:extLst>
            <a:ext uri="{FF2B5EF4-FFF2-40B4-BE49-F238E27FC236}">
              <a16:creationId xmlns:a16="http://schemas.microsoft.com/office/drawing/2014/main" id="{00000000-0008-0000-1D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7" name="Text Box 1">
          <a:extLst>
            <a:ext uri="{FF2B5EF4-FFF2-40B4-BE49-F238E27FC236}">
              <a16:creationId xmlns:a16="http://schemas.microsoft.com/office/drawing/2014/main" id="{00000000-0008-0000-1D00-0000E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58" name="Text Box 2">
          <a:extLst>
            <a:ext uri="{FF2B5EF4-FFF2-40B4-BE49-F238E27FC236}">
              <a16:creationId xmlns:a16="http://schemas.microsoft.com/office/drawing/2014/main" id="{00000000-0008-0000-1D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59" name="Text Box 8">
          <a:extLst>
            <a:ext uri="{FF2B5EF4-FFF2-40B4-BE49-F238E27FC236}">
              <a16:creationId xmlns:a16="http://schemas.microsoft.com/office/drawing/2014/main" id="{00000000-0008-0000-1D00-0000E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0" name="Text Box 13">
          <a:extLst>
            <a:ext uri="{FF2B5EF4-FFF2-40B4-BE49-F238E27FC236}">
              <a16:creationId xmlns:a16="http://schemas.microsoft.com/office/drawing/2014/main" id="{00000000-0008-0000-1D00-0000EC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1" name="Text Box 14">
          <a:extLst>
            <a:ext uri="{FF2B5EF4-FFF2-40B4-BE49-F238E27FC236}">
              <a16:creationId xmlns:a16="http://schemas.microsoft.com/office/drawing/2014/main" id="{00000000-0008-0000-1D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2" name="Text Box 13">
          <a:extLst>
            <a:ext uri="{FF2B5EF4-FFF2-40B4-BE49-F238E27FC236}">
              <a16:creationId xmlns:a16="http://schemas.microsoft.com/office/drawing/2014/main" id="{00000000-0008-0000-1D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3" name="Text Box 14">
          <a:extLst>
            <a:ext uri="{FF2B5EF4-FFF2-40B4-BE49-F238E27FC236}">
              <a16:creationId xmlns:a16="http://schemas.microsoft.com/office/drawing/2014/main" id="{00000000-0008-0000-1D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264" name="Text Box 13">
          <a:extLst>
            <a:ext uri="{FF2B5EF4-FFF2-40B4-BE49-F238E27FC236}">
              <a16:creationId xmlns:a16="http://schemas.microsoft.com/office/drawing/2014/main" id="{00000000-0008-0000-1D00-0000F0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265" name="Text Box 14">
          <a:extLst>
            <a:ext uri="{FF2B5EF4-FFF2-40B4-BE49-F238E27FC236}">
              <a16:creationId xmlns:a16="http://schemas.microsoft.com/office/drawing/2014/main" id="{00000000-0008-0000-1D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6" name="Text Box 8">
          <a:extLst>
            <a:ext uri="{FF2B5EF4-FFF2-40B4-BE49-F238E27FC236}">
              <a16:creationId xmlns:a16="http://schemas.microsoft.com/office/drawing/2014/main" id="{00000000-0008-0000-1D00-0000F2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7" name="Text Box 8">
          <a:extLst>
            <a:ext uri="{FF2B5EF4-FFF2-40B4-BE49-F238E27FC236}">
              <a16:creationId xmlns:a16="http://schemas.microsoft.com/office/drawing/2014/main" id="{00000000-0008-0000-1D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268" name="Text Box 8">
          <a:extLst>
            <a:ext uri="{FF2B5EF4-FFF2-40B4-BE49-F238E27FC236}">
              <a16:creationId xmlns:a16="http://schemas.microsoft.com/office/drawing/2014/main" id="{00000000-0008-0000-1D00-0000F4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69" name="Text Box 8">
          <a:extLst>
            <a:ext uri="{FF2B5EF4-FFF2-40B4-BE49-F238E27FC236}">
              <a16:creationId xmlns:a16="http://schemas.microsoft.com/office/drawing/2014/main" id="{00000000-0008-0000-1D00-0000F5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270" name="Text Box 8">
          <a:extLst>
            <a:ext uri="{FF2B5EF4-FFF2-40B4-BE49-F238E27FC236}">
              <a16:creationId xmlns:a16="http://schemas.microsoft.com/office/drawing/2014/main" id="{00000000-0008-0000-1D00-0000F6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271" name="Text Box 8">
          <a:extLst>
            <a:ext uri="{FF2B5EF4-FFF2-40B4-BE49-F238E27FC236}">
              <a16:creationId xmlns:a16="http://schemas.microsoft.com/office/drawing/2014/main" id="{00000000-0008-0000-1D00-0000F7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2" name="Text Box 1">
          <a:extLst>
            <a:ext uri="{FF2B5EF4-FFF2-40B4-BE49-F238E27FC236}">
              <a16:creationId xmlns:a16="http://schemas.microsoft.com/office/drawing/2014/main" id="{00000000-0008-0000-1D00-0000F8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3" name="Text Box 2">
          <a:extLst>
            <a:ext uri="{FF2B5EF4-FFF2-40B4-BE49-F238E27FC236}">
              <a16:creationId xmlns:a16="http://schemas.microsoft.com/office/drawing/2014/main" id="{00000000-0008-0000-1D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4" name="Text Box 3">
          <a:extLst>
            <a:ext uri="{FF2B5EF4-FFF2-40B4-BE49-F238E27FC236}">
              <a16:creationId xmlns:a16="http://schemas.microsoft.com/office/drawing/2014/main" id="{00000000-0008-0000-1D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5" name="Text Box 4">
          <a:extLst>
            <a:ext uri="{FF2B5EF4-FFF2-40B4-BE49-F238E27FC236}">
              <a16:creationId xmlns:a16="http://schemas.microsoft.com/office/drawing/2014/main" id="{00000000-0008-0000-1D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6" name="Text Box 5">
          <a:extLst>
            <a:ext uri="{FF2B5EF4-FFF2-40B4-BE49-F238E27FC236}">
              <a16:creationId xmlns:a16="http://schemas.microsoft.com/office/drawing/2014/main" id="{00000000-0008-0000-1D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7" name="Text Box 6">
          <a:extLst>
            <a:ext uri="{FF2B5EF4-FFF2-40B4-BE49-F238E27FC236}">
              <a16:creationId xmlns:a16="http://schemas.microsoft.com/office/drawing/2014/main" id="{00000000-0008-0000-1D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8" name="Text Box 8">
          <a:extLst>
            <a:ext uri="{FF2B5EF4-FFF2-40B4-BE49-F238E27FC236}">
              <a16:creationId xmlns:a16="http://schemas.microsoft.com/office/drawing/2014/main" id="{00000000-0008-0000-1D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79" name="Text Box 9">
          <a:extLst>
            <a:ext uri="{FF2B5EF4-FFF2-40B4-BE49-F238E27FC236}">
              <a16:creationId xmlns:a16="http://schemas.microsoft.com/office/drawing/2014/main" id="{00000000-0008-0000-1D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80" name="Text Box 10">
          <a:extLst>
            <a:ext uri="{FF2B5EF4-FFF2-40B4-BE49-F238E27FC236}">
              <a16:creationId xmlns:a16="http://schemas.microsoft.com/office/drawing/2014/main" id="{00000000-0008-0000-1D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1" name="Text Box 11">
          <a:extLst>
            <a:ext uri="{FF2B5EF4-FFF2-40B4-BE49-F238E27FC236}">
              <a16:creationId xmlns:a16="http://schemas.microsoft.com/office/drawing/2014/main" id="{00000000-0008-0000-1D00-000001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2" name="Text Box 12">
          <a:extLst>
            <a:ext uri="{FF2B5EF4-FFF2-40B4-BE49-F238E27FC236}">
              <a16:creationId xmlns:a16="http://schemas.microsoft.com/office/drawing/2014/main" id="{00000000-0008-0000-1D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83" name="Text Box 13">
          <a:extLst>
            <a:ext uri="{FF2B5EF4-FFF2-40B4-BE49-F238E27FC236}">
              <a16:creationId xmlns:a16="http://schemas.microsoft.com/office/drawing/2014/main" id="{00000000-0008-0000-1D00-000003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84" name="Text Box 14">
          <a:extLst>
            <a:ext uri="{FF2B5EF4-FFF2-40B4-BE49-F238E27FC236}">
              <a16:creationId xmlns:a16="http://schemas.microsoft.com/office/drawing/2014/main" id="{00000000-0008-0000-1D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85" name="Text Box 1">
          <a:extLst>
            <a:ext uri="{FF2B5EF4-FFF2-40B4-BE49-F238E27FC236}">
              <a16:creationId xmlns:a16="http://schemas.microsoft.com/office/drawing/2014/main" id="{00000000-0008-0000-1D00-000005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286" name="Text Box 2">
          <a:extLst>
            <a:ext uri="{FF2B5EF4-FFF2-40B4-BE49-F238E27FC236}">
              <a16:creationId xmlns:a16="http://schemas.microsoft.com/office/drawing/2014/main" id="{00000000-0008-0000-1D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287" name="Text Box 8">
          <a:extLst>
            <a:ext uri="{FF2B5EF4-FFF2-40B4-BE49-F238E27FC236}">
              <a16:creationId xmlns:a16="http://schemas.microsoft.com/office/drawing/2014/main" id="{00000000-0008-0000-1D00-000007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288" name="Text Box 8">
          <a:extLst>
            <a:ext uri="{FF2B5EF4-FFF2-40B4-BE49-F238E27FC236}">
              <a16:creationId xmlns:a16="http://schemas.microsoft.com/office/drawing/2014/main" id="{00000000-0008-0000-1D00-000008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289" name="Text Box 8">
          <a:extLst>
            <a:ext uri="{FF2B5EF4-FFF2-40B4-BE49-F238E27FC236}">
              <a16:creationId xmlns:a16="http://schemas.microsoft.com/office/drawing/2014/main" id="{00000000-0008-0000-1D00-000009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0" name="Text Box 8">
          <a:extLst>
            <a:ext uri="{FF2B5EF4-FFF2-40B4-BE49-F238E27FC236}">
              <a16:creationId xmlns:a16="http://schemas.microsoft.com/office/drawing/2014/main" id="{00000000-0008-0000-1D00-00000A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1" name="Text Box 8">
          <a:extLst>
            <a:ext uri="{FF2B5EF4-FFF2-40B4-BE49-F238E27FC236}">
              <a16:creationId xmlns:a16="http://schemas.microsoft.com/office/drawing/2014/main" id="{00000000-0008-0000-1D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2" name="Text Box 1">
          <a:extLst>
            <a:ext uri="{FF2B5EF4-FFF2-40B4-BE49-F238E27FC236}">
              <a16:creationId xmlns:a16="http://schemas.microsoft.com/office/drawing/2014/main" id="{00000000-0008-0000-1D00-00000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3" name="Text Box 2">
          <a:extLst>
            <a:ext uri="{FF2B5EF4-FFF2-40B4-BE49-F238E27FC236}">
              <a16:creationId xmlns:a16="http://schemas.microsoft.com/office/drawing/2014/main" id="{00000000-0008-0000-1D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4" name="Text Box 3">
          <a:extLst>
            <a:ext uri="{FF2B5EF4-FFF2-40B4-BE49-F238E27FC236}">
              <a16:creationId xmlns:a16="http://schemas.microsoft.com/office/drawing/2014/main" id="{00000000-0008-0000-1D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5" name="Text Box 4">
          <a:extLst>
            <a:ext uri="{FF2B5EF4-FFF2-40B4-BE49-F238E27FC236}">
              <a16:creationId xmlns:a16="http://schemas.microsoft.com/office/drawing/2014/main" id="{00000000-0008-0000-1D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6" name="Text Box 5">
          <a:extLst>
            <a:ext uri="{FF2B5EF4-FFF2-40B4-BE49-F238E27FC236}">
              <a16:creationId xmlns:a16="http://schemas.microsoft.com/office/drawing/2014/main" id="{00000000-0008-0000-1D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7" name="Text Box 6">
          <a:extLst>
            <a:ext uri="{FF2B5EF4-FFF2-40B4-BE49-F238E27FC236}">
              <a16:creationId xmlns:a16="http://schemas.microsoft.com/office/drawing/2014/main" id="{00000000-0008-0000-1D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8" name="Text Box 8">
          <a:extLst>
            <a:ext uri="{FF2B5EF4-FFF2-40B4-BE49-F238E27FC236}">
              <a16:creationId xmlns:a16="http://schemas.microsoft.com/office/drawing/2014/main" id="{00000000-0008-0000-1D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299" name="Text Box 9">
          <a:extLst>
            <a:ext uri="{FF2B5EF4-FFF2-40B4-BE49-F238E27FC236}">
              <a16:creationId xmlns:a16="http://schemas.microsoft.com/office/drawing/2014/main" id="{00000000-0008-0000-1D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00" name="Text Box 10">
          <a:extLst>
            <a:ext uri="{FF2B5EF4-FFF2-40B4-BE49-F238E27FC236}">
              <a16:creationId xmlns:a16="http://schemas.microsoft.com/office/drawing/2014/main" id="{00000000-0008-0000-1D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01" name="Text Box 1">
          <a:extLst>
            <a:ext uri="{FF2B5EF4-FFF2-40B4-BE49-F238E27FC236}">
              <a16:creationId xmlns:a16="http://schemas.microsoft.com/office/drawing/2014/main" id="{00000000-0008-0000-1D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02" name="Text Box 2">
          <a:extLst>
            <a:ext uri="{FF2B5EF4-FFF2-40B4-BE49-F238E27FC236}">
              <a16:creationId xmlns:a16="http://schemas.microsoft.com/office/drawing/2014/main" id="{00000000-0008-0000-1D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303" name="Text Box 8">
          <a:extLst>
            <a:ext uri="{FF2B5EF4-FFF2-40B4-BE49-F238E27FC236}">
              <a16:creationId xmlns:a16="http://schemas.microsoft.com/office/drawing/2014/main" id="{00000000-0008-0000-1D00-000017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4" name="Text Box 1">
          <a:extLst>
            <a:ext uri="{FF2B5EF4-FFF2-40B4-BE49-F238E27FC236}">
              <a16:creationId xmlns:a16="http://schemas.microsoft.com/office/drawing/2014/main" id="{00000000-0008-0000-1D00-00001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5" name="Text Box 2">
          <a:extLst>
            <a:ext uri="{FF2B5EF4-FFF2-40B4-BE49-F238E27FC236}">
              <a16:creationId xmlns:a16="http://schemas.microsoft.com/office/drawing/2014/main" id="{00000000-0008-0000-1D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6" name="Text Box 3">
          <a:extLst>
            <a:ext uri="{FF2B5EF4-FFF2-40B4-BE49-F238E27FC236}">
              <a16:creationId xmlns:a16="http://schemas.microsoft.com/office/drawing/2014/main" id="{00000000-0008-0000-1D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7" name="Text Box 4">
          <a:extLst>
            <a:ext uri="{FF2B5EF4-FFF2-40B4-BE49-F238E27FC236}">
              <a16:creationId xmlns:a16="http://schemas.microsoft.com/office/drawing/2014/main" id="{00000000-0008-0000-1D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8" name="Text Box 5">
          <a:extLst>
            <a:ext uri="{FF2B5EF4-FFF2-40B4-BE49-F238E27FC236}">
              <a16:creationId xmlns:a16="http://schemas.microsoft.com/office/drawing/2014/main" id="{00000000-0008-0000-1D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09" name="Text Box 6">
          <a:extLst>
            <a:ext uri="{FF2B5EF4-FFF2-40B4-BE49-F238E27FC236}">
              <a16:creationId xmlns:a16="http://schemas.microsoft.com/office/drawing/2014/main" id="{00000000-0008-0000-1D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10" name="Text Box 8">
          <a:extLst>
            <a:ext uri="{FF2B5EF4-FFF2-40B4-BE49-F238E27FC236}">
              <a16:creationId xmlns:a16="http://schemas.microsoft.com/office/drawing/2014/main" id="{00000000-0008-0000-1D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11" name="Text Box 9">
          <a:extLst>
            <a:ext uri="{FF2B5EF4-FFF2-40B4-BE49-F238E27FC236}">
              <a16:creationId xmlns:a16="http://schemas.microsoft.com/office/drawing/2014/main" id="{00000000-0008-0000-1D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12" name="Text Box 10">
          <a:extLst>
            <a:ext uri="{FF2B5EF4-FFF2-40B4-BE49-F238E27FC236}">
              <a16:creationId xmlns:a16="http://schemas.microsoft.com/office/drawing/2014/main" id="{00000000-0008-0000-1D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3" name="Text Box 11">
          <a:extLst>
            <a:ext uri="{FF2B5EF4-FFF2-40B4-BE49-F238E27FC236}">
              <a16:creationId xmlns:a16="http://schemas.microsoft.com/office/drawing/2014/main" id="{00000000-0008-0000-1D00-000021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4" name="Text Box 12">
          <a:extLst>
            <a:ext uri="{FF2B5EF4-FFF2-40B4-BE49-F238E27FC236}">
              <a16:creationId xmlns:a16="http://schemas.microsoft.com/office/drawing/2014/main" id="{00000000-0008-0000-1D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15" name="Text Box 13">
          <a:extLst>
            <a:ext uri="{FF2B5EF4-FFF2-40B4-BE49-F238E27FC236}">
              <a16:creationId xmlns:a16="http://schemas.microsoft.com/office/drawing/2014/main" id="{00000000-0008-0000-1D00-000023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16" name="Text Box 14">
          <a:extLst>
            <a:ext uri="{FF2B5EF4-FFF2-40B4-BE49-F238E27FC236}">
              <a16:creationId xmlns:a16="http://schemas.microsoft.com/office/drawing/2014/main" id="{00000000-0008-0000-1D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17" name="Text Box 1">
          <a:extLst>
            <a:ext uri="{FF2B5EF4-FFF2-40B4-BE49-F238E27FC236}">
              <a16:creationId xmlns:a16="http://schemas.microsoft.com/office/drawing/2014/main" id="{00000000-0008-0000-1D00-000025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18" name="Text Box 2">
          <a:extLst>
            <a:ext uri="{FF2B5EF4-FFF2-40B4-BE49-F238E27FC236}">
              <a16:creationId xmlns:a16="http://schemas.microsoft.com/office/drawing/2014/main" id="{00000000-0008-0000-1D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319" name="Text Box 8">
          <a:extLst>
            <a:ext uri="{FF2B5EF4-FFF2-40B4-BE49-F238E27FC236}">
              <a16:creationId xmlns:a16="http://schemas.microsoft.com/office/drawing/2014/main" id="{00000000-0008-0000-1D00-000027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320" name="Text Box 8">
          <a:extLst>
            <a:ext uri="{FF2B5EF4-FFF2-40B4-BE49-F238E27FC236}">
              <a16:creationId xmlns:a16="http://schemas.microsoft.com/office/drawing/2014/main" id="{00000000-0008-0000-1D00-000028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21" name="Text Box 8">
          <a:extLst>
            <a:ext uri="{FF2B5EF4-FFF2-40B4-BE49-F238E27FC236}">
              <a16:creationId xmlns:a16="http://schemas.microsoft.com/office/drawing/2014/main" id="{00000000-0008-0000-1D00-00002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22" name="Text Box 8">
          <a:extLst>
            <a:ext uri="{FF2B5EF4-FFF2-40B4-BE49-F238E27FC236}">
              <a16:creationId xmlns:a16="http://schemas.microsoft.com/office/drawing/2014/main" id="{00000000-0008-0000-1D00-00002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3" name="Text Box 8">
          <a:extLst>
            <a:ext uri="{FF2B5EF4-FFF2-40B4-BE49-F238E27FC236}">
              <a16:creationId xmlns:a16="http://schemas.microsoft.com/office/drawing/2014/main" id="{00000000-0008-0000-1D00-00002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4" name="Text Box 8">
          <a:extLst>
            <a:ext uri="{FF2B5EF4-FFF2-40B4-BE49-F238E27FC236}">
              <a16:creationId xmlns:a16="http://schemas.microsoft.com/office/drawing/2014/main" id="{00000000-0008-0000-1D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5" name="Text Box 1">
          <a:extLst>
            <a:ext uri="{FF2B5EF4-FFF2-40B4-BE49-F238E27FC236}">
              <a16:creationId xmlns:a16="http://schemas.microsoft.com/office/drawing/2014/main" id="{00000000-0008-0000-1D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6" name="Text Box 2">
          <a:extLst>
            <a:ext uri="{FF2B5EF4-FFF2-40B4-BE49-F238E27FC236}">
              <a16:creationId xmlns:a16="http://schemas.microsoft.com/office/drawing/2014/main" id="{00000000-0008-0000-1D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7" name="Text Box 3">
          <a:extLst>
            <a:ext uri="{FF2B5EF4-FFF2-40B4-BE49-F238E27FC236}">
              <a16:creationId xmlns:a16="http://schemas.microsoft.com/office/drawing/2014/main" id="{00000000-0008-0000-1D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8" name="Text Box 4">
          <a:extLst>
            <a:ext uri="{FF2B5EF4-FFF2-40B4-BE49-F238E27FC236}">
              <a16:creationId xmlns:a16="http://schemas.microsoft.com/office/drawing/2014/main" id="{00000000-0008-0000-1D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29" name="Text Box 5">
          <a:extLst>
            <a:ext uri="{FF2B5EF4-FFF2-40B4-BE49-F238E27FC236}">
              <a16:creationId xmlns:a16="http://schemas.microsoft.com/office/drawing/2014/main" id="{00000000-0008-0000-1D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0" name="Text Box 6">
          <a:extLst>
            <a:ext uri="{FF2B5EF4-FFF2-40B4-BE49-F238E27FC236}">
              <a16:creationId xmlns:a16="http://schemas.microsoft.com/office/drawing/2014/main" id="{00000000-0008-0000-1D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1" name="Text Box 8">
          <a:extLst>
            <a:ext uri="{FF2B5EF4-FFF2-40B4-BE49-F238E27FC236}">
              <a16:creationId xmlns:a16="http://schemas.microsoft.com/office/drawing/2014/main" id="{00000000-0008-0000-1D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2" name="Text Box 9">
          <a:extLst>
            <a:ext uri="{FF2B5EF4-FFF2-40B4-BE49-F238E27FC236}">
              <a16:creationId xmlns:a16="http://schemas.microsoft.com/office/drawing/2014/main" id="{00000000-0008-0000-1D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3" name="Text Box 10">
          <a:extLst>
            <a:ext uri="{FF2B5EF4-FFF2-40B4-BE49-F238E27FC236}">
              <a16:creationId xmlns:a16="http://schemas.microsoft.com/office/drawing/2014/main" id="{00000000-0008-0000-1D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4" name="Text Box 1">
          <a:extLst>
            <a:ext uri="{FF2B5EF4-FFF2-40B4-BE49-F238E27FC236}">
              <a16:creationId xmlns:a16="http://schemas.microsoft.com/office/drawing/2014/main" id="{00000000-0008-0000-1D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35" name="Text Box 2">
          <a:extLst>
            <a:ext uri="{FF2B5EF4-FFF2-40B4-BE49-F238E27FC236}">
              <a16:creationId xmlns:a16="http://schemas.microsoft.com/office/drawing/2014/main" id="{00000000-0008-0000-1D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6" name="Text Box 8">
          <a:extLst>
            <a:ext uri="{FF2B5EF4-FFF2-40B4-BE49-F238E27FC236}">
              <a16:creationId xmlns:a16="http://schemas.microsoft.com/office/drawing/2014/main" id="{00000000-0008-0000-1D00-00003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37" name="Text Box 1">
          <a:extLst>
            <a:ext uri="{FF2B5EF4-FFF2-40B4-BE49-F238E27FC236}">
              <a16:creationId xmlns:a16="http://schemas.microsoft.com/office/drawing/2014/main" id="{00000000-0008-0000-1D00-00003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38" name="Text Box 2">
          <a:extLst>
            <a:ext uri="{FF2B5EF4-FFF2-40B4-BE49-F238E27FC236}">
              <a16:creationId xmlns:a16="http://schemas.microsoft.com/office/drawing/2014/main" id="{00000000-0008-0000-1D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39" name="Text Box 3">
          <a:extLst>
            <a:ext uri="{FF2B5EF4-FFF2-40B4-BE49-F238E27FC236}">
              <a16:creationId xmlns:a16="http://schemas.microsoft.com/office/drawing/2014/main" id="{00000000-0008-0000-1D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0" name="Text Box 4">
          <a:extLst>
            <a:ext uri="{FF2B5EF4-FFF2-40B4-BE49-F238E27FC236}">
              <a16:creationId xmlns:a16="http://schemas.microsoft.com/office/drawing/2014/main" id="{00000000-0008-0000-1D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1" name="Text Box 5">
          <a:extLst>
            <a:ext uri="{FF2B5EF4-FFF2-40B4-BE49-F238E27FC236}">
              <a16:creationId xmlns:a16="http://schemas.microsoft.com/office/drawing/2014/main" id="{00000000-0008-0000-1D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2" name="Text Box 6">
          <a:extLst>
            <a:ext uri="{FF2B5EF4-FFF2-40B4-BE49-F238E27FC236}">
              <a16:creationId xmlns:a16="http://schemas.microsoft.com/office/drawing/2014/main" id="{00000000-0008-0000-1D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3" name="Text Box 8">
          <a:extLst>
            <a:ext uri="{FF2B5EF4-FFF2-40B4-BE49-F238E27FC236}">
              <a16:creationId xmlns:a16="http://schemas.microsoft.com/office/drawing/2014/main" id="{00000000-0008-0000-1D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4" name="Text Box 9">
          <a:extLst>
            <a:ext uri="{FF2B5EF4-FFF2-40B4-BE49-F238E27FC236}">
              <a16:creationId xmlns:a16="http://schemas.microsoft.com/office/drawing/2014/main" id="{00000000-0008-0000-1D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45" name="Text Box 10">
          <a:extLst>
            <a:ext uri="{FF2B5EF4-FFF2-40B4-BE49-F238E27FC236}">
              <a16:creationId xmlns:a16="http://schemas.microsoft.com/office/drawing/2014/main" id="{00000000-0008-0000-1D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6" name="Text Box 11">
          <a:extLst>
            <a:ext uri="{FF2B5EF4-FFF2-40B4-BE49-F238E27FC236}">
              <a16:creationId xmlns:a16="http://schemas.microsoft.com/office/drawing/2014/main" id="{00000000-0008-0000-1D00-00004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7" name="Text Box 12">
          <a:extLst>
            <a:ext uri="{FF2B5EF4-FFF2-40B4-BE49-F238E27FC236}">
              <a16:creationId xmlns:a16="http://schemas.microsoft.com/office/drawing/2014/main" id="{00000000-0008-0000-1D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48" name="Text Box 13">
          <a:extLst>
            <a:ext uri="{FF2B5EF4-FFF2-40B4-BE49-F238E27FC236}">
              <a16:creationId xmlns:a16="http://schemas.microsoft.com/office/drawing/2014/main" id="{00000000-0008-0000-1D00-00004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49" name="Text Box 14">
          <a:extLst>
            <a:ext uri="{FF2B5EF4-FFF2-40B4-BE49-F238E27FC236}">
              <a16:creationId xmlns:a16="http://schemas.microsoft.com/office/drawing/2014/main" id="{00000000-0008-0000-1D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50" name="Text Box 1">
          <a:extLst>
            <a:ext uri="{FF2B5EF4-FFF2-40B4-BE49-F238E27FC236}">
              <a16:creationId xmlns:a16="http://schemas.microsoft.com/office/drawing/2014/main" id="{00000000-0008-0000-1D00-00004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51" name="Text Box 2">
          <a:extLst>
            <a:ext uri="{FF2B5EF4-FFF2-40B4-BE49-F238E27FC236}">
              <a16:creationId xmlns:a16="http://schemas.microsoft.com/office/drawing/2014/main" id="{00000000-0008-0000-1D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352" name="Text Box 8">
          <a:extLst>
            <a:ext uri="{FF2B5EF4-FFF2-40B4-BE49-F238E27FC236}">
              <a16:creationId xmlns:a16="http://schemas.microsoft.com/office/drawing/2014/main" id="{00000000-0008-0000-1D00-00004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53" name="Text Box 8">
          <a:extLst>
            <a:ext uri="{FF2B5EF4-FFF2-40B4-BE49-F238E27FC236}">
              <a16:creationId xmlns:a16="http://schemas.microsoft.com/office/drawing/2014/main" id="{00000000-0008-0000-1D00-00004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54" name="Text Box 8">
          <a:extLst>
            <a:ext uri="{FF2B5EF4-FFF2-40B4-BE49-F238E27FC236}">
              <a16:creationId xmlns:a16="http://schemas.microsoft.com/office/drawing/2014/main" id="{00000000-0008-0000-1D00-00004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55" name="Text Box 8">
          <a:extLst>
            <a:ext uri="{FF2B5EF4-FFF2-40B4-BE49-F238E27FC236}">
              <a16:creationId xmlns:a16="http://schemas.microsoft.com/office/drawing/2014/main" id="{00000000-0008-0000-1D00-00004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56" name="Text Box 8">
          <a:extLst>
            <a:ext uri="{FF2B5EF4-FFF2-40B4-BE49-F238E27FC236}">
              <a16:creationId xmlns:a16="http://schemas.microsoft.com/office/drawing/2014/main" id="{00000000-0008-0000-1D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57" name="Text Box 1">
          <a:extLst>
            <a:ext uri="{FF2B5EF4-FFF2-40B4-BE49-F238E27FC236}">
              <a16:creationId xmlns:a16="http://schemas.microsoft.com/office/drawing/2014/main" id="{00000000-0008-0000-1D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58" name="Text Box 2">
          <a:extLst>
            <a:ext uri="{FF2B5EF4-FFF2-40B4-BE49-F238E27FC236}">
              <a16:creationId xmlns:a16="http://schemas.microsoft.com/office/drawing/2014/main" id="{00000000-0008-0000-1D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59" name="Text Box 3">
          <a:extLst>
            <a:ext uri="{FF2B5EF4-FFF2-40B4-BE49-F238E27FC236}">
              <a16:creationId xmlns:a16="http://schemas.microsoft.com/office/drawing/2014/main" id="{00000000-0008-0000-1D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0" name="Text Box 4">
          <a:extLst>
            <a:ext uri="{FF2B5EF4-FFF2-40B4-BE49-F238E27FC236}">
              <a16:creationId xmlns:a16="http://schemas.microsoft.com/office/drawing/2014/main" id="{00000000-0008-0000-1D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1" name="Text Box 5">
          <a:extLst>
            <a:ext uri="{FF2B5EF4-FFF2-40B4-BE49-F238E27FC236}">
              <a16:creationId xmlns:a16="http://schemas.microsoft.com/office/drawing/2014/main" id="{00000000-0008-0000-1D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2" name="Text Box 6">
          <a:extLst>
            <a:ext uri="{FF2B5EF4-FFF2-40B4-BE49-F238E27FC236}">
              <a16:creationId xmlns:a16="http://schemas.microsoft.com/office/drawing/2014/main" id="{00000000-0008-0000-1D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3" name="Text Box 8">
          <a:extLst>
            <a:ext uri="{FF2B5EF4-FFF2-40B4-BE49-F238E27FC236}">
              <a16:creationId xmlns:a16="http://schemas.microsoft.com/office/drawing/2014/main" id="{00000000-0008-0000-1D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4" name="Text Box 9">
          <a:extLst>
            <a:ext uri="{FF2B5EF4-FFF2-40B4-BE49-F238E27FC236}">
              <a16:creationId xmlns:a16="http://schemas.microsoft.com/office/drawing/2014/main" id="{00000000-0008-0000-1D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5" name="Text Box 10">
          <a:extLst>
            <a:ext uri="{FF2B5EF4-FFF2-40B4-BE49-F238E27FC236}">
              <a16:creationId xmlns:a16="http://schemas.microsoft.com/office/drawing/2014/main" id="{00000000-0008-0000-1D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6" name="Text Box 1">
          <a:extLst>
            <a:ext uri="{FF2B5EF4-FFF2-40B4-BE49-F238E27FC236}">
              <a16:creationId xmlns:a16="http://schemas.microsoft.com/office/drawing/2014/main" id="{00000000-0008-0000-1D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67" name="Text Box 2">
          <a:extLst>
            <a:ext uri="{FF2B5EF4-FFF2-40B4-BE49-F238E27FC236}">
              <a16:creationId xmlns:a16="http://schemas.microsoft.com/office/drawing/2014/main" id="{00000000-0008-0000-1D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8" name="Text Box 8">
          <a:extLst>
            <a:ext uri="{FF2B5EF4-FFF2-40B4-BE49-F238E27FC236}">
              <a16:creationId xmlns:a16="http://schemas.microsoft.com/office/drawing/2014/main" id="{00000000-0008-0000-1D00-00005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69" name="Text Box 13">
          <a:extLst>
            <a:ext uri="{FF2B5EF4-FFF2-40B4-BE49-F238E27FC236}">
              <a16:creationId xmlns:a16="http://schemas.microsoft.com/office/drawing/2014/main" id="{00000000-0008-0000-1D00-000059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70" name="Text Box 14">
          <a:extLst>
            <a:ext uri="{FF2B5EF4-FFF2-40B4-BE49-F238E27FC236}">
              <a16:creationId xmlns:a16="http://schemas.microsoft.com/office/drawing/2014/main" id="{00000000-0008-0000-1D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371" name="Text Box 13">
          <a:extLst>
            <a:ext uri="{FF2B5EF4-FFF2-40B4-BE49-F238E27FC236}">
              <a16:creationId xmlns:a16="http://schemas.microsoft.com/office/drawing/2014/main" id="{00000000-0008-0000-1D00-00005B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1372" name="Text Box 10">
          <a:extLst>
            <a:ext uri="{FF2B5EF4-FFF2-40B4-BE49-F238E27FC236}">
              <a16:creationId xmlns:a16="http://schemas.microsoft.com/office/drawing/2014/main" id="{00000000-0008-0000-1D00-00005C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73" name="Text Box 8">
          <a:extLst>
            <a:ext uri="{FF2B5EF4-FFF2-40B4-BE49-F238E27FC236}">
              <a16:creationId xmlns:a16="http://schemas.microsoft.com/office/drawing/2014/main" id="{00000000-0008-0000-1D00-00005D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74" name="Text Box 8">
          <a:extLst>
            <a:ext uri="{FF2B5EF4-FFF2-40B4-BE49-F238E27FC236}">
              <a16:creationId xmlns:a16="http://schemas.microsoft.com/office/drawing/2014/main" id="{00000000-0008-0000-1D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75" name="Text Box 8">
          <a:extLst>
            <a:ext uri="{FF2B5EF4-FFF2-40B4-BE49-F238E27FC236}">
              <a16:creationId xmlns:a16="http://schemas.microsoft.com/office/drawing/2014/main" id="{00000000-0008-0000-1D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1D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377" name="Text Box 8">
          <a:extLst>
            <a:ext uri="{FF2B5EF4-FFF2-40B4-BE49-F238E27FC236}">
              <a16:creationId xmlns:a16="http://schemas.microsoft.com/office/drawing/2014/main" id="{00000000-0008-0000-1D00-000061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378" name="Text Box 8">
          <a:extLst>
            <a:ext uri="{FF2B5EF4-FFF2-40B4-BE49-F238E27FC236}">
              <a16:creationId xmlns:a16="http://schemas.microsoft.com/office/drawing/2014/main" id="{00000000-0008-0000-1D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379" name="Text Box 8">
          <a:extLst>
            <a:ext uri="{FF2B5EF4-FFF2-40B4-BE49-F238E27FC236}">
              <a16:creationId xmlns:a16="http://schemas.microsoft.com/office/drawing/2014/main" id="{00000000-0008-0000-1D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1D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81" name="Text Box 8">
          <a:extLst>
            <a:ext uri="{FF2B5EF4-FFF2-40B4-BE49-F238E27FC236}">
              <a16:creationId xmlns:a16="http://schemas.microsoft.com/office/drawing/2014/main" id="{00000000-0008-0000-1D00-000065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382" name="Text Box 8">
          <a:extLst>
            <a:ext uri="{FF2B5EF4-FFF2-40B4-BE49-F238E27FC236}">
              <a16:creationId xmlns:a16="http://schemas.microsoft.com/office/drawing/2014/main" id="{00000000-0008-0000-1D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383" name="Text Box 8">
          <a:extLst>
            <a:ext uri="{FF2B5EF4-FFF2-40B4-BE49-F238E27FC236}">
              <a16:creationId xmlns:a16="http://schemas.microsoft.com/office/drawing/2014/main" id="{00000000-0008-0000-1D00-000067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384" name="Text Box 8">
          <a:extLst>
            <a:ext uri="{FF2B5EF4-FFF2-40B4-BE49-F238E27FC236}">
              <a16:creationId xmlns:a16="http://schemas.microsoft.com/office/drawing/2014/main" id="{00000000-0008-0000-1D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385" name="Text Box 8">
          <a:extLst>
            <a:ext uri="{FF2B5EF4-FFF2-40B4-BE49-F238E27FC236}">
              <a16:creationId xmlns:a16="http://schemas.microsoft.com/office/drawing/2014/main" id="{00000000-0008-0000-1D00-000069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386" name="Text Box 8">
          <a:extLst>
            <a:ext uri="{FF2B5EF4-FFF2-40B4-BE49-F238E27FC236}">
              <a16:creationId xmlns:a16="http://schemas.microsoft.com/office/drawing/2014/main" id="{00000000-0008-0000-1D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387" name="Text Box 8">
          <a:extLst>
            <a:ext uri="{FF2B5EF4-FFF2-40B4-BE49-F238E27FC236}">
              <a16:creationId xmlns:a16="http://schemas.microsoft.com/office/drawing/2014/main" id="{00000000-0008-0000-1D00-00006B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388" name="Text Box 8">
          <a:extLst>
            <a:ext uri="{FF2B5EF4-FFF2-40B4-BE49-F238E27FC236}">
              <a16:creationId xmlns:a16="http://schemas.microsoft.com/office/drawing/2014/main" id="{00000000-0008-0000-1D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89" name="Text Box 8">
          <a:extLst>
            <a:ext uri="{FF2B5EF4-FFF2-40B4-BE49-F238E27FC236}">
              <a16:creationId xmlns:a16="http://schemas.microsoft.com/office/drawing/2014/main" id="{00000000-0008-0000-1D00-00006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0" name="Text Box 8">
          <a:extLst>
            <a:ext uri="{FF2B5EF4-FFF2-40B4-BE49-F238E27FC236}">
              <a16:creationId xmlns:a16="http://schemas.microsoft.com/office/drawing/2014/main" id="{00000000-0008-0000-1D00-00006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391" name="Text Box 8">
          <a:extLst>
            <a:ext uri="{FF2B5EF4-FFF2-40B4-BE49-F238E27FC236}">
              <a16:creationId xmlns:a16="http://schemas.microsoft.com/office/drawing/2014/main" id="{00000000-0008-0000-1D00-00006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2" name="Text Box 8">
          <a:extLst>
            <a:ext uri="{FF2B5EF4-FFF2-40B4-BE49-F238E27FC236}">
              <a16:creationId xmlns:a16="http://schemas.microsoft.com/office/drawing/2014/main" id="{00000000-0008-0000-1D00-00007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393" name="Text Box 8">
          <a:extLst>
            <a:ext uri="{FF2B5EF4-FFF2-40B4-BE49-F238E27FC236}">
              <a16:creationId xmlns:a16="http://schemas.microsoft.com/office/drawing/2014/main" id="{00000000-0008-0000-1D00-000071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4" name="Text Box 8">
          <a:extLst>
            <a:ext uri="{FF2B5EF4-FFF2-40B4-BE49-F238E27FC236}">
              <a16:creationId xmlns:a16="http://schemas.microsoft.com/office/drawing/2014/main" id="{00000000-0008-0000-1D00-00007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1D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6" name="Text Box 8">
          <a:extLst>
            <a:ext uri="{FF2B5EF4-FFF2-40B4-BE49-F238E27FC236}">
              <a16:creationId xmlns:a16="http://schemas.microsoft.com/office/drawing/2014/main" id="{00000000-0008-0000-1D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1D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1D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1D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1D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401" name="Text Box 8">
          <a:extLst>
            <a:ext uri="{FF2B5EF4-FFF2-40B4-BE49-F238E27FC236}">
              <a16:creationId xmlns:a16="http://schemas.microsoft.com/office/drawing/2014/main" id="{00000000-0008-0000-1D00-000079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402" name="Text Box 8">
          <a:extLst>
            <a:ext uri="{FF2B5EF4-FFF2-40B4-BE49-F238E27FC236}">
              <a16:creationId xmlns:a16="http://schemas.microsoft.com/office/drawing/2014/main" id="{00000000-0008-0000-1D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403" name="Text Box 8">
          <a:extLst>
            <a:ext uri="{FF2B5EF4-FFF2-40B4-BE49-F238E27FC236}">
              <a16:creationId xmlns:a16="http://schemas.microsoft.com/office/drawing/2014/main" id="{00000000-0008-0000-1D00-00007B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404" name="Text Box 8">
          <a:extLst>
            <a:ext uri="{FF2B5EF4-FFF2-40B4-BE49-F238E27FC236}">
              <a16:creationId xmlns:a16="http://schemas.microsoft.com/office/drawing/2014/main" id="{00000000-0008-0000-1D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05" name="Text Box 8">
          <a:extLst>
            <a:ext uri="{FF2B5EF4-FFF2-40B4-BE49-F238E27FC236}">
              <a16:creationId xmlns:a16="http://schemas.microsoft.com/office/drawing/2014/main" id="{00000000-0008-0000-1D00-00007D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06" name="Text Box 8">
          <a:extLst>
            <a:ext uri="{FF2B5EF4-FFF2-40B4-BE49-F238E27FC236}">
              <a16:creationId xmlns:a16="http://schemas.microsoft.com/office/drawing/2014/main" id="{00000000-0008-0000-1D00-00007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07" name="Text Box 8">
          <a:extLst>
            <a:ext uri="{FF2B5EF4-FFF2-40B4-BE49-F238E27FC236}">
              <a16:creationId xmlns:a16="http://schemas.microsoft.com/office/drawing/2014/main" id="{00000000-0008-0000-1D00-00007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08" name="Text Box 8">
          <a:extLst>
            <a:ext uri="{FF2B5EF4-FFF2-40B4-BE49-F238E27FC236}">
              <a16:creationId xmlns:a16="http://schemas.microsoft.com/office/drawing/2014/main" id="{00000000-0008-0000-1D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09" name="Text Box 1">
          <a:extLst>
            <a:ext uri="{FF2B5EF4-FFF2-40B4-BE49-F238E27FC236}">
              <a16:creationId xmlns:a16="http://schemas.microsoft.com/office/drawing/2014/main" id="{00000000-0008-0000-1D00-00008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0" name="Text Box 2">
          <a:extLst>
            <a:ext uri="{FF2B5EF4-FFF2-40B4-BE49-F238E27FC236}">
              <a16:creationId xmlns:a16="http://schemas.microsoft.com/office/drawing/2014/main" id="{00000000-0008-0000-1D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1" name="Text Box 3">
          <a:extLst>
            <a:ext uri="{FF2B5EF4-FFF2-40B4-BE49-F238E27FC236}">
              <a16:creationId xmlns:a16="http://schemas.microsoft.com/office/drawing/2014/main" id="{00000000-0008-0000-1D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2" name="Text Box 4">
          <a:extLst>
            <a:ext uri="{FF2B5EF4-FFF2-40B4-BE49-F238E27FC236}">
              <a16:creationId xmlns:a16="http://schemas.microsoft.com/office/drawing/2014/main" id="{00000000-0008-0000-1D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3" name="Text Box 5">
          <a:extLst>
            <a:ext uri="{FF2B5EF4-FFF2-40B4-BE49-F238E27FC236}">
              <a16:creationId xmlns:a16="http://schemas.microsoft.com/office/drawing/2014/main" id="{00000000-0008-0000-1D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4" name="Text Box 6">
          <a:extLst>
            <a:ext uri="{FF2B5EF4-FFF2-40B4-BE49-F238E27FC236}">
              <a16:creationId xmlns:a16="http://schemas.microsoft.com/office/drawing/2014/main" id="{00000000-0008-0000-1D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5" name="Text Box 8">
          <a:extLst>
            <a:ext uri="{FF2B5EF4-FFF2-40B4-BE49-F238E27FC236}">
              <a16:creationId xmlns:a16="http://schemas.microsoft.com/office/drawing/2014/main" id="{00000000-0008-0000-1D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6" name="Text Box 9">
          <a:extLst>
            <a:ext uri="{FF2B5EF4-FFF2-40B4-BE49-F238E27FC236}">
              <a16:creationId xmlns:a16="http://schemas.microsoft.com/office/drawing/2014/main" id="{00000000-0008-0000-1D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7" name="Text Box 10">
          <a:extLst>
            <a:ext uri="{FF2B5EF4-FFF2-40B4-BE49-F238E27FC236}">
              <a16:creationId xmlns:a16="http://schemas.microsoft.com/office/drawing/2014/main" id="{00000000-0008-0000-1D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8" name="Text Box 1">
          <a:extLst>
            <a:ext uri="{FF2B5EF4-FFF2-40B4-BE49-F238E27FC236}">
              <a16:creationId xmlns:a16="http://schemas.microsoft.com/office/drawing/2014/main" id="{00000000-0008-0000-1D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19" name="Text Box 2">
          <a:extLst>
            <a:ext uri="{FF2B5EF4-FFF2-40B4-BE49-F238E27FC236}">
              <a16:creationId xmlns:a16="http://schemas.microsoft.com/office/drawing/2014/main" id="{00000000-0008-0000-1D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420" name="Text Box 8">
          <a:extLst>
            <a:ext uri="{FF2B5EF4-FFF2-40B4-BE49-F238E27FC236}">
              <a16:creationId xmlns:a16="http://schemas.microsoft.com/office/drawing/2014/main" id="{00000000-0008-0000-1D00-00008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421" name="Text Box 8">
          <a:extLst>
            <a:ext uri="{FF2B5EF4-FFF2-40B4-BE49-F238E27FC236}">
              <a16:creationId xmlns:a16="http://schemas.microsoft.com/office/drawing/2014/main" id="{00000000-0008-0000-1D00-00008D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22" name="Text Box 8">
          <a:extLst>
            <a:ext uri="{FF2B5EF4-FFF2-40B4-BE49-F238E27FC236}">
              <a16:creationId xmlns:a16="http://schemas.microsoft.com/office/drawing/2014/main" id="{00000000-0008-0000-1D00-00008E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23" name="Text Box 8">
          <a:extLst>
            <a:ext uri="{FF2B5EF4-FFF2-40B4-BE49-F238E27FC236}">
              <a16:creationId xmlns:a16="http://schemas.microsoft.com/office/drawing/2014/main" id="{00000000-0008-0000-1D00-00008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4" name="Text Box 8">
          <a:extLst>
            <a:ext uri="{FF2B5EF4-FFF2-40B4-BE49-F238E27FC236}">
              <a16:creationId xmlns:a16="http://schemas.microsoft.com/office/drawing/2014/main" id="{00000000-0008-0000-1D00-000090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5" name="Text Box 8">
          <a:extLst>
            <a:ext uri="{FF2B5EF4-FFF2-40B4-BE49-F238E27FC236}">
              <a16:creationId xmlns:a16="http://schemas.microsoft.com/office/drawing/2014/main" id="{00000000-0008-0000-1D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6" name="Text Box 1">
          <a:extLst>
            <a:ext uri="{FF2B5EF4-FFF2-40B4-BE49-F238E27FC236}">
              <a16:creationId xmlns:a16="http://schemas.microsoft.com/office/drawing/2014/main" id="{00000000-0008-0000-1D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7" name="Text Box 2">
          <a:extLst>
            <a:ext uri="{FF2B5EF4-FFF2-40B4-BE49-F238E27FC236}">
              <a16:creationId xmlns:a16="http://schemas.microsoft.com/office/drawing/2014/main" id="{00000000-0008-0000-1D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8" name="Text Box 3">
          <a:extLst>
            <a:ext uri="{FF2B5EF4-FFF2-40B4-BE49-F238E27FC236}">
              <a16:creationId xmlns:a16="http://schemas.microsoft.com/office/drawing/2014/main" id="{00000000-0008-0000-1D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29" name="Text Box 4">
          <a:extLst>
            <a:ext uri="{FF2B5EF4-FFF2-40B4-BE49-F238E27FC236}">
              <a16:creationId xmlns:a16="http://schemas.microsoft.com/office/drawing/2014/main" id="{00000000-0008-0000-1D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0" name="Text Box 5">
          <a:extLst>
            <a:ext uri="{FF2B5EF4-FFF2-40B4-BE49-F238E27FC236}">
              <a16:creationId xmlns:a16="http://schemas.microsoft.com/office/drawing/2014/main" id="{00000000-0008-0000-1D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1" name="Text Box 6">
          <a:extLst>
            <a:ext uri="{FF2B5EF4-FFF2-40B4-BE49-F238E27FC236}">
              <a16:creationId xmlns:a16="http://schemas.microsoft.com/office/drawing/2014/main" id="{00000000-0008-0000-1D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2" name="Text Box 8">
          <a:extLst>
            <a:ext uri="{FF2B5EF4-FFF2-40B4-BE49-F238E27FC236}">
              <a16:creationId xmlns:a16="http://schemas.microsoft.com/office/drawing/2014/main" id="{00000000-0008-0000-1D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3" name="Text Box 9">
          <a:extLst>
            <a:ext uri="{FF2B5EF4-FFF2-40B4-BE49-F238E27FC236}">
              <a16:creationId xmlns:a16="http://schemas.microsoft.com/office/drawing/2014/main" id="{00000000-0008-0000-1D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4" name="Text Box 10">
          <a:extLst>
            <a:ext uri="{FF2B5EF4-FFF2-40B4-BE49-F238E27FC236}">
              <a16:creationId xmlns:a16="http://schemas.microsoft.com/office/drawing/2014/main" id="{00000000-0008-0000-1D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5" name="Text Box 1">
          <a:extLst>
            <a:ext uri="{FF2B5EF4-FFF2-40B4-BE49-F238E27FC236}">
              <a16:creationId xmlns:a16="http://schemas.microsoft.com/office/drawing/2014/main" id="{00000000-0008-0000-1D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36" name="Text Box 2">
          <a:extLst>
            <a:ext uri="{FF2B5EF4-FFF2-40B4-BE49-F238E27FC236}">
              <a16:creationId xmlns:a16="http://schemas.microsoft.com/office/drawing/2014/main" id="{00000000-0008-0000-1D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7" name="Text Box 8">
          <a:extLst>
            <a:ext uri="{FF2B5EF4-FFF2-40B4-BE49-F238E27FC236}">
              <a16:creationId xmlns:a16="http://schemas.microsoft.com/office/drawing/2014/main" id="{00000000-0008-0000-1D00-00009D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438" name="Text Box 8">
          <a:extLst>
            <a:ext uri="{FF2B5EF4-FFF2-40B4-BE49-F238E27FC236}">
              <a16:creationId xmlns:a16="http://schemas.microsoft.com/office/drawing/2014/main" id="{00000000-0008-0000-1D00-00009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39" name="Text Box 8">
          <a:extLst>
            <a:ext uri="{FF2B5EF4-FFF2-40B4-BE49-F238E27FC236}">
              <a16:creationId xmlns:a16="http://schemas.microsoft.com/office/drawing/2014/main" id="{00000000-0008-0000-1D00-00009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40" name="Text Box 8">
          <a:extLst>
            <a:ext uri="{FF2B5EF4-FFF2-40B4-BE49-F238E27FC236}">
              <a16:creationId xmlns:a16="http://schemas.microsoft.com/office/drawing/2014/main" id="{00000000-0008-0000-1D00-0000A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1" name="Text Box 8">
          <a:extLst>
            <a:ext uri="{FF2B5EF4-FFF2-40B4-BE49-F238E27FC236}">
              <a16:creationId xmlns:a16="http://schemas.microsoft.com/office/drawing/2014/main" id="{00000000-0008-0000-1D00-0000A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2" name="Text Box 8">
          <a:extLst>
            <a:ext uri="{FF2B5EF4-FFF2-40B4-BE49-F238E27FC236}">
              <a16:creationId xmlns:a16="http://schemas.microsoft.com/office/drawing/2014/main" id="{00000000-0008-0000-1D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3" name="Text Box 1">
          <a:extLst>
            <a:ext uri="{FF2B5EF4-FFF2-40B4-BE49-F238E27FC236}">
              <a16:creationId xmlns:a16="http://schemas.microsoft.com/office/drawing/2014/main" id="{00000000-0008-0000-1D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4" name="Text Box 2">
          <a:extLst>
            <a:ext uri="{FF2B5EF4-FFF2-40B4-BE49-F238E27FC236}">
              <a16:creationId xmlns:a16="http://schemas.microsoft.com/office/drawing/2014/main" id="{00000000-0008-0000-1D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5" name="Text Box 3">
          <a:extLst>
            <a:ext uri="{FF2B5EF4-FFF2-40B4-BE49-F238E27FC236}">
              <a16:creationId xmlns:a16="http://schemas.microsoft.com/office/drawing/2014/main" id="{00000000-0008-0000-1D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6" name="Text Box 4">
          <a:extLst>
            <a:ext uri="{FF2B5EF4-FFF2-40B4-BE49-F238E27FC236}">
              <a16:creationId xmlns:a16="http://schemas.microsoft.com/office/drawing/2014/main" id="{00000000-0008-0000-1D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7" name="Text Box 5">
          <a:extLst>
            <a:ext uri="{FF2B5EF4-FFF2-40B4-BE49-F238E27FC236}">
              <a16:creationId xmlns:a16="http://schemas.microsoft.com/office/drawing/2014/main" id="{00000000-0008-0000-1D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8" name="Text Box 6">
          <a:extLst>
            <a:ext uri="{FF2B5EF4-FFF2-40B4-BE49-F238E27FC236}">
              <a16:creationId xmlns:a16="http://schemas.microsoft.com/office/drawing/2014/main" id="{00000000-0008-0000-1D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49" name="Text Box 8">
          <a:extLst>
            <a:ext uri="{FF2B5EF4-FFF2-40B4-BE49-F238E27FC236}">
              <a16:creationId xmlns:a16="http://schemas.microsoft.com/office/drawing/2014/main" id="{00000000-0008-0000-1D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50" name="Text Box 9">
          <a:extLst>
            <a:ext uri="{FF2B5EF4-FFF2-40B4-BE49-F238E27FC236}">
              <a16:creationId xmlns:a16="http://schemas.microsoft.com/office/drawing/2014/main" id="{00000000-0008-0000-1D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51" name="Text Box 10">
          <a:extLst>
            <a:ext uri="{FF2B5EF4-FFF2-40B4-BE49-F238E27FC236}">
              <a16:creationId xmlns:a16="http://schemas.microsoft.com/office/drawing/2014/main" id="{00000000-0008-0000-1D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52" name="Text Box 1">
          <a:extLst>
            <a:ext uri="{FF2B5EF4-FFF2-40B4-BE49-F238E27FC236}">
              <a16:creationId xmlns:a16="http://schemas.microsoft.com/office/drawing/2014/main" id="{00000000-0008-0000-1D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53" name="Text Box 2">
          <a:extLst>
            <a:ext uri="{FF2B5EF4-FFF2-40B4-BE49-F238E27FC236}">
              <a16:creationId xmlns:a16="http://schemas.microsoft.com/office/drawing/2014/main" id="{00000000-0008-0000-1D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4" name="Text Box 8">
          <a:extLst>
            <a:ext uri="{FF2B5EF4-FFF2-40B4-BE49-F238E27FC236}">
              <a16:creationId xmlns:a16="http://schemas.microsoft.com/office/drawing/2014/main" id="{00000000-0008-0000-1D00-0000A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55" name="Text Box 8">
          <a:extLst>
            <a:ext uri="{FF2B5EF4-FFF2-40B4-BE49-F238E27FC236}">
              <a16:creationId xmlns:a16="http://schemas.microsoft.com/office/drawing/2014/main" id="{00000000-0008-0000-1D00-0000A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56" name="Text Box 8">
          <a:extLst>
            <a:ext uri="{FF2B5EF4-FFF2-40B4-BE49-F238E27FC236}">
              <a16:creationId xmlns:a16="http://schemas.microsoft.com/office/drawing/2014/main" id="{00000000-0008-0000-1D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57" name="Text Box 8">
          <a:extLst>
            <a:ext uri="{FF2B5EF4-FFF2-40B4-BE49-F238E27FC236}">
              <a16:creationId xmlns:a16="http://schemas.microsoft.com/office/drawing/2014/main" id="{00000000-0008-0000-1D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1D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1D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460" name="Text Box 8">
          <a:extLst>
            <a:ext uri="{FF2B5EF4-FFF2-40B4-BE49-F238E27FC236}">
              <a16:creationId xmlns:a16="http://schemas.microsoft.com/office/drawing/2014/main" id="{00000000-0008-0000-1D00-0000B4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461" name="Text Box 8">
          <a:extLst>
            <a:ext uri="{FF2B5EF4-FFF2-40B4-BE49-F238E27FC236}">
              <a16:creationId xmlns:a16="http://schemas.microsoft.com/office/drawing/2014/main" id="{00000000-0008-0000-1D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462" name="Text Box 8">
          <a:extLst>
            <a:ext uri="{FF2B5EF4-FFF2-40B4-BE49-F238E27FC236}">
              <a16:creationId xmlns:a16="http://schemas.microsoft.com/office/drawing/2014/main" id="{00000000-0008-0000-1D00-0000B6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xdr:rowOff>
    </xdr:from>
    <xdr:ext cx="114300" cy="285750"/>
    <xdr:sp macro="" textlink="">
      <xdr:nvSpPr>
        <xdr:cNvPr id="1463" name="Text Box 8">
          <a:extLst>
            <a:ext uri="{FF2B5EF4-FFF2-40B4-BE49-F238E27FC236}">
              <a16:creationId xmlns:a16="http://schemas.microsoft.com/office/drawing/2014/main" id="{00000000-0008-0000-1D00-0000B7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53</xdr:row>
      <xdr:rowOff>0</xdr:rowOff>
    </xdr:from>
    <xdr:ext cx="114300" cy="285750"/>
    <xdr:sp macro="" textlink="">
      <xdr:nvSpPr>
        <xdr:cNvPr id="1464" name="Text Box 8">
          <a:extLst>
            <a:ext uri="{FF2B5EF4-FFF2-40B4-BE49-F238E27FC236}">
              <a16:creationId xmlns:a16="http://schemas.microsoft.com/office/drawing/2014/main" id="{00000000-0008-0000-1D00-0000B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5" name="Text Box 1">
          <a:extLst>
            <a:ext uri="{FF2B5EF4-FFF2-40B4-BE49-F238E27FC236}">
              <a16:creationId xmlns:a16="http://schemas.microsoft.com/office/drawing/2014/main" id="{00000000-0008-0000-1D00-0000B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6" name="Text Box 2">
          <a:extLst>
            <a:ext uri="{FF2B5EF4-FFF2-40B4-BE49-F238E27FC236}">
              <a16:creationId xmlns:a16="http://schemas.microsoft.com/office/drawing/2014/main" id="{00000000-0008-0000-1D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7" name="Text Box 3">
          <a:extLst>
            <a:ext uri="{FF2B5EF4-FFF2-40B4-BE49-F238E27FC236}">
              <a16:creationId xmlns:a16="http://schemas.microsoft.com/office/drawing/2014/main" id="{00000000-0008-0000-1D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8" name="Text Box 4">
          <a:extLst>
            <a:ext uri="{FF2B5EF4-FFF2-40B4-BE49-F238E27FC236}">
              <a16:creationId xmlns:a16="http://schemas.microsoft.com/office/drawing/2014/main" id="{00000000-0008-0000-1D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9" name="Text Box 5">
          <a:extLst>
            <a:ext uri="{FF2B5EF4-FFF2-40B4-BE49-F238E27FC236}">
              <a16:creationId xmlns:a16="http://schemas.microsoft.com/office/drawing/2014/main" id="{00000000-0008-0000-1D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0" name="Text Box 6">
          <a:extLst>
            <a:ext uri="{FF2B5EF4-FFF2-40B4-BE49-F238E27FC236}">
              <a16:creationId xmlns:a16="http://schemas.microsoft.com/office/drawing/2014/main" id="{00000000-0008-0000-1D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1" name="Text Box 8">
          <a:extLst>
            <a:ext uri="{FF2B5EF4-FFF2-40B4-BE49-F238E27FC236}">
              <a16:creationId xmlns:a16="http://schemas.microsoft.com/office/drawing/2014/main" id="{00000000-0008-0000-1D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2" name="Text Box 9">
          <a:extLst>
            <a:ext uri="{FF2B5EF4-FFF2-40B4-BE49-F238E27FC236}">
              <a16:creationId xmlns:a16="http://schemas.microsoft.com/office/drawing/2014/main" id="{00000000-0008-0000-1D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3" name="Text Box 10">
          <a:extLst>
            <a:ext uri="{FF2B5EF4-FFF2-40B4-BE49-F238E27FC236}">
              <a16:creationId xmlns:a16="http://schemas.microsoft.com/office/drawing/2014/main" id="{00000000-0008-0000-1D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4" name="Text Box 1">
          <a:extLst>
            <a:ext uri="{FF2B5EF4-FFF2-40B4-BE49-F238E27FC236}">
              <a16:creationId xmlns:a16="http://schemas.microsoft.com/office/drawing/2014/main" id="{00000000-0008-0000-1D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5" name="Text Box 2">
          <a:extLst>
            <a:ext uri="{FF2B5EF4-FFF2-40B4-BE49-F238E27FC236}">
              <a16:creationId xmlns:a16="http://schemas.microsoft.com/office/drawing/2014/main" id="{00000000-0008-0000-1D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6" name="Text Box 8">
          <a:extLst>
            <a:ext uri="{FF2B5EF4-FFF2-40B4-BE49-F238E27FC236}">
              <a16:creationId xmlns:a16="http://schemas.microsoft.com/office/drawing/2014/main" id="{00000000-0008-0000-1D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1D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8" name="Text Box 1">
          <a:extLst>
            <a:ext uri="{FF2B5EF4-FFF2-40B4-BE49-F238E27FC236}">
              <a16:creationId xmlns:a16="http://schemas.microsoft.com/office/drawing/2014/main" id="{00000000-0008-0000-1D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9" name="Text Box 2">
          <a:extLst>
            <a:ext uri="{FF2B5EF4-FFF2-40B4-BE49-F238E27FC236}">
              <a16:creationId xmlns:a16="http://schemas.microsoft.com/office/drawing/2014/main" id="{00000000-0008-0000-1D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0" name="Text Box 3">
          <a:extLst>
            <a:ext uri="{FF2B5EF4-FFF2-40B4-BE49-F238E27FC236}">
              <a16:creationId xmlns:a16="http://schemas.microsoft.com/office/drawing/2014/main" id="{00000000-0008-0000-1D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1" name="Text Box 4">
          <a:extLst>
            <a:ext uri="{FF2B5EF4-FFF2-40B4-BE49-F238E27FC236}">
              <a16:creationId xmlns:a16="http://schemas.microsoft.com/office/drawing/2014/main" id="{00000000-0008-0000-1D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2" name="Text Box 5">
          <a:extLst>
            <a:ext uri="{FF2B5EF4-FFF2-40B4-BE49-F238E27FC236}">
              <a16:creationId xmlns:a16="http://schemas.microsoft.com/office/drawing/2014/main" id="{00000000-0008-0000-1D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3" name="Text Box 6">
          <a:extLst>
            <a:ext uri="{FF2B5EF4-FFF2-40B4-BE49-F238E27FC236}">
              <a16:creationId xmlns:a16="http://schemas.microsoft.com/office/drawing/2014/main" id="{00000000-0008-0000-1D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4" name="Text Box 8">
          <a:extLst>
            <a:ext uri="{FF2B5EF4-FFF2-40B4-BE49-F238E27FC236}">
              <a16:creationId xmlns:a16="http://schemas.microsoft.com/office/drawing/2014/main" id="{00000000-0008-0000-1D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5" name="Text Box 9">
          <a:extLst>
            <a:ext uri="{FF2B5EF4-FFF2-40B4-BE49-F238E27FC236}">
              <a16:creationId xmlns:a16="http://schemas.microsoft.com/office/drawing/2014/main" id="{00000000-0008-0000-1D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6" name="Text Box 10">
          <a:extLst>
            <a:ext uri="{FF2B5EF4-FFF2-40B4-BE49-F238E27FC236}">
              <a16:creationId xmlns:a16="http://schemas.microsoft.com/office/drawing/2014/main" id="{00000000-0008-0000-1D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7" name="Text Box 1">
          <a:extLst>
            <a:ext uri="{FF2B5EF4-FFF2-40B4-BE49-F238E27FC236}">
              <a16:creationId xmlns:a16="http://schemas.microsoft.com/office/drawing/2014/main" id="{00000000-0008-0000-1D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8" name="Text Box 2">
          <a:extLst>
            <a:ext uri="{FF2B5EF4-FFF2-40B4-BE49-F238E27FC236}">
              <a16:creationId xmlns:a16="http://schemas.microsoft.com/office/drawing/2014/main" id="{00000000-0008-0000-1D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9" name="Text Box 8">
          <a:extLst>
            <a:ext uri="{FF2B5EF4-FFF2-40B4-BE49-F238E27FC236}">
              <a16:creationId xmlns:a16="http://schemas.microsoft.com/office/drawing/2014/main" id="{00000000-0008-0000-1D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1D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1" name="Text Box 1">
          <a:extLst>
            <a:ext uri="{FF2B5EF4-FFF2-40B4-BE49-F238E27FC236}">
              <a16:creationId xmlns:a16="http://schemas.microsoft.com/office/drawing/2014/main" id="{00000000-0008-0000-1D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2" name="Text Box 2">
          <a:extLst>
            <a:ext uri="{FF2B5EF4-FFF2-40B4-BE49-F238E27FC236}">
              <a16:creationId xmlns:a16="http://schemas.microsoft.com/office/drawing/2014/main" id="{00000000-0008-0000-1D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3" name="Text Box 3">
          <a:extLst>
            <a:ext uri="{FF2B5EF4-FFF2-40B4-BE49-F238E27FC236}">
              <a16:creationId xmlns:a16="http://schemas.microsoft.com/office/drawing/2014/main" id="{00000000-0008-0000-1D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4" name="Text Box 4">
          <a:extLst>
            <a:ext uri="{FF2B5EF4-FFF2-40B4-BE49-F238E27FC236}">
              <a16:creationId xmlns:a16="http://schemas.microsoft.com/office/drawing/2014/main" id="{00000000-0008-0000-1D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5" name="Text Box 5">
          <a:extLst>
            <a:ext uri="{FF2B5EF4-FFF2-40B4-BE49-F238E27FC236}">
              <a16:creationId xmlns:a16="http://schemas.microsoft.com/office/drawing/2014/main" id="{00000000-0008-0000-1D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6" name="Text Box 6">
          <a:extLst>
            <a:ext uri="{FF2B5EF4-FFF2-40B4-BE49-F238E27FC236}">
              <a16:creationId xmlns:a16="http://schemas.microsoft.com/office/drawing/2014/main" id="{00000000-0008-0000-1D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7" name="Text Box 8">
          <a:extLst>
            <a:ext uri="{FF2B5EF4-FFF2-40B4-BE49-F238E27FC236}">
              <a16:creationId xmlns:a16="http://schemas.microsoft.com/office/drawing/2014/main" id="{00000000-0008-0000-1D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8" name="Text Box 9">
          <a:extLst>
            <a:ext uri="{FF2B5EF4-FFF2-40B4-BE49-F238E27FC236}">
              <a16:creationId xmlns:a16="http://schemas.microsoft.com/office/drawing/2014/main" id="{00000000-0008-0000-1D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9" name="Text Box 10">
          <a:extLst>
            <a:ext uri="{FF2B5EF4-FFF2-40B4-BE49-F238E27FC236}">
              <a16:creationId xmlns:a16="http://schemas.microsoft.com/office/drawing/2014/main" id="{00000000-0008-0000-1D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0" name="Text Box 1">
          <a:extLst>
            <a:ext uri="{FF2B5EF4-FFF2-40B4-BE49-F238E27FC236}">
              <a16:creationId xmlns:a16="http://schemas.microsoft.com/office/drawing/2014/main" id="{00000000-0008-0000-1D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1" name="Text Box 2">
          <a:extLst>
            <a:ext uri="{FF2B5EF4-FFF2-40B4-BE49-F238E27FC236}">
              <a16:creationId xmlns:a16="http://schemas.microsoft.com/office/drawing/2014/main" id="{00000000-0008-0000-1D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2" name="Text Box 8">
          <a:extLst>
            <a:ext uri="{FF2B5EF4-FFF2-40B4-BE49-F238E27FC236}">
              <a16:creationId xmlns:a16="http://schemas.microsoft.com/office/drawing/2014/main" id="{00000000-0008-0000-1D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3" name="Text Box 8">
          <a:extLst>
            <a:ext uri="{FF2B5EF4-FFF2-40B4-BE49-F238E27FC236}">
              <a16:creationId xmlns:a16="http://schemas.microsoft.com/office/drawing/2014/main" id="{00000000-0008-0000-1D00-0000DF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504" name="Text Box 8">
          <a:extLst>
            <a:ext uri="{FF2B5EF4-FFF2-40B4-BE49-F238E27FC236}">
              <a16:creationId xmlns:a16="http://schemas.microsoft.com/office/drawing/2014/main" id="{00000000-0008-0000-1D00-0000E0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505" name="Text Box 8">
          <a:extLst>
            <a:ext uri="{FF2B5EF4-FFF2-40B4-BE49-F238E27FC236}">
              <a16:creationId xmlns:a16="http://schemas.microsoft.com/office/drawing/2014/main" id="{00000000-0008-0000-1D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506" name="Text Box 8">
          <a:extLst>
            <a:ext uri="{FF2B5EF4-FFF2-40B4-BE49-F238E27FC236}">
              <a16:creationId xmlns:a16="http://schemas.microsoft.com/office/drawing/2014/main" id="{00000000-0008-0000-1D00-0000E2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507" name="Text Box 8">
          <a:extLst>
            <a:ext uri="{FF2B5EF4-FFF2-40B4-BE49-F238E27FC236}">
              <a16:creationId xmlns:a16="http://schemas.microsoft.com/office/drawing/2014/main" id="{00000000-0008-0000-1D00-0000E3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508" name="Text Box 8">
          <a:extLst>
            <a:ext uri="{FF2B5EF4-FFF2-40B4-BE49-F238E27FC236}">
              <a16:creationId xmlns:a16="http://schemas.microsoft.com/office/drawing/2014/main" id="{00000000-0008-0000-1D00-0000E4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509" name="Text Box 8">
          <a:extLst>
            <a:ext uri="{FF2B5EF4-FFF2-40B4-BE49-F238E27FC236}">
              <a16:creationId xmlns:a16="http://schemas.microsoft.com/office/drawing/2014/main" id="{00000000-0008-0000-1D00-0000E5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510" name="Text Box 8">
          <a:extLst>
            <a:ext uri="{FF2B5EF4-FFF2-40B4-BE49-F238E27FC236}">
              <a16:creationId xmlns:a16="http://schemas.microsoft.com/office/drawing/2014/main" id="{00000000-0008-0000-1D00-0000E6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511" name="Text Box 8">
          <a:extLst>
            <a:ext uri="{FF2B5EF4-FFF2-40B4-BE49-F238E27FC236}">
              <a16:creationId xmlns:a16="http://schemas.microsoft.com/office/drawing/2014/main" id="{00000000-0008-0000-1D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512" name="Text Box 8">
          <a:extLst>
            <a:ext uri="{FF2B5EF4-FFF2-40B4-BE49-F238E27FC236}">
              <a16:creationId xmlns:a16="http://schemas.microsoft.com/office/drawing/2014/main" id="{00000000-0008-0000-1D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1D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4" name="Text Box 1">
          <a:extLst>
            <a:ext uri="{FF2B5EF4-FFF2-40B4-BE49-F238E27FC236}">
              <a16:creationId xmlns:a16="http://schemas.microsoft.com/office/drawing/2014/main" id="{00000000-0008-0000-1D00-0000EA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5" name="Text Box 2">
          <a:extLst>
            <a:ext uri="{FF2B5EF4-FFF2-40B4-BE49-F238E27FC236}">
              <a16:creationId xmlns:a16="http://schemas.microsoft.com/office/drawing/2014/main" id="{00000000-0008-0000-1D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6" name="Text Box 3">
          <a:extLst>
            <a:ext uri="{FF2B5EF4-FFF2-40B4-BE49-F238E27FC236}">
              <a16:creationId xmlns:a16="http://schemas.microsoft.com/office/drawing/2014/main" id="{00000000-0008-0000-1D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7" name="Text Box 4">
          <a:extLst>
            <a:ext uri="{FF2B5EF4-FFF2-40B4-BE49-F238E27FC236}">
              <a16:creationId xmlns:a16="http://schemas.microsoft.com/office/drawing/2014/main" id="{00000000-0008-0000-1D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8" name="Text Box 5">
          <a:extLst>
            <a:ext uri="{FF2B5EF4-FFF2-40B4-BE49-F238E27FC236}">
              <a16:creationId xmlns:a16="http://schemas.microsoft.com/office/drawing/2014/main" id="{00000000-0008-0000-1D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19" name="Text Box 6">
          <a:extLst>
            <a:ext uri="{FF2B5EF4-FFF2-40B4-BE49-F238E27FC236}">
              <a16:creationId xmlns:a16="http://schemas.microsoft.com/office/drawing/2014/main" id="{00000000-0008-0000-1D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20" name="Text Box 8">
          <a:extLst>
            <a:ext uri="{FF2B5EF4-FFF2-40B4-BE49-F238E27FC236}">
              <a16:creationId xmlns:a16="http://schemas.microsoft.com/office/drawing/2014/main" id="{00000000-0008-0000-1D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21" name="Text Box 9">
          <a:extLst>
            <a:ext uri="{FF2B5EF4-FFF2-40B4-BE49-F238E27FC236}">
              <a16:creationId xmlns:a16="http://schemas.microsoft.com/office/drawing/2014/main" id="{00000000-0008-0000-1D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22" name="Text Box 10">
          <a:extLst>
            <a:ext uri="{FF2B5EF4-FFF2-40B4-BE49-F238E27FC236}">
              <a16:creationId xmlns:a16="http://schemas.microsoft.com/office/drawing/2014/main" id="{00000000-0008-0000-1D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23" name="Text Box 1">
          <a:extLst>
            <a:ext uri="{FF2B5EF4-FFF2-40B4-BE49-F238E27FC236}">
              <a16:creationId xmlns:a16="http://schemas.microsoft.com/office/drawing/2014/main" id="{00000000-0008-0000-1D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24" name="Text Box 2">
          <a:extLst>
            <a:ext uri="{FF2B5EF4-FFF2-40B4-BE49-F238E27FC236}">
              <a16:creationId xmlns:a16="http://schemas.microsoft.com/office/drawing/2014/main" id="{00000000-0008-0000-1D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25" name="Text Box 1">
          <a:extLst>
            <a:ext uri="{FF2B5EF4-FFF2-40B4-BE49-F238E27FC236}">
              <a16:creationId xmlns:a16="http://schemas.microsoft.com/office/drawing/2014/main" id="{00000000-0008-0000-1D00-0000F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26" name="Text Box 2">
          <a:extLst>
            <a:ext uri="{FF2B5EF4-FFF2-40B4-BE49-F238E27FC236}">
              <a16:creationId xmlns:a16="http://schemas.microsoft.com/office/drawing/2014/main" id="{00000000-0008-0000-1D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27" name="Text Box 3">
          <a:extLst>
            <a:ext uri="{FF2B5EF4-FFF2-40B4-BE49-F238E27FC236}">
              <a16:creationId xmlns:a16="http://schemas.microsoft.com/office/drawing/2014/main" id="{00000000-0008-0000-1D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28" name="Text Box 4">
          <a:extLst>
            <a:ext uri="{FF2B5EF4-FFF2-40B4-BE49-F238E27FC236}">
              <a16:creationId xmlns:a16="http://schemas.microsoft.com/office/drawing/2014/main" id="{00000000-0008-0000-1D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29" name="Text Box 5">
          <a:extLst>
            <a:ext uri="{FF2B5EF4-FFF2-40B4-BE49-F238E27FC236}">
              <a16:creationId xmlns:a16="http://schemas.microsoft.com/office/drawing/2014/main" id="{00000000-0008-0000-1D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0" name="Text Box 6">
          <a:extLst>
            <a:ext uri="{FF2B5EF4-FFF2-40B4-BE49-F238E27FC236}">
              <a16:creationId xmlns:a16="http://schemas.microsoft.com/office/drawing/2014/main" id="{00000000-0008-0000-1D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1" name="Text Box 8">
          <a:extLst>
            <a:ext uri="{FF2B5EF4-FFF2-40B4-BE49-F238E27FC236}">
              <a16:creationId xmlns:a16="http://schemas.microsoft.com/office/drawing/2014/main" id="{00000000-0008-0000-1D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2" name="Text Box 9">
          <a:extLst>
            <a:ext uri="{FF2B5EF4-FFF2-40B4-BE49-F238E27FC236}">
              <a16:creationId xmlns:a16="http://schemas.microsoft.com/office/drawing/2014/main" id="{00000000-0008-0000-1D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3" name="Text Box 10">
          <a:extLst>
            <a:ext uri="{FF2B5EF4-FFF2-40B4-BE49-F238E27FC236}">
              <a16:creationId xmlns:a16="http://schemas.microsoft.com/office/drawing/2014/main" id="{00000000-0008-0000-1D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34" name="Text Box 11">
          <a:extLst>
            <a:ext uri="{FF2B5EF4-FFF2-40B4-BE49-F238E27FC236}">
              <a16:creationId xmlns:a16="http://schemas.microsoft.com/office/drawing/2014/main" id="{00000000-0008-0000-1D00-0000F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35" name="Text Box 12">
          <a:extLst>
            <a:ext uri="{FF2B5EF4-FFF2-40B4-BE49-F238E27FC236}">
              <a16:creationId xmlns:a16="http://schemas.microsoft.com/office/drawing/2014/main" id="{00000000-0008-0000-1D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6" name="Text Box 1">
          <a:extLst>
            <a:ext uri="{FF2B5EF4-FFF2-40B4-BE49-F238E27FC236}">
              <a16:creationId xmlns:a16="http://schemas.microsoft.com/office/drawing/2014/main" id="{00000000-0008-0000-1D00-000000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7" name="Text Box 2">
          <a:extLst>
            <a:ext uri="{FF2B5EF4-FFF2-40B4-BE49-F238E27FC236}">
              <a16:creationId xmlns:a16="http://schemas.microsoft.com/office/drawing/2014/main" id="{00000000-0008-0000-1D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8" name="Text Box 1">
          <a:extLst>
            <a:ext uri="{FF2B5EF4-FFF2-40B4-BE49-F238E27FC236}">
              <a16:creationId xmlns:a16="http://schemas.microsoft.com/office/drawing/2014/main" id="{00000000-0008-0000-1D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39" name="Text Box 2">
          <a:extLst>
            <a:ext uri="{FF2B5EF4-FFF2-40B4-BE49-F238E27FC236}">
              <a16:creationId xmlns:a16="http://schemas.microsoft.com/office/drawing/2014/main" id="{00000000-0008-0000-1D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0" name="Text Box 3">
          <a:extLst>
            <a:ext uri="{FF2B5EF4-FFF2-40B4-BE49-F238E27FC236}">
              <a16:creationId xmlns:a16="http://schemas.microsoft.com/office/drawing/2014/main" id="{00000000-0008-0000-1D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1" name="Text Box 4">
          <a:extLst>
            <a:ext uri="{FF2B5EF4-FFF2-40B4-BE49-F238E27FC236}">
              <a16:creationId xmlns:a16="http://schemas.microsoft.com/office/drawing/2014/main" id="{00000000-0008-0000-1D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2" name="Text Box 5">
          <a:extLst>
            <a:ext uri="{FF2B5EF4-FFF2-40B4-BE49-F238E27FC236}">
              <a16:creationId xmlns:a16="http://schemas.microsoft.com/office/drawing/2014/main" id="{00000000-0008-0000-1D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3" name="Text Box 6">
          <a:extLst>
            <a:ext uri="{FF2B5EF4-FFF2-40B4-BE49-F238E27FC236}">
              <a16:creationId xmlns:a16="http://schemas.microsoft.com/office/drawing/2014/main" id="{00000000-0008-0000-1D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4" name="Text Box 8">
          <a:extLst>
            <a:ext uri="{FF2B5EF4-FFF2-40B4-BE49-F238E27FC236}">
              <a16:creationId xmlns:a16="http://schemas.microsoft.com/office/drawing/2014/main" id="{00000000-0008-0000-1D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5" name="Text Box 9">
          <a:extLst>
            <a:ext uri="{FF2B5EF4-FFF2-40B4-BE49-F238E27FC236}">
              <a16:creationId xmlns:a16="http://schemas.microsoft.com/office/drawing/2014/main" id="{00000000-0008-0000-1D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6" name="Text Box 10">
          <a:extLst>
            <a:ext uri="{FF2B5EF4-FFF2-40B4-BE49-F238E27FC236}">
              <a16:creationId xmlns:a16="http://schemas.microsoft.com/office/drawing/2014/main" id="{00000000-0008-0000-1D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47" name="Text Box 11">
          <a:extLst>
            <a:ext uri="{FF2B5EF4-FFF2-40B4-BE49-F238E27FC236}">
              <a16:creationId xmlns:a16="http://schemas.microsoft.com/office/drawing/2014/main" id="{00000000-0008-0000-1D00-00000B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48" name="Text Box 12">
          <a:extLst>
            <a:ext uri="{FF2B5EF4-FFF2-40B4-BE49-F238E27FC236}">
              <a16:creationId xmlns:a16="http://schemas.microsoft.com/office/drawing/2014/main" id="{00000000-0008-0000-1D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49" name="Text Box 1">
          <a:extLst>
            <a:ext uri="{FF2B5EF4-FFF2-40B4-BE49-F238E27FC236}">
              <a16:creationId xmlns:a16="http://schemas.microsoft.com/office/drawing/2014/main" id="{00000000-0008-0000-1D00-00000D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50" name="Text Box 2">
          <a:extLst>
            <a:ext uri="{FF2B5EF4-FFF2-40B4-BE49-F238E27FC236}">
              <a16:creationId xmlns:a16="http://schemas.microsoft.com/office/drawing/2014/main" id="{00000000-0008-0000-1D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1" name="Text Box 8">
          <a:extLst>
            <a:ext uri="{FF2B5EF4-FFF2-40B4-BE49-F238E27FC236}">
              <a16:creationId xmlns:a16="http://schemas.microsoft.com/office/drawing/2014/main" id="{00000000-0008-0000-1D00-00000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2" name="Text Box 13">
          <a:extLst>
            <a:ext uri="{FF2B5EF4-FFF2-40B4-BE49-F238E27FC236}">
              <a16:creationId xmlns:a16="http://schemas.microsoft.com/office/drawing/2014/main" id="{00000000-0008-0000-1D00-000010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3" name="Text Box 14">
          <a:extLst>
            <a:ext uri="{FF2B5EF4-FFF2-40B4-BE49-F238E27FC236}">
              <a16:creationId xmlns:a16="http://schemas.microsoft.com/office/drawing/2014/main" id="{00000000-0008-0000-1D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4" name="Text Box 13">
          <a:extLst>
            <a:ext uri="{FF2B5EF4-FFF2-40B4-BE49-F238E27FC236}">
              <a16:creationId xmlns:a16="http://schemas.microsoft.com/office/drawing/2014/main" id="{00000000-0008-0000-1D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5" name="Text Box 14">
          <a:extLst>
            <a:ext uri="{FF2B5EF4-FFF2-40B4-BE49-F238E27FC236}">
              <a16:creationId xmlns:a16="http://schemas.microsoft.com/office/drawing/2014/main" id="{00000000-0008-0000-1D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556" name="Text Box 13">
          <a:extLst>
            <a:ext uri="{FF2B5EF4-FFF2-40B4-BE49-F238E27FC236}">
              <a16:creationId xmlns:a16="http://schemas.microsoft.com/office/drawing/2014/main" id="{00000000-0008-0000-1D00-000014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557" name="Text Box 14">
          <a:extLst>
            <a:ext uri="{FF2B5EF4-FFF2-40B4-BE49-F238E27FC236}">
              <a16:creationId xmlns:a16="http://schemas.microsoft.com/office/drawing/2014/main" id="{00000000-0008-0000-1D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8" name="Text Box 8">
          <a:extLst>
            <a:ext uri="{FF2B5EF4-FFF2-40B4-BE49-F238E27FC236}">
              <a16:creationId xmlns:a16="http://schemas.microsoft.com/office/drawing/2014/main" id="{00000000-0008-0000-1D00-000016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59" name="Text Box 8">
          <a:extLst>
            <a:ext uri="{FF2B5EF4-FFF2-40B4-BE49-F238E27FC236}">
              <a16:creationId xmlns:a16="http://schemas.microsoft.com/office/drawing/2014/main" id="{00000000-0008-0000-1D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560" name="Text Box 8">
          <a:extLst>
            <a:ext uri="{FF2B5EF4-FFF2-40B4-BE49-F238E27FC236}">
              <a16:creationId xmlns:a16="http://schemas.microsoft.com/office/drawing/2014/main" id="{00000000-0008-0000-1D00-000018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61" name="Text Box 8">
          <a:extLst>
            <a:ext uri="{FF2B5EF4-FFF2-40B4-BE49-F238E27FC236}">
              <a16:creationId xmlns:a16="http://schemas.microsoft.com/office/drawing/2014/main" id="{00000000-0008-0000-1D00-000019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562" name="Text Box 8">
          <a:extLst>
            <a:ext uri="{FF2B5EF4-FFF2-40B4-BE49-F238E27FC236}">
              <a16:creationId xmlns:a16="http://schemas.microsoft.com/office/drawing/2014/main" id="{00000000-0008-0000-1D00-00001A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563" name="Text Box 8">
          <a:extLst>
            <a:ext uri="{FF2B5EF4-FFF2-40B4-BE49-F238E27FC236}">
              <a16:creationId xmlns:a16="http://schemas.microsoft.com/office/drawing/2014/main" id="{00000000-0008-0000-1D00-00001B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25</xdr:row>
      <xdr:rowOff>0</xdr:rowOff>
    </xdr:from>
    <xdr:ext cx="114300" cy="285750"/>
    <xdr:sp macro="" textlink="">
      <xdr:nvSpPr>
        <xdr:cNvPr id="1564" name="Text Box 8">
          <a:extLst>
            <a:ext uri="{FF2B5EF4-FFF2-40B4-BE49-F238E27FC236}">
              <a16:creationId xmlns:a16="http://schemas.microsoft.com/office/drawing/2014/main" id="{00000000-0008-0000-1D00-00001C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25</xdr:row>
      <xdr:rowOff>0</xdr:rowOff>
    </xdr:from>
    <xdr:ext cx="114300" cy="285750"/>
    <xdr:sp macro="" textlink="">
      <xdr:nvSpPr>
        <xdr:cNvPr id="1565" name="Text Box 8">
          <a:extLst>
            <a:ext uri="{FF2B5EF4-FFF2-40B4-BE49-F238E27FC236}">
              <a16:creationId xmlns:a16="http://schemas.microsoft.com/office/drawing/2014/main" id="{00000000-0008-0000-1D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26</xdr:row>
      <xdr:rowOff>0</xdr:rowOff>
    </xdr:from>
    <xdr:ext cx="114300" cy="285750"/>
    <xdr:sp macro="" textlink="">
      <xdr:nvSpPr>
        <xdr:cNvPr id="1566" name="Text Box 8">
          <a:extLst>
            <a:ext uri="{FF2B5EF4-FFF2-40B4-BE49-F238E27FC236}">
              <a16:creationId xmlns:a16="http://schemas.microsoft.com/office/drawing/2014/main" id="{00000000-0008-0000-1D00-00001E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1567" name="Text Box 8">
          <a:extLst>
            <a:ext uri="{FF2B5EF4-FFF2-40B4-BE49-F238E27FC236}">
              <a16:creationId xmlns:a16="http://schemas.microsoft.com/office/drawing/2014/main" id="{00000000-0008-0000-1D00-00001F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219075</xdr:colOff>
      <xdr:row>21</xdr:row>
      <xdr:rowOff>0</xdr:rowOff>
    </xdr:from>
    <xdr:ext cx="114300" cy="285750"/>
    <xdr:sp macro="" textlink="">
      <xdr:nvSpPr>
        <xdr:cNvPr id="1568" name="Text Box 8">
          <a:extLst>
            <a:ext uri="{FF2B5EF4-FFF2-40B4-BE49-F238E27FC236}">
              <a16:creationId xmlns:a16="http://schemas.microsoft.com/office/drawing/2014/main" id="{00000000-0008-0000-1D00-000020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10584</xdr:colOff>
      <xdr:row>42</xdr:row>
      <xdr:rowOff>0</xdr:rowOff>
    </xdr:from>
    <xdr:ext cx="114300" cy="285750"/>
    <xdr:sp macro="" textlink="">
      <xdr:nvSpPr>
        <xdr:cNvPr id="1569" name="Text Box 8">
          <a:extLst>
            <a:ext uri="{FF2B5EF4-FFF2-40B4-BE49-F238E27FC236}">
              <a16:creationId xmlns:a16="http://schemas.microsoft.com/office/drawing/2014/main" id="{00000000-0008-0000-1D00-000021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184150</xdr:colOff>
      <xdr:row>55</xdr:row>
      <xdr:rowOff>19050</xdr:rowOff>
    </xdr:from>
    <xdr:ext cx="114300" cy="285750"/>
    <xdr:sp macro="" textlink="">
      <xdr:nvSpPr>
        <xdr:cNvPr id="1570" name="Text Box 2">
          <a:extLst>
            <a:ext uri="{FF2B5EF4-FFF2-40B4-BE49-F238E27FC236}">
              <a16:creationId xmlns:a16="http://schemas.microsoft.com/office/drawing/2014/main" id="{00000000-0008-0000-1D00-000022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47625</xdr:colOff>
      <xdr:row>45</xdr:row>
      <xdr:rowOff>28575</xdr:rowOff>
    </xdr:from>
    <xdr:ext cx="114300" cy="285750"/>
    <xdr:sp macro="" textlink="">
      <xdr:nvSpPr>
        <xdr:cNvPr id="1571" name="Text Box 10">
          <a:extLst>
            <a:ext uri="{FF2B5EF4-FFF2-40B4-BE49-F238E27FC236}">
              <a16:creationId xmlns:a16="http://schemas.microsoft.com/office/drawing/2014/main" id="{00000000-0008-0000-1D00-000023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48684</xdr:colOff>
      <xdr:row>21</xdr:row>
      <xdr:rowOff>79375</xdr:rowOff>
    </xdr:from>
    <xdr:ext cx="114300" cy="285750"/>
    <xdr:sp macro="" textlink="">
      <xdr:nvSpPr>
        <xdr:cNvPr id="1572" name="Text Box 8">
          <a:extLst>
            <a:ext uri="{FF2B5EF4-FFF2-40B4-BE49-F238E27FC236}">
              <a16:creationId xmlns:a16="http://schemas.microsoft.com/office/drawing/2014/main" id="{00000000-0008-0000-1D00-000024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48</xdr:row>
      <xdr:rowOff>43392</xdr:rowOff>
    </xdr:from>
    <xdr:ext cx="114300" cy="285750"/>
    <xdr:sp macro="" textlink="">
      <xdr:nvSpPr>
        <xdr:cNvPr id="1573" name="Text Box 2">
          <a:extLst>
            <a:ext uri="{FF2B5EF4-FFF2-40B4-BE49-F238E27FC236}">
              <a16:creationId xmlns:a16="http://schemas.microsoft.com/office/drawing/2014/main" id="{00000000-0008-0000-1D00-000025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4" name="Text Box 8">
          <a:extLst>
            <a:ext uri="{FF2B5EF4-FFF2-40B4-BE49-F238E27FC236}">
              <a16:creationId xmlns:a16="http://schemas.microsoft.com/office/drawing/2014/main" id="{00000000-0008-0000-1D00-00002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5" name="Text Box 1">
          <a:extLst>
            <a:ext uri="{FF2B5EF4-FFF2-40B4-BE49-F238E27FC236}">
              <a16:creationId xmlns:a16="http://schemas.microsoft.com/office/drawing/2014/main" id="{00000000-0008-0000-1D00-00002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6" name="Text Box 2">
          <a:extLst>
            <a:ext uri="{FF2B5EF4-FFF2-40B4-BE49-F238E27FC236}">
              <a16:creationId xmlns:a16="http://schemas.microsoft.com/office/drawing/2014/main" id="{00000000-0008-0000-1D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7" name="Text Box 3">
          <a:extLst>
            <a:ext uri="{FF2B5EF4-FFF2-40B4-BE49-F238E27FC236}">
              <a16:creationId xmlns:a16="http://schemas.microsoft.com/office/drawing/2014/main" id="{00000000-0008-0000-1D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8" name="Text Box 4">
          <a:extLst>
            <a:ext uri="{FF2B5EF4-FFF2-40B4-BE49-F238E27FC236}">
              <a16:creationId xmlns:a16="http://schemas.microsoft.com/office/drawing/2014/main" id="{00000000-0008-0000-1D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79" name="Text Box 5">
          <a:extLst>
            <a:ext uri="{FF2B5EF4-FFF2-40B4-BE49-F238E27FC236}">
              <a16:creationId xmlns:a16="http://schemas.microsoft.com/office/drawing/2014/main" id="{00000000-0008-0000-1D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0" name="Text Box 6">
          <a:extLst>
            <a:ext uri="{FF2B5EF4-FFF2-40B4-BE49-F238E27FC236}">
              <a16:creationId xmlns:a16="http://schemas.microsoft.com/office/drawing/2014/main" id="{00000000-0008-0000-1D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1" name="Text Box 8">
          <a:extLst>
            <a:ext uri="{FF2B5EF4-FFF2-40B4-BE49-F238E27FC236}">
              <a16:creationId xmlns:a16="http://schemas.microsoft.com/office/drawing/2014/main" id="{00000000-0008-0000-1D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2" name="Text Box 9">
          <a:extLst>
            <a:ext uri="{FF2B5EF4-FFF2-40B4-BE49-F238E27FC236}">
              <a16:creationId xmlns:a16="http://schemas.microsoft.com/office/drawing/2014/main" id="{00000000-0008-0000-1D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3" name="Text Box 10">
          <a:extLst>
            <a:ext uri="{FF2B5EF4-FFF2-40B4-BE49-F238E27FC236}">
              <a16:creationId xmlns:a16="http://schemas.microsoft.com/office/drawing/2014/main" id="{00000000-0008-0000-1D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4" name="Text Box 1">
          <a:extLst>
            <a:ext uri="{FF2B5EF4-FFF2-40B4-BE49-F238E27FC236}">
              <a16:creationId xmlns:a16="http://schemas.microsoft.com/office/drawing/2014/main" id="{00000000-0008-0000-1D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5" name="Text Box 2">
          <a:extLst>
            <a:ext uri="{FF2B5EF4-FFF2-40B4-BE49-F238E27FC236}">
              <a16:creationId xmlns:a16="http://schemas.microsoft.com/office/drawing/2014/main" id="{00000000-0008-0000-1D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6" name="Text Box 8">
          <a:extLst>
            <a:ext uri="{FF2B5EF4-FFF2-40B4-BE49-F238E27FC236}">
              <a16:creationId xmlns:a16="http://schemas.microsoft.com/office/drawing/2014/main" id="{00000000-0008-0000-1D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7" name="Text Box 8">
          <a:extLst>
            <a:ext uri="{FF2B5EF4-FFF2-40B4-BE49-F238E27FC236}">
              <a16:creationId xmlns:a16="http://schemas.microsoft.com/office/drawing/2014/main" id="{00000000-0008-0000-1D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8" name="Text Box 8">
          <a:extLst>
            <a:ext uri="{FF2B5EF4-FFF2-40B4-BE49-F238E27FC236}">
              <a16:creationId xmlns:a16="http://schemas.microsoft.com/office/drawing/2014/main" id="{00000000-0008-0000-1D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89" name="Text Box 8">
          <a:extLst>
            <a:ext uri="{FF2B5EF4-FFF2-40B4-BE49-F238E27FC236}">
              <a16:creationId xmlns:a16="http://schemas.microsoft.com/office/drawing/2014/main" id="{00000000-0008-0000-1D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0" name="Text Box 8">
          <a:extLst>
            <a:ext uri="{FF2B5EF4-FFF2-40B4-BE49-F238E27FC236}">
              <a16:creationId xmlns:a16="http://schemas.microsoft.com/office/drawing/2014/main" id="{00000000-0008-0000-1D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1" name="Text Box 1">
          <a:extLst>
            <a:ext uri="{FF2B5EF4-FFF2-40B4-BE49-F238E27FC236}">
              <a16:creationId xmlns:a16="http://schemas.microsoft.com/office/drawing/2014/main" id="{00000000-0008-0000-1D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2" name="Text Box 2">
          <a:extLst>
            <a:ext uri="{FF2B5EF4-FFF2-40B4-BE49-F238E27FC236}">
              <a16:creationId xmlns:a16="http://schemas.microsoft.com/office/drawing/2014/main" id="{00000000-0008-0000-1D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3" name="Text Box 3">
          <a:extLst>
            <a:ext uri="{FF2B5EF4-FFF2-40B4-BE49-F238E27FC236}">
              <a16:creationId xmlns:a16="http://schemas.microsoft.com/office/drawing/2014/main" id="{00000000-0008-0000-1D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4" name="Text Box 4">
          <a:extLst>
            <a:ext uri="{FF2B5EF4-FFF2-40B4-BE49-F238E27FC236}">
              <a16:creationId xmlns:a16="http://schemas.microsoft.com/office/drawing/2014/main" id="{00000000-0008-0000-1D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5" name="Text Box 5">
          <a:extLst>
            <a:ext uri="{FF2B5EF4-FFF2-40B4-BE49-F238E27FC236}">
              <a16:creationId xmlns:a16="http://schemas.microsoft.com/office/drawing/2014/main" id="{00000000-0008-0000-1D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6" name="Text Box 6">
          <a:extLst>
            <a:ext uri="{FF2B5EF4-FFF2-40B4-BE49-F238E27FC236}">
              <a16:creationId xmlns:a16="http://schemas.microsoft.com/office/drawing/2014/main" id="{00000000-0008-0000-1D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7" name="Text Box 8">
          <a:extLst>
            <a:ext uri="{FF2B5EF4-FFF2-40B4-BE49-F238E27FC236}">
              <a16:creationId xmlns:a16="http://schemas.microsoft.com/office/drawing/2014/main" id="{00000000-0008-0000-1D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8" name="Text Box 9">
          <a:extLst>
            <a:ext uri="{FF2B5EF4-FFF2-40B4-BE49-F238E27FC236}">
              <a16:creationId xmlns:a16="http://schemas.microsoft.com/office/drawing/2014/main" id="{00000000-0008-0000-1D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599" name="Text Box 10">
          <a:extLst>
            <a:ext uri="{FF2B5EF4-FFF2-40B4-BE49-F238E27FC236}">
              <a16:creationId xmlns:a16="http://schemas.microsoft.com/office/drawing/2014/main" id="{00000000-0008-0000-1D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0" name="Text Box 1">
          <a:extLst>
            <a:ext uri="{FF2B5EF4-FFF2-40B4-BE49-F238E27FC236}">
              <a16:creationId xmlns:a16="http://schemas.microsoft.com/office/drawing/2014/main" id="{00000000-0008-0000-1D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1" name="Text Box 2">
          <a:extLst>
            <a:ext uri="{FF2B5EF4-FFF2-40B4-BE49-F238E27FC236}">
              <a16:creationId xmlns:a16="http://schemas.microsoft.com/office/drawing/2014/main" id="{00000000-0008-0000-1D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2" name="Text Box 8">
          <a:extLst>
            <a:ext uri="{FF2B5EF4-FFF2-40B4-BE49-F238E27FC236}">
              <a16:creationId xmlns:a16="http://schemas.microsoft.com/office/drawing/2014/main" id="{00000000-0008-0000-1D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3" name="Text Box 8">
          <a:extLst>
            <a:ext uri="{FF2B5EF4-FFF2-40B4-BE49-F238E27FC236}">
              <a16:creationId xmlns:a16="http://schemas.microsoft.com/office/drawing/2014/main" id="{00000000-0008-0000-1D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4" name="Text Box 8">
          <a:extLst>
            <a:ext uri="{FF2B5EF4-FFF2-40B4-BE49-F238E27FC236}">
              <a16:creationId xmlns:a16="http://schemas.microsoft.com/office/drawing/2014/main" id="{00000000-0008-0000-1D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5" name="Text Box 1">
          <a:extLst>
            <a:ext uri="{FF2B5EF4-FFF2-40B4-BE49-F238E27FC236}">
              <a16:creationId xmlns:a16="http://schemas.microsoft.com/office/drawing/2014/main" id="{00000000-0008-0000-1D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6" name="Text Box 2">
          <a:extLst>
            <a:ext uri="{FF2B5EF4-FFF2-40B4-BE49-F238E27FC236}">
              <a16:creationId xmlns:a16="http://schemas.microsoft.com/office/drawing/2014/main" id="{00000000-0008-0000-1D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7" name="Text Box 3">
          <a:extLst>
            <a:ext uri="{FF2B5EF4-FFF2-40B4-BE49-F238E27FC236}">
              <a16:creationId xmlns:a16="http://schemas.microsoft.com/office/drawing/2014/main" id="{00000000-0008-0000-1D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8" name="Text Box 4">
          <a:extLst>
            <a:ext uri="{FF2B5EF4-FFF2-40B4-BE49-F238E27FC236}">
              <a16:creationId xmlns:a16="http://schemas.microsoft.com/office/drawing/2014/main" id="{00000000-0008-0000-1D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09" name="Text Box 5">
          <a:extLst>
            <a:ext uri="{FF2B5EF4-FFF2-40B4-BE49-F238E27FC236}">
              <a16:creationId xmlns:a16="http://schemas.microsoft.com/office/drawing/2014/main" id="{00000000-0008-0000-1D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0" name="Text Box 6">
          <a:extLst>
            <a:ext uri="{FF2B5EF4-FFF2-40B4-BE49-F238E27FC236}">
              <a16:creationId xmlns:a16="http://schemas.microsoft.com/office/drawing/2014/main" id="{00000000-0008-0000-1D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1" name="Text Box 8">
          <a:extLst>
            <a:ext uri="{FF2B5EF4-FFF2-40B4-BE49-F238E27FC236}">
              <a16:creationId xmlns:a16="http://schemas.microsoft.com/office/drawing/2014/main" id="{00000000-0008-0000-1D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2" name="Text Box 9">
          <a:extLst>
            <a:ext uri="{FF2B5EF4-FFF2-40B4-BE49-F238E27FC236}">
              <a16:creationId xmlns:a16="http://schemas.microsoft.com/office/drawing/2014/main" id="{00000000-0008-0000-1D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3" name="Text Box 10">
          <a:extLst>
            <a:ext uri="{FF2B5EF4-FFF2-40B4-BE49-F238E27FC236}">
              <a16:creationId xmlns:a16="http://schemas.microsoft.com/office/drawing/2014/main" id="{00000000-0008-0000-1D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4" name="Text Box 1">
          <a:extLst>
            <a:ext uri="{FF2B5EF4-FFF2-40B4-BE49-F238E27FC236}">
              <a16:creationId xmlns:a16="http://schemas.microsoft.com/office/drawing/2014/main" id="{00000000-0008-0000-1D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5" name="Text Box 2">
          <a:extLst>
            <a:ext uri="{FF2B5EF4-FFF2-40B4-BE49-F238E27FC236}">
              <a16:creationId xmlns:a16="http://schemas.microsoft.com/office/drawing/2014/main" id="{00000000-0008-0000-1D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6" name="Text Box 8">
          <a:extLst>
            <a:ext uri="{FF2B5EF4-FFF2-40B4-BE49-F238E27FC236}">
              <a16:creationId xmlns:a16="http://schemas.microsoft.com/office/drawing/2014/main" id="{00000000-0008-0000-1D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7" name="Text Box 1">
          <a:extLst>
            <a:ext uri="{FF2B5EF4-FFF2-40B4-BE49-F238E27FC236}">
              <a16:creationId xmlns:a16="http://schemas.microsoft.com/office/drawing/2014/main" id="{00000000-0008-0000-1D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8" name="Text Box 2">
          <a:extLst>
            <a:ext uri="{FF2B5EF4-FFF2-40B4-BE49-F238E27FC236}">
              <a16:creationId xmlns:a16="http://schemas.microsoft.com/office/drawing/2014/main" id="{00000000-0008-0000-1D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19" name="Text Box 3">
          <a:extLst>
            <a:ext uri="{FF2B5EF4-FFF2-40B4-BE49-F238E27FC236}">
              <a16:creationId xmlns:a16="http://schemas.microsoft.com/office/drawing/2014/main" id="{00000000-0008-0000-1D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0" name="Text Box 4">
          <a:extLst>
            <a:ext uri="{FF2B5EF4-FFF2-40B4-BE49-F238E27FC236}">
              <a16:creationId xmlns:a16="http://schemas.microsoft.com/office/drawing/2014/main" id="{00000000-0008-0000-1D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1" name="Text Box 5">
          <a:extLst>
            <a:ext uri="{FF2B5EF4-FFF2-40B4-BE49-F238E27FC236}">
              <a16:creationId xmlns:a16="http://schemas.microsoft.com/office/drawing/2014/main" id="{00000000-0008-0000-1D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2" name="Text Box 6">
          <a:extLst>
            <a:ext uri="{FF2B5EF4-FFF2-40B4-BE49-F238E27FC236}">
              <a16:creationId xmlns:a16="http://schemas.microsoft.com/office/drawing/2014/main" id="{00000000-0008-0000-1D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3" name="Text Box 8">
          <a:extLst>
            <a:ext uri="{FF2B5EF4-FFF2-40B4-BE49-F238E27FC236}">
              <a16:creationId xmlns:a16="http://schemas.microsoft.com/office/drawing/2014/main" id="{00000000-0008-0000-1D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4" name="Text Box 9">
          <a:extLst>
            <a:ext uri="{FF2B5EF4-FFF2-40B4-BE49-F238E27FC236}">
              <a16:creationId xmlns:a16="http://schemas.microsoft.com/office/drawing/2014/main" id="{00000000-0008-0000-1D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5" name="Text Box 10">
          <a:extLst>
            <a:ext uri="{FF2B5EF4-FFF2-40B4-BE49-F238E27FC236}">
              <a16:creationId xmlns:a16="http://schemas.microsoft.com/office/drawing/2014/main" id="{00000000-0008-0000-1D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6" name="Text Box 1">
          <a:extLst>
            <a:ext uri="{FF2B5EF4-FFF2-40B4-BE49-F238E27FC236}">
              <a16:creationId xmlns:a16="http://schemas.microsoft.com/office/drawing/2014/main" id="{00000000-0008-0000-1D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7" name="Text Box 2">
          <a:extLst>
            <a:ext uri="{FF2B5EF4-FFF2-40B4-BE49-F238E27FC236}">
              <a16:creationId xmlns:a16="http://schemas.microsoft.com/office/drawing/2014/main" id="{00000000-0008-0000-1D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8" name="Text Box 8">
          <a:extLst>
            <a:ext uri="{FF2B5EF4-FFF2-40B4-BE49-F238E27FC236}">
              <a16:creationId xmlns:a16="http://schemas.microsoft.com/office/drawing/2014/main" id="{00000000-0008-0000-1D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29" name="Text Box 8">
          <a:extLst>
            <a:ext uri="{FF2B5EF4-FFF2-40B4-BE49-F238E27FC236}">
              <a16:creationId xmlns:a16="http://schemas.microsoft.com/office/drawing/2014/main" id="{00000000-0008-0000-1D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0" name="Text Box 1">
          <a:extLst>
            <a:ext uri="{FF2B5EF4-FFF2-40B4-BE49-F238E27FC236}">
              <a16:creationId xmlns:a16="http://schemas.microsoft.com/office/drawing/2014/main" id="{00000000-0008-0000-1D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1" name="Text Box 2">
          <a:extLst>
            <a:ext uri="{FF2B5EF4-FFF2-40B4-BE49-F238E27FC236}">
              <a16:creationId xmlns:a16="http://schemas.microsoft.com/office/drawing/2014/main" id="{00000000-0008-0000-1D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2" name="Text Box 3">
          <a:extLst>
            <a:ext uri="{FF2B5EF4-FFF2-40B4-BE49-F238E27FC236}">
              <a16:creationId xmlns:a16="http://schemas.microsoft.com/office/drawing/2014/main" id="{00000000-0008-0000-1D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3" name="Text Box 4">
          <a:extLst>
            <a:ext uri="{FF2B5EF4-FFF2-40B4-BE49-F238E27FC236}">
              <a16:creationId xmlns:a16="http://schemas.microsoft.com/office/drawing/2014/main" id="{00000000-0008-0000-1D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4" name="Text Box 5">
          <a:extLst>
            <a:ext uri="{FF2B5EF4-FFF2-40B4-BE49-F238E27FC236}">
              <a16:creationId xmlns:a16="http://schemas.microsoft.com/office/drawing/2014/main" id="{00000000-0008-0000-1D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5" name="Text Box 6">
          <a:extLst>
            <a:ext uri="{FF2B5EF4-FFF2-40B4-BE49-F238E27FC236}">
              <a16:creationId xmlns:a16="http://schemas.microsoft.com/office/drawing/2014/main" id="{00000000-0008-0000-1D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6" name="Text Box 8">
          <a:extLst>
            <a:ext uri="{FF2B5EF4-FFF2-40B4-BE49-F238E27FC236}">
              <a16:creationId xmlns:a16="http://schemas.microsoft.com/office/drawing/2014/main" id="{00000000-0008-0000-1D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7" name="Text Box 9">
          <a:extLst>
            <a:ext uri="{FF2B5EF4-FFF2-40B4-BE49-F238E27FC236}">
              <a16:creationId xmlns:a16="http://schemas.microsoft.com/office/drawing/2014/main" id="{00000000-0008-0000-1D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8" name="Text Box 10">
          <a:extLst>
            <a:ext uri="{FF2B5EF4-FFF2-40B4-BE49-F238E27FC236}">
              <a16:creationId xmlns:a16="http://schemas.microsoft.com/office/drawing/2014/main" id="{00000000-0008-0000-1D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39" name="Text Box 1">
          <a:extLst>
            <a:ext uri="{FF2B5EF4-FFF2-40B4-BE49-F238E27FC236}">
              <a16:creationId xmlns:a16="http://schemas.microsoft.com/office/drawing/2014/main" id="{00000000-0008-0000-1D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0" name="Text Box 2">
          <a:extLst>
            <a:ext uri="{FF2B5EF4-FFF2-40B4-BE49-F238E27FC236}">
              <a16:creationId xmlns:a16="http://schemas.microsoft.com/office/drawing/2014/main" id="{00000000-0008-0000-1D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1" name="Text Box 8">
          <a:extLst>
            <a:ext uri="{FF2B5EF4-FFF2-40B4-BE49-F238E27FC236}">
              <a16:creationId xmlns:a16="http://schemas.microsoft.com/office/drawing/2014/main" id="{00000000-0008-0000-1D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2" name="Text Box 1">
          <a:extLst>
            <a:ext uri="{FF2B5EF4-FFF2-40B4-BE49-F238E27FC236}">
              <a16:creationId xmlns:a16="http://schemas.microsoft.com/office/drawing/2014/main" id="{00000000-0008-0000-1D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3" name="Text Box 2">
          <a:extLst>
            <a:ext uri="{FF2B5EF4-FFF2-40B4-BE49-F238E27FC236}">
              <a16:creationId xmlns:a16="http://schemas.microsoft.com/office/drawing/2014/main" id="{00000000-0008-0000-1D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4" name="Text Box 3">
          <a:extLst>
            <a:ext uri="{FF2B5EF4-FFF2-40B4-BE49-F238E27FC236}">
              <a16:creationId xmlns:a16="http://schemas.microsoft.com/office/drawing/2014/main" id="{00000000-0008-0000-1D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5" name="Text Box 4">
          <a:extLst>
            <a:ext uri="{FF2B5EF4-FFF2-40B4-BE49-F238E27FC236}">
              <a16:creationId xmlns:a16="http://schemas.microsoft.com/office/drawing/2014/main" id="{00000000-0008-0000-1D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6" name="Text Box 5">
          <a:extLst>
            <a:ext uri="{FF2B5EF4-FFF2-40B4-BE49-F238E27FC236}">
              <a16:creationId xmlns:a16="http://schemas.microsoft.com/office/drawing/2014/main" id="{00000000-0008-0000-1D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7" name="Text Box 6">
          <a:extLst>
            <a:ext uri="{FF2B5EF4-FFF2-40B4-BE49-F238E27FC236}">
              <a16:creationId xmlns:a16="http://schemas.microsoft.com/office/drawing/2014/main" id="{00000000-0008-0000-1D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8" name="Text Box 8">
          <a:extLst>
            <a:ext uri="{FF2B5EF4-FFF2-40B4-BE49-F238E27FC236}">
              <a16:creationId xmlns:a16="http://schemas.microsoft.com/office/drawing/2014/main" id="{00000000-0008-0000-1D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49" name="Text Box 9">
          <a:extLst>
            <a:ext uri="{FF2B5EF4-FFF2-40B4-BE49-F238E27FC236}">
              <a16:creationId xmlns:a16="http://schemas.microsoft.com/office/drawing/2014/main" id="{00000000-0008-0000-1D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650" name="Text Box 10">
          <a:extLst>
            <a:ext uri="{FF2B5EF4-FFF2-40B4-BE49-F238E27FC236}">
              <a16:creationId xmlns:a16="http://schemas.microsoft.com/office/drawing/2014/main" id="{00000000-0008-0000-1D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1" name="Text Box 1">
          <a:extLst>
            <a:ext uri="{FF2B5EF4-FFF2-40B4-BE49-F238E27FC236}">
              <a16:creationId xmlns:a16="http://schemas.microsoft.com/office/drawing/2014/main" id="{00000000-0008-0000-1D00-00007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2" name="Text Box 2">
          <a:extLst>
            <a:ext uri="{FF2B5EF4-FFF2-40B4-BE49-F238E27FC236}">
              <a16:creationId xmlns:a16="http://schemas.microsoft.com/office/drawing/2014/main" id="{00000000-0008-0000-1D00-00007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3" name="Text Box 3">
          <a:extLst>
            <a:ext uri="{FF2B5EF4-FFF2-40B4-BE49-F238E27FC236}">
              <a16:creationId xmlns:a16="http://schemas.microsoft.com/office/drawing/2014/main" id="{00000000-0008-0000-1D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4" name="Text Box 4">
          <a:extLst>
            <a:ext uri="{FF2B5EF4-FFF2-40B4-BE49-F238E27FC236}">
              <a16:creationId xmlns:a16="http://schemas.microsoft.com/office/drawing/2014/main" id="{00000000-0008-0000-1D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5" name="Text Box 5">
          <a:extLst>
            <a:ext uri="{FF2B5EF4-FFF2-40B4-BE49-F238E27FC236}">
              <a16:creationId xmlns:a16="http://schemas.microsoft.com/office/drawing/2014/main" id="{00000000-0008-0000-1D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6" name="Text Box 6">
          <a:extLst>
            <a:ext uri="{FF2B5EF4-FFF2-40B4-BE49-F238E27FC236}">
              <a16:creationId xmlns:a16="http://schemas.microsoft.com/office/drawing/2014/main" id="{00000000-0008-0000-1D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7" name="Text Box 8">
          <a:extLst>
            <a:ext uri="{FF2B5EF4-FFF2-40B4-BE49-F238E27FC236}">
              <a16:creationId xmlns:a16="http://schemas.microsoft.com/office/drawing/2014/main" id="{00000000-0008-0000-1D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8" name="Text Box 9">
          <a:extLst>
            <a:ext uri="{FF2B5EF4-FFF2-40B4-BE49-F238E27FC236}">
              <a16:creationId xmlns:a16="http://schemas.microsoft.com/office/drawing/2014/main" id="{00000000-0008-0000-1D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59" name="Text Box 10">
          <a:extLst>
            <a:ext uri="{FF2B5EF4-FFF2-40B4-BE49-F238E27FC236}">
              <a16:creationId xmlns:a16="http://schemas.microsoft.com/office/drawing/2014/main" id="{00000000-0008-0000-1D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0" name="Text Box 1">
          <a:extLst>
            <a:ext uri="{FF2B5EF4-FFF2-40B4-BE49-F238E27FC236}">
              <a16:creationId xmlns:a16="http://schemas.microsoft.com/office/drawing/2014/main" id="{00000000-0008-0000-1D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1" name="Text Box 2">
          <a:extLst>
            <a:ext uri="{FF2B5EF4-FFF2-40B4-BE49-F238E27FC236}">
              <a16:creationId xmlns:a16="http://schemas.microsoft.com/office/drawing/2014/main" id="{00000000-0008-0000-1D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2" name="Text Box 1">
          <a:extLst>
            <a:ext uri="{FF2B5EF4-FFF2-40B4-BE49-F238E27FC236}">
              <a16:creationId xmlns:a16="http://schemas.microsoft.com/office/drawing/2014/main" id="{00000000-0008-0000-1D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3" name="Text Box 2">
          <a:extLst>
            <a:ext uri="{FF2B5EF4-FFF2-40B4-BE49-F238E27FC236}">
              <a16:creationId xmlns:a16="http://schemas.microsoft.com/office/drawing/2014/main" id="{00000000-0008-0000-1D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4" name="Text Box 3">
          <a:extLst>
            <a:ext uri="{FF2B5EF4-FFF2-40B4-BE49-F238E27FC236}">
              <a16:creationId xmlns:a16="http://schemas.microsoft.com/office/drawing/2014/main" id="{00000000-0008-0000-1D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5" name="Text Box 4">
          <a:extLst>
            <a:ext uri="{FF2B5EF4-FFF2-40B4-BE49-F238E27FC236}">
              <a16:creationId xmlns:a16="http://schemas.microsoft.com/office/drawing/2014/main" id="{00000000-0008-0000-1D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6" name="Text Box 5">
          <a:extLst>
            <a:ext uri="{FF2B5EF4-FFF2-40B4-BE49-F238E27FC236}">
              <a16:creationId xmlns:a16="http://schemas.microsoft.com/office/drawing/2014/main" id="{00000000-0008-0000-1D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7" name="Text Box 6">
          <a:extLst>
            <a:ext uri="{FF2B5EF4-FFF2-40B4-BE49-F238E27FC236}">
              <a16:creationId xmlns:a16="http://schemas.microsoft.com/office/drawing/2014/main" id="{00000000-0008-0000-1D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8" name="Text Box 8">
          <a:extLst>
            <a:ext uri="{FF2B5EF4-FFF2-40B4-BE49-F238E27FC236}">
              <a16:creationId xmlns:a16="http://schemas.microsoft.com/office/drawing/2014/main" id="{00000000-0008-0000-1D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69" name="Text Box 9">
          <a:extLst>
            <a:ext uri="{FF2B5EF4-FFF2-40B4-BE49-F238E27FC236}">
              <a16:creationId xmlns:a16="http://schemas.microsoft.com/office/drawing/2014/main" id="{00000000-0008-0000-1D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0" name="Text Box 10">
          <a:extLst>
            <a:ext uri="{FF2B5EF4-FFF2-40B4-BE49-F238E27FC236}">
              <a16:creationId xmlns:a16="http://schemas.microsoft.com/office/drawing/2014/main" id="{00000000-0008-0000-1D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1" name="Text Box 1">
          <a:extLst>
            <a:ext uri="{FF2B5EF4-FFF2-40B4-BE49-F238E27FC236}">
              <a16:creationId xmlns:a16="http://schemas.microsoft.com/office/drawing/2014/main" id="{00000000-0008-0000-1D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2" name="Text Box 2">
          <a:extLst>
            <a:ext uri="{FF2B5EF4-FFF2-40B4-BE49-F238E27FC236}">
              <a16:creationId xmlns:a16="http://schemas.microsoft.com/office/drawing/2014/main" id="{00000000-0008-0000-1D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3" name="Text Box 1">
          <a:extLst>
            <a:ext uri="{FF2B5EF4-FFF2-40B4-BE49-F238E27FC236}">
              <a16:creationId xmlns:a16="http://schemas.microsoft.com/office/drawing/2014/main" id="{00000000-0008-0000-1D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4" name="Text Box 2">
          <a:extLst>
            <a:ext uri="{FF2B5EF4-FFF2-40B4-BE49-F238E27FC236}">
              <a16:creationId xmlns:a16="http://schemas.microsoft.com/office/drawing/2014/main" id="{00000000-0008-0000-1D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5" name="Text Box 3">
          <a:extLst>
            <a:ext uri="{FF2B5EF4-FFF2-40B4-BE49-F238E27FC236}">
              <a16:creationId xmlns:a16="http://schemas.microsoft.com/office/drawing/2014/main" id="{00000000-0008-0000-1D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6" name="Text Box 4">
          <a:extLst>
            <a:ext uri="{FF2B5EF4-FFF2-40B4-BE49-F238E27FC236}">
              <a16:creationId xmlns:a16="http://schemas.microsoft.com/office/drawing/2014/main" id="{00000000-0008-0000-1D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7" name="Text Box 5">
          <a:extLst>
            <a:ext uri="{FF2B5EF4-FFF2-40B4-BE49-F238E27FC236}">
              <a16:creationId xmlns:a16="http://schemas.microsoft.com/office/drawing/2014/main" id="{00000000-0008-0000-1D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8" name="Text Box 6">
          <a:extLst>
            <a:ext uri="{FF2B5EF4-FFF2-40B4-BE49-F238E27FC236}">
              <a16:creationId xmlns:a16="http://schemas.microsoft.com/office/drawing/2014/main" id="{00000000-0008-0000-1D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79" name="Text Box 8">
          <a:extLst>
            <a:ext uri="{FF2B5EF4-FFF2-40B4-BE49-F238E27FC236}">
              <a16:creationId xmlns:a16="http://schemas.microsoft.com/office/drawing/2014/main" id="{00000000-0008-0000-1D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0" name="Text Box 9">
          <a:extLst>
            <a:ext uri="{FF2B5EF4-FFF2-40B4-BE49-F238E27FC236}">
              <a16:creationId xmlns:a16="http://schemas.microsoft.com/office/drawing/2014/main" id="{00000000-0008-0000-1D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1" name="Text Box 10">
          <a:extLst>
            <a:ext uri="{FF2B5EF4-FFF2-40B4-BE49-F238E27FC236}">
              <a16:creationId xmlns:a16="http://schemas.microsoft.com/office/drawing/2014/main" id="{00000000-0008-0000-1D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2" name="Text Box 1">
          <a:extLst>
            <a:ext uri="{FF2B5EF4-FFF2-40B4-BE49-F238E27FC236}">
              <a16:creationId xmlns:a16="http://schemas.microsoft.com/office/drawing/2014/main" id="{00000000-0008-0000-1D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3" name="Text Box 2">
          <a:extLst>
            <a:ext uri="{FF2B5EF4-FFF2-40B4-BE49-F238E27FC236}">
              <a16:creationId xmlns:a16="http://schemas.microsoft.com/office/drawing/2014/main" id="{00000000-0008-0000-1D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4" name="Text Box 1">
          <a:extLst>
            <a:ext uri="{FF2B5EF4-FFF2-40B4-BE49-F238E27FC236}">
              <a16:creationId xmlns:a16="http://schemas.microsoft.com/office/drawing/2014/main" id="{00000000-0008-0000-1D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5" name="Text Box 2">
          <a:extLst>
            <a:ext uri="{FF2B5EF4-FFF2-40B4-BE49-F238E27FC236}">
              <a16:creationId xmlns:a16="http://schemas.microsoft.com/office/drawing/2014/main" id="{00000000-0008-0000-1D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6" name="Text Box 3">
          <a:extLst>
            <a:ext uri="{FF2B5EF4-FFF2-40B4-BE49-F238E27FC236}">
              <a16:creationId xmlns:a16="http://schemas.microsoft.com/office/drawing/2014/main" id="{00000000-0008-0000-1D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7" name="Text Box 4">
          <a:extLst>
            <a:ext uri="{FF2B5EF4-FFF2-40B4-BE49-F238E27FC236}">
              <a16:creationId xmlns:a16="http://schemas.microsoft.com/office/drawing/2014/main" id="{00000000-0008-0000-1D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8" name="Text Box 5">
          <a:extLst>
            <a:ext uri="{FF2B5EF4-FFF2-40B4-BE49-F238E27FC236}">
              <a16:creationId xmlns:a16="http://schemas.microsoft.com/office/drawing/2014/main" id="{00000000-0008-0000-1D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89" name="Text Box 6">
          <a:extLst>
            <a:ext uri="{FF2B5EF4-FFF2-40B4-BE49-F238E27FC236}">
              <a16:creationId xmlns:a16="http://schemas.microsoft.com/office/drawing/2014/main" id="{00000000-0008-0000-1D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0" name="Text Box 8">
          <a:extLst>
            <a:ext uri="{FF2B5EF4-FFF2-40B4-BE49-F238E27FC236}">
              <a16:creationId xmlns:a16="http://schemas.microsoft.com/office/drawing/2014/main" id="{00000000-0008-0000-1D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1" name="Text Box 9">
          <a:extLst>
            <a:ext uri="{FF2B5EF4-FFF2-40B4-BE49-F238E27FC236}">
              <a16:creationId xmlns:a16="http://schemas.microsoft.com/office/drawing/2014/main" id="{00000000-0008-0000-1D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2" name="Text Box 10">
          <a:extLst>
            <a:ext uri="{FF2B5EF4-FFF2-40B4-BE49-F238E27FC236}">
              <a16:creationId xmlns:a16="http://schemas.microsoft.com/office/drawing/2014/main" id="{00000000-0008-0000-1D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3" name="Text Box 1">
          <a:extLst>
            <a:ext uri="{FF2B5EF4-FFF2-40B4-BE49-F238E27FC236}">
              <a16:creationId xmlns:a16="http://schemas.microsoft.com/office/drawing/2014/main" id="{00000000-0008-0000-1D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4" name="Text Box 2">
          <a:extLst>
            <a:ext uri="{FF2B5EF4-FFF2-40B4-BE49-F238E27FC236}">
              <a16:creationId xmlns:a16="http://schemas.microsoft.com/office/drawing/2014/main" id="{00000000-0008-0000-1D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5" name="Text Box 1">
          <a:extLst>
            <a:ext uri="{FF2B5EF4-FFF2-40B4-BE49-F238E27FC236}">
              <a16:creationId xmlns:a16="http://schemas.microsoft.com/office/drawing/2014/main" id="{00000000-0008-0000-1D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6" name="Text Box 2">
          <a:extLst>
            <a:ext uri="{FF2B5EF4-FFF2-40B4-BE49-F238E27FC236}">
              <a16:creationId xmlns:a16="http://schemas.microsoft.com/office/drawing/2014/main" id="{00000000-0008-0000-1D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7" name="Text Box 3">
          <a:extLst>
            <a:ext uri="{FF2B5EF4-FFF2-40B4-BE49-F238E27FC236}">
              <a16:creationId xmlns:a16="http://schemas.microsoft.com/office/drawing/2014/main" id="{00000000-0008-0000-1D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8" name="Text Box 4">
          <a:extLst>
            <a:ext uri="{FF2B5EF4-FFF2-40B4-BE49-F238E27FC236}">
              <a16:creationId xmlns:a16="http://schemas.microsoft.com/office/drawing/2014/main" id="{00000000-0008-0000-1D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699" name="Text Box 5">
          <a:extLst>
            <a:ext uri="{FF2B5EF4-FFF2-40B4-BE49-F238E27FC236}">
              <a16:creationId xmlns:a16="http://schemas.microsoft.com/office/drawing/2014/main" id="{00000000-0008-0000-1D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0" name="Text Box 6">
          <a:extLst>
            <a:ext uri="{FF2B5EF4-FFF2-40B4-BE49-F238E27FC236}">
              <a16:creationId xmlns:a16="http://schemas.microsoft.com/office/drawing/2014/main" id="{00000000-0008-0000-1D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1" name="Text Box 8">
          <a:extLst>
            <a:ext uri="{FF2B5EF4-FFF2-40B4-BE49-F238E27FC236}">
              <a16:creationId xmlns:a16="http://schemas.microsoft.com/office/drawing/2014/main" id="{00000000-0008-0000-1D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2" name="Text Box 9">
          <a:extLst>
            <a:ext uri="{FF2B5EF4-FFF2-40B4-BE49-F238E27FC236}">
              <a16:creationId xmlns:a16="http://schemas.microsoft.com/office/drawing/2014/main" id="{00000000-0008-0000-1D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3" name="Text Box 10">
          <a:extLst>
            <a:ext uri="{FF2B5EF4-FFF2-40B4-BE49-F238E27FC236}">
              <a16:creationId xmlns:a16="http://schemas.microsoft.com/office/drawing/2014/main" id="{00000000-0008-0000-1D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4" name="Text Box 1">
          <a:extLst>
            <a:ext uri="{FF2B5EF4-FFF2-40B4-BE49-F238E27FC236}">
              <a16:creationId xmlns:a16="http://schemas.microsoft.com/office/drawing/2014/main" id="{00000000-0008-0000-1D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5" name="Text Box 2">
          <a:extLst>
            <a:ext uri="{FF2B5EF4-FFF2-40B4-BE49-F238E27FC236}">
              <a16:creationId xmlns:a16="http://schemas.microsoft.com/office/drawing/2014/main" id="{00000000-0008-0000-1D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6" name="Text Box 1">
          <a:extLst>
            <a:ext uri="{FF2B5EF4-FFF2-40B4-BE49-F238E27FC236}">
              <a16:creationId xmlns:a16="http://schemas.microsoft.com/office/drawing/2014/main" id="{00000000-0008-0000-1D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7" name="Text Box 2">
          <a:extLst>
            <a:ext uri="{FF2B5EF4-FFF2-40B4-BE49-F238E27FC236}">
              <a16:creationId xmlns:a16="http://schemas.microsoft.com/office/drawing/2014/main" id="{00000000-0008-0000-1D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8" name="Text Box 3">
          <a:extLst>
            <a:ext uri="{FF2B5EF4-FFF2-40B4-BE49-F238E27FC236}">
              <a16:creationId xmlns:a16="http://schemas.microsoft.com/office/drawing/2014/main" id="{00000000-0008-0000-1D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09" name="Text Box 4">
          <a:extLst>
            <a:ext uri="{FF2B5EF4-FFF2-40B4-BE49-F238E27FC236}">
              <a16:creationId xmlns:a16="http://schemas.microsoft.com/office/drawing/2014/main" id="{00000000-0008-0000-1D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10" name="Text Box 5">
          <a:extLst>
            <a:ext uri="{FF2B5EF4-FFF2-40B4-BE49-F238E27FC236}">
              <a16:creationId xmlns:a16="http://schemas.microsoft.com/office/drawing/2014/main" id="{00000000-0008-0000-1D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11" name="Text Box 6">
          <a:extLst>
            <a:ext uri="{FF2B5EF4-FFF2-40B4-BE49-F238E27FC236}">
              <a16:creationId xmlns:a16="http://schemas.microsoft.com/office/drawing/2014/main" id="{00000000-0008-0000-1D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12" name="Text Box 8">
          <a:extLst>
            <a:ext uri="{FF2B5EF4-FFF2-40B4-BE49-F238E27FC236}">
              <a16:creationId xmlns:a16="http://schemas.microsoft.com/office/drawing/2014/main" id="{00000000-0008-0000-1D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45</xdr:row>
      <xdr:rowOff>114300</xdr:rowOff>
    </xdr:from>
    <xdr:ext cx="114300" cy="285750"/>
    <xdr:sp macro="" textlink="">
      <xdr:nvSpPr>
        <xdr:cNvPr id="1713" name="Text Box 9">
          <a:extLst>
            <a:ext uri="{FF2B5EF4-FFF2-40B4-BE49-F238E27FC236}">
              <a16:creationId xmlns:a16="http://schemas.microsoft.com/office/drawing/2014/main" id="{00000000-0008-0000-1D00-0000B1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714" name="Text Box 8">
          <a:extLst>
            <a:ext uri="{FF2B5EF4-FFF2-40B4-BE49-F238E27FC236}">
              <a16:creationId xmlns:a16="http://schemas.microsoft.com/office/drawing/2014/main" id="{00000000-0008-0000-1D00-0000B2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715" name="Text Box 8">
          <a:extLst>
            <a:ext uri="{FF2B5EF4-FFF2-40B4-BE49-F238E27FC236}">
              <a16:creationId xmlns:a16="http://schemas.microsoft.com/office/drawing/2014/main" id="{00000000-0008-0000-1D00-0000B3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361950</xdr:colOff>
      <xdr:row>66</xdr:row>
      <xdr:rowOff>91017</xdr:rowOff>
    </xdr:from>
    <xdr:ext cx="114300" cy="285750"/>
    <xdr:sp macro="" textlink="">
      <xdr:nvSpPr>
        <xdr:cNvPr id="1716" name="Text Box 8">
          <a:extLst>
            <a:ext uri="{FF2B5EF4-FFF2-40B4-BE49-F238E27FC236}">
              <a16:creationId xmlns:a16="http://schemas.microsoft.com/office/drawing/2014/main" id="{00000000-0008-0000-1D00-0000B4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17" name="Text Box 8">
          <a:extLst>
            <a:ext uri="{FF2B5EF4-FFF2-40B4-BE49-F238E27FC236}">
              <a16:creationId xmlns:a16="http://schemas.microsoft.com/office/drawing/2014/main" id="{00000000-0008-0000-1D00-0000B5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18" name="Text Box 8">
          <a:extLst>
            <a:ext uri="{FF2B5EF4-FFF2-40B4-BE49-F238E27FC236}">
              <a16:creationId xmlns:a16="http://schemas.microsoft.com/office/drawing/2014/main" id="{00000000-0008-0000-1D00-0000B6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19" name="Text Box 8">
          <a:extLst>
            <a:ext uri="{FF2B5EF4-FFF2-40B4-BE49-F238E27FC236}">
              <a16:creationId xmlns:a16="http://schemas.microsoft.com/office/drawing/2014/main" id="{00000000-0008-0000-1D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20" name="Text Box 8">
          <a:extLst>
            <a:ext uri="{FF2B5EF4-FFF2-40B4-BE49-F238E27FC236}">
              <a16:creationId xmlns:a16="http://schemas.microsoft.com/office/drawing/2014/main" id="{00000000-0008-0000-1D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21" name="Text Box 8">
          <a:extLst>
            <a:ext uri="{FF2B5EF4-FFF2-40B4-BE49-F238E27FC236}">
              <a16:creationId xmlns:a16="http://schemas.microsoft.com/office/drawing/2014/main" id="{00000000-0008-0000-1D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22" name="Text Box 8">
          <a:extLst>
            <a:ext uri="{FF2B5EF4-FFF2-40B4-BE49-F238E27FC236}">
              <a16:creationId xmlns:a16="http://schemas.microsoft.com/office/drawing/2014/main" id="{00000000-0008-0000-1D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64558</xdr:colOff>
      <xdr:row>48</xdr:row>
      <xdr:rowOff>117474</xdr:rowOff>
    </xdr:from>
    <xdr:ext cx="114300" cy="285750"/>
    <xdr:sp macro="" textlink="">
      <xdr:nvSpPr>
        <xdr:cNvPr id="1723" name="Text Box 1">
          <a:extLst>
            <a:ext uri="{FF2B5EF4-FFF2-40B4-BE49-F238E27FC236}">
              <a16:creationId xmlns:a16="http://schemas.microsoft.com/office/drawing/2014/main" id="{00000000-0008-0000-1D00-0000BB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4" name="Text Box 1">
          <a:extLst>
            <a:ext uri="{FF2B5EF4-FFF2-40B4-BE49-F238E27FC236}">
              <a16:creationId xmlns:a16="http://schemas.microsoft.com/office/drawing/2014/main" id="{00000000-0008-0000-1D00-0000B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5" name="Text Box 2">
          <a:extLst>
            <a:ext uri="{FF2B5EF4-FFF2-40B4-BE49-F238E27FC236}">
              <a16:creationId xmlns:a16="http://schemas.microsoft.com/office/drawing/2014/main" id="{00000000-0008-0000-1D00-0000B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6" name="Text Box 3">
          <a:extLst>
            <a:ext uri="{FF2B5EF4-FFF2-40B4-BE49-F238E27FC236}">
              <a16:creationId xmlns:a16="http://schemas.microsoft.com/office/drawing/2014/main" id="{00000000-0008-0000-1D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7" name="Text Box 4">
          <a:extLst>
            <a:ext uri="{FF2B5EF4-FFF2-40B4-BE49-F238E27FC236}">
              <a16:creationId xmlns:a16="http://schemas.microsoft.com/office/drawing/2014/main" id="{00000000-0008-0000-1D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8" name="Text Box 5">
          <a:extLst>
            <a:ext uri="{FF2B5EF4-FFF2-40B4-BE49-F238E27FC236}">
              <a16:creationId xmlns:a16="http://schemas.microsoft.com/office/drawing/2014/main" id="{00000000-0008-0000-1D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29" name="Text Box 6">
          <a:extLst>
            <a:ext uri="{FF2B5EF4-FFF2-40B4-BE49-F238E27FC236}">
              <a16:creationId xmlns:a16="http://schemas.microsoft.com/office/drawing/2014/main" id="{00000000-0008-0000-1D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0" name="Text Box 8">
          <a:extLst>
            <a:ext uri="{FF2B5EF4-FFF2-40B4-BE49-F238E27FC236}">
              <a16:creationId xmlns:a16="http://schemas.microsoft.com/office/drawing/2014/main" id="{00000000-0008-0000-1D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1" name="Text Box 9">
          <a:extLst>
            <a:ext uri="{FF2B5EF4-FFF2-40B4-BE49-F238E27FC236}">
              <a16:creationId xmlns:a16="http://schemas.microsoft.com/office/drawing/2014/main" id="{00000000-0008-0000-1D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2" name="Text Box 10">
          <a:extLst>
            <a:ext uri="{FF2B5EF4-FFF2-40B4-BE49-F238E27FC236}">
              <a16:creationId xmlns:a16="http://schemas.microsoft.com/office/drawing/2014/main" id="{00000000-0008-0000-1D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3" name="Text Box 1">
          <a:extLst>
            <a:ext uri="{FF2B5EF4-FFF2-40B4-BE49-F238E27FC236}">
              <a16:creationId xmlns:a16="http://schemas.microsoft.com/office/drawing/2014/main" id="{00000000-0008-0000-1D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4" name="Text Box 2">
          <a:extLst>
            <a:ext uri="{FF2B5EF4-FFF2-40B4-BE49-F238E27FC236}">
              <a16:creationId xmlns:a16="http://schemas.microsoft.com/office/drawing/2014/main" id="{00000000-0008-0000-1D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5" name="Text Box 1">
          <a:extLst>
            <a:ext uri="{FF2B5EF4-FFF2-40B4-BE49-F238E27FC236}">
              <a16:creationId xmlns:a16="http://schemas.microsoft.com/office/drawing/2014/main" id="{00000000-0008-0000-1D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6" name="Text Box 2">
          <a:extLst>
            <a:ext uri="{FF2B5EF4-FFF2-40B4-BE49-F238E27FC236}">
              <a16:creationId xmlns:a16="http://schemas.microsoft.com/office/drawing/2014/main" id="{00000000-0008-0000-1D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7" name="Text Box 3">
          <a:extLst>
            <a:ext uri="{FF2B5EF4-FFF2-40B4-BE49-F238E27FC236}">
              <a16:creationId xmlns:a16="http://schemas.microsoft.com/office/drawing/2014/main" id="{00000000-0008-0000-1D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8" name="Text Box 4">
          <a:extLst>
            <a:ext uri="{FF2B5EF4-FFF2-40B4-BE49-F238E27FC236}">
              <a16:creationId xmlns:a16="http://schemas.microsoft.com/office/drawing/2014/main" id="{00000000-0008-0000-1D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39" name="Text Box 5">
          <a:extLst>
            <a:ext uri="{FF2B5EF4-FFF2-40B4-BE49-F238E27FC236}">
              <a16:creationId xmlns:a16="http://schemas.microsoft.com/office/drawing/2014/main" id="{00000000-0008-0000-1D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0" name="Text Box 6">
          <a:extLst>
            <a:ext uri="{FF2B5EF4-FFF2-40B4-BE49-F238E27FC236}">
              <a16:creationId xmlns:a16="http://schemas.microsoft.com/office/drawing/2014/main" id="{00000000-0008-0000-1D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1" name="Text Box 8">
          <a:extLst>
            <a:ext uri="{FF2B5EF4-FFF2-40B4-BE49-F238E27FC236}">
              <a16:creationId xmlns:a16="http://schemas.microsoft.com/office/drawing/2014/main" id="{00000000-0008-0000-1D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2" name="Text Box 9">
          <a:extLst>
            <a:ext uri="{FF2B5EF4-FFF2-40B4-BE49-F238E27FC236}">
              <a16:creationId xmlns:a16="http://schemas.microsoft.com/office/drawing/2014/main" id="{00000000-0008-0000-1D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3" name="Text Box 10">
          <a:extLst>
            <a:ext uri="{FF2B5EF4-FFF2-40B4-BE49-F238E27FC236}">
              <a16:creationId xmlns:a16="http://schemas.microsoft.com/office/drawing/2014/main" id="{00000000-0008-0000-1D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4" name="Text Box 1">
          <a:extLst>
            <a:ext uri="{FF2B5EF4-FFF2-40B4-BE49-F238E27FC236}">
              <a16:creationId xmlns:a16="http://schemas.microsoft.com/office/drawing/2014/main" id="{00000000-0008-0000-1D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5" name="Text Box 2">
          <a:extLst>
            <a:ext uri="{FF2B5EF4-FFF2-40B4-BE49-F238E27FC236}">
              <a16:creationId xmlns:a16="http://schemas.microsoft.com/office/drawing/2014/main" id="{00000000-0008-0000-1D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6" name="Text Box 1">
          <a:extLst>
            <a:ext uri="{FF2B5EF4-FFF2-40B4-BE49-F238E27FC236}">
              <a16:creationId xmlns:a16="http://schemas.microsoft.com/office/drawing/2014/main" id="{00000000-0008-0000-1D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7" name="Text Box 2">
          <a:extLst>
            <a:ext uri="{FF2B5EF4-FFF2-40B4-BE49-F238E27FC236}">
              <a16:creationId xmlns:a16="http://schemas.microsoft.com/office/drawing/2014/main" id="{00000000-0008-0000-1D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8" name="Text Box 3">
          <a:extLst>
            <a:ext uri="{FF2B5EF4-FFF2-40B4-BE49-F238E27FC236}">
              <a16:creationId xmlns:a16="http://schemas.microsoft.com/office/drawing/2014/main" id="{00000000-0008-0000-1D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49" name="Text Box 4">
          <a:extLst>
            <a:ext uri="{FF2B5EF4-FFF2-40B4-BE49-F238E27FC236}">
              <a16:creationId xmlns:a16="http://schemas.microsoft.com/office/drawing/2014/main" id="{00000000-0008-0000-1D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0" name="Text Box 5">
          <a:extLst>
            <a:ext uri="{FF2B5EF4-FFF2-40B4-BE49-F238E27FC236}">
              <a16:creationId xmlns:a16="http://schemas.microsoft.com/office/drawing/2014/main" id="{00000000-0008-0000-1D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1" name="Text Box 6">
          <a:extLst>
            <a:ext uri="{FF2B5EF4-FFF2-40B4-BE49-F238E27FC236}">
              <a16:creationId xmlns:a16="http://schemas.microsoft.com/office/drawing/2014/main" id="{00000000-0008-0000-1D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2" name="Text Box 8">
          <a:extLst>
            <a:ext uri="{FF2B5EF4-FFF2-40B4-BE49-F238E27FC236}">
              <a16:creationId xmlns:a16="http://schemas.microsoft.com/office/drawing/2014/main" id="{00000000-0008-0000-1D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3" name="Text Box 9">
          <a:extLst>
            <a:ext uri="{FF2B5EF4-FFF2-40B4-BE49-F238E27FC236}">
              <a16:creationId xmlns:a16="http://schemas.microsoft.com/office/drawing/2014/main" id="{00000000-0008-0000-1D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4" name="Text Box 10">
          <a:extLst>
            <a:ext uri="{FF2B5EF4-FFF2-40B4-BE49-F238E27FC236}">
              <a16:creationId xmlns:a16="http://schemas.microsoft.com/office/drawing/2014/main" id="{00000000-0008-0000-1D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5" name="Text Box 1">
          <a:extLst>
            <a:ext uri="{FF2B5EF4-FFF2-40B4-BE49-F238E27FC236}">
              <a16:creationId xmlns:a16="http://schemas.microsoft.com/office/drawing/2014/main" id="{00000000-0008-0000-1D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6" name="Text Box 2">
          <a:extLst>
            <a:ext uri="{FF2B5EF4-FFF2-40B4-BE49-F238E27FC236}">
              <a16:creationId xmlns:a16="http://schemas.microsoft.com/office/drawing/2014/main" id="{00000000-0008-0000-1D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7" name="Text Box 1">
          <a:extLst>
            <a:ext uri="{FF2B5EF4-FFF2-40B4-BE49-F238E27FC236}">
              <a16:creationId xmlns:a16="http://schemas.microsoft.com/office/drawing/2014/main" id="{00000000-0008-0000-1D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8" name="Text Box 2">
          <a:extLst>
            <a:ext uri="{FF2B5EF4-FFF2-40B4-BE49-F238E27FC236}">
              <a16:creationId xmlns:a16="http://schemas.microsoft.com/office/drawing/2014/main" id="{00000000-0008-0000-1D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59" name="Text Box 3">
          <a:extLst>
            <a:ext uri="{FF2B5EF4-FFF2-40B4-BE49-F238E27FC236}">
              <a16:creationId xmlns:a16="http://schemas.microsoft.com/office/drawing/2014/main" id="{00000000-0008-0000-1D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0" name="Text Box 4">
          <a:extLst>
            <a:ext uri="{FF2B5EF4-FFF2-40B4-BE49-F238E27FC236}">
              <a16:creationId xmlns:a16="http://schemas.microsoft.com/office/drawing/2014/main" id="{00000000-0008-0000-1D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1" name="Text Box 5">
          <a:extLst>
            <a:ext uri="{FF2B5EF4-FFF2-40B4-BE49-F238E27FC236}">
              <a16:creationId xmlns:a16="http://schemas.microsoft.com/office/drawing/2014/main" id="{00000000-0008-0000-1D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2" name="Text Box 6">
          <a:extLst>
            <a:ext uri="{FF2B5EF4-FFF2-40B4-BE49-F238E27FC236}">
              <a16:creationId xmlns:a16="http://schemas.microsoft.com/office/drawing/2014/main" id="{00000000-0008-0000-1D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3" name="Text Box 8">
          <a:extLst>
            <a:ext uri="{FF2B5EF4-FFF2-40B4-BE49-F238E27FC236}">
              <a16:creationId xmlns:a16="http://schemas.microsoft.com/office/drawing/2014/main" id="{00000000-0008-0000-1D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4" name="Text Box 9">
          <a:extLst>
            <a:ext uri="{FF2B5EF4-FFF2-40B4-BE49-F238E27FC236}">
              <a16:creationId xmlns:a16="http://schemas.microsoft.com/office/drawing/2014/main" id="{00000000-0008-0000-1D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5" name="Text Box 10">
          <a:extLst>
            <a:ext uri="{FF2B5EF4-FFF2-40B4-BE49-F238E27FC236}">
              <a16:creationId xmlns:a16="http://schemas.microsoft.com/office/drawing/2014/main" id="{00000000-0008-0000-1D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6" name="Text Box 1">
          <a:extLst>
            <a:ext uri="{FF2B5EF4-FFF2-40B4-BE49-F238E27FC236}">
              <a16:creationId xmlns:a16="http://schemas.microsoft.com/office/drawing/2014/main" id="{00000000-0008-0000-1D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7" name="Text Box 2">
          <a:extLst>
            <a:ext uri="{FF2B5EF4-FFF2-40B4-BE49-F238E27FC236}">
              <a16:creationId xmlns:a16="http://schemas.microsoft.com/office/drawing/2014/main" id="{00000000-0008-0000-1D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8" name="Text Box 1">
          <a:extLst>
            <a:ext uri="{FF2B5EF4-FFF2-40B4-BE49-F238E27FC236}">
              <a16:creationId xmlns:a16="http://schemas.microsoft.com/office/drawing/2014/main" id="{00000000-0008-0000-1D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69" name="Text Box 2">
          <a:extLst>
            <a:ext uri="{FF2B5EF4-FFF2-40B4-BE49-F238E27FC236}">
              <a16:creationId xmlns:a16="http://schemas.microsoft.com/office/drawing/2014/main" id="{00000000-0008-0000-1D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0" name="Text Box 3">
          <a:extLst>
            <a:ext uri="{FF2B5EF4-FFF2-40B4-BE49-F238E27FC236}">
              <a16:creationId xmlns:a16="http://schemas.microsoft.com/office/drawing/2014/main" id="{00000000-0008-0000-1D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1" name="Text Box 4">
          <a:extLst>
            <a:ext uri="{FF2B5EF4-FFF2-40B4-BE49-F238E27FC236}">
              <a16:creationId xmlns:a16="http://schemas.microsoft.com/office/drawing/2014/main" id="{00000000-0008-0000-1D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2" name="Text Box 5">
          <a:extLst>
            <a:ext uri="{FF2B5EF4-FFF2-40B4-BE49-F238E27FC236}">
              <a16:creationId xmlns:a16="http://schemas.microsoft.com/office/drawing/2014/main" id="{00000000-0008-0000-1D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3" name="Text Box 6">
          <a:extLst>
            <a:ext uri="{FF2B5EF4-FFF2-40B4-BE49-F238E27FC236}">
              <a16:creationId xmlns:a16="http://schemas.microsoft.com/office/drawing/2014/main" id="{00000000-0008-0000-1D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4" name="Text Box 8">
          <a:extLst>
            <a:ext uri="{FF2B5EF4-FFF2-40B4-BE49-F238E27FC236}">
              <a16:creationId xmlns:a16="http://schemas.microsoft.com/office/drawing/2014/main" id="{00000000-0008-0000-1D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5" name="Text Box 9">
          <a:extLst>
            <a:ext uri="{FF2B5EF4-FFF2-40B4-BE49-F238E27FC236}">
              <a16:creationId xmlns:a16="http://schemas.microsoft.com/office/drawing/2014/main" id="{00000000-0008-0000-1D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6" name="Text Box 10">
          <a:extLst>
            <a:ext uri="{FF2B5EF4-FFF2-40B4-BE49-F238E27FC236}">
              <a16:creationId xmlns:a16="http://schemas.microsoft.com/office/drawing/2014/main" id="{00000000-0008-0000-1D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7" name="Text Box 1">
          <a:extLst>
            <a:ext uri="{FF2B5EF4-FFF2-40B4-BE49-F238E27FC236}">
              <a16:creationId xmlns:a16="http://schemas.microsoft.com/office/drawing/2014/main" id="{00000000-0008-0000-1D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8" name="Text Box 2">
          <a:extLst>
            <a:ext uri="{FF2B5EF4-FFF2-40B4-BE49-F238E27FC236}">
              <a16:creationId xmlns:a16="http://schemas.microsoft.com/office/drawing/2014/main" id="{00000000-0008-0000-1D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79" name="Text Box 1">
          <a:extLst>
            <a:ext uri="{FF2B5EF4-FFF2-40B4-BE49-F238E27FC236}">
              <a16:creationId xmlns:a16="http://schemas.microsoft.com/office/drawing/2014/main" id="{00000000-0008-0000-1D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0" name="Text Box 2">
          <a:extLst>
            <a:ext uri="{FF2B5EF4-FFF2-40B4-BE49-F238E27FC236}">
              <a16:creationId xmlns:a16="http://schemas.microsoft.com/office/drawing/2014/main" id="{00000000-0008-0000-1D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1" name="Text Box 3">
          <a:extLst>
            <a:ext uri="{FF2B5EF4-FFF2-40B4-BE49-F238E27FC236}">
              <a16:creationId xmlns:a16="http://schemas.microsoft.com/office/drawing/2014/main" id="{00000000-0008-0000-1D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2" name="Text Box 4">
          <a:extLst>
            <a:ext uri="{FF2B5EF4-FFF2-40B4-BE49-F238E27FC236}">
              <a16:creationId xmlns:a16="http://schemas.microsoft.com/office/drawing/2014/main" id="{00000000-0008-0000-1D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3" name="Text Box 5">
          <a:extLst>
            <a:ext uri="{FF2B5EF4-FFF2-40B4-BE49-F238E27FC236}">
              <a16:creationId xmlns:a16="http://schemas.microsoft.com/office/drawing/2014/main" id="{00000000-0008-0000-1D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4" name="Text Box 6">
          <a:extLst>
            <a:ext uri="{FF2B5EF4-FFF2-40B4-BE49-F238E27FC236}">
              <a16:creationId xmlns:a16="http://schemas.microsoft.com/office/drawing/2014/main" id="{00000000-0008-0000-1D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5" name="Text Box 8">
          <a:extLst>
            <a:ext uri="{FF2B5EF4-FFF2-40B4-BE49-F238E27FC236}">
              <a16:creationId xmlns:a16="http://schemas.microsoft.com/office/drawing/2014/main" id="{00000000-0008-0000-1D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786" name="Text Box 9">
          <a:extLst>
            <a:ext uri="{FF2B5EF4-FFF2-40B4-BE49-F238E27FC236}">
              <a16:creationId xmlns:a16="http://schemas.microsoft.com/office/drawing/2014/main" id="{00000000-0008-0000-1D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87" name="Text Box 8">
          <a:extLst>
            <a:ext uri="{FF2B5EF4-FFF2-40B4-BE49-F238E27FC236}">
              <a16:creationId xmlns:a16="http://schemas.microsoft.com/office/drawing/2014/main" id="{00000000-0008-0000-1D00-0000F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88" name="Text Box 1">
          <a:extLst>
            <a:ext uri="{FF2B5EF4-FFF2-40B4-BE49-F238E27FC236}">
              <a16:creationId xmlns:a16="http://schemas.microsoft.com/office/drawing/2014/main" id="{00000000-0008-0000-1D00-0000F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89" name="Text Box 2">
          <a:extLst>
            <a:ext uri="{FF2B5EF4-FFF2-40B4-BE49-F238E27FC236}">
              <a16:creationId xmlns:a16="http://schemas.microsoft.com/office/drawing/2014/main" id="{00000000-0008-0000-1D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0" name="Text Box 3">
          <a:extLst>
            <a:ext uri="{FF2B5EF4-FFF2-40B4-BE49-F238E27FC236}">
              <a16:creationId xmlns:a16="http://schemas.microsoft.com/office/drawing/2014/main" id="{00000000-0008-0000-1D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1" name="Text Box 4">
          <a:extLst>
            <a:ext uri="{FF2B5EF4-FFF2-40B4-BE49-F238E27FC236}">
              <a16:creationId xmlns:a16="http://schemas.microsoft.com/office/drawing/2014/main" id="{00000000-0008-0000-1D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2" name="Text Box 5">
          <a:extLst>
            <a:ext uri="{FF2B5EF4-FFF2-40B4-BE49-F238E27FC236}">
              <a16:creationId xmlns:a16="http://schemas.microsoft.com/office/drawing/2014/main" id="{00000000-0008-0000-1D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3" name="Text Box 6">
          <a:extLst>
            <a:ext uri="{FF2B5EF4-FFF2-40B4-BE49-F238E27FC236}">
              <a16:creationId xmlns:a16="http://schemas.microsoft.com/office/drawing/2014/main" id="{00000000-0008-0000-1D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4" name="Text Box 8">
          <a:extLst>
            <a:ext uri="{FF2B5EF4-FFF2-40B4-BE49-F238E27FC236}">
              <a16:creationId xmlns:a16="http://schemas.microsoft.com/office/drawing/2014/main" id="{00000000-0008-0000-1D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5" name="Text Box 9">
          <a:extLst>
            <a:ext uri="{FF2B5EF4-FFF2-40B4-BE49-F238E27FC236}">
              <a16:creationId xmlns:a16="http://schemas.microsoft.com/office/drawing/2014/main" id="{00000000-0008-0000-1D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6" name="Text Box 10">
          <a:extLst>
            <a:ext uri="{FF2B5EF4-FFF2-40B4-BE49-F238E27FC236}">
              <a16:creationId xmlns:a16="http://schemas.microsoft.com/office/drawing/2014/main" id="{00000000-0008-0000-1D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7" name="Text Box 1">
          <a:extLst>
            <a:ext uri="{FF2B5EF4-FFF2-40B4-BE49-F238E27FC236}">
              <a16:creationId xmlns:a16="http://schemas.microsoft.com/office/drawing/2014/main" id="{00000000-0008-0000-1D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8" name="Text Box 2">
          <a:extLst>
            <a:ext uri="{FF2B5EF4-FFF2-40B4-BE49-F238E27FC236}">
              <a16:creationId xmlns:a16="http://schemas.microsoft.com/office/drawing/2014/main" id="{00000000-0008-0000-1D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799" name="Text Box 8">
          <a:extLst>
            <a:ext uri="{FF2B5EF4-FFF2-40B4-BE49-F238E27FC236}">
              <a16:creationId xmlns:a16="http://schemas.microsoft.com/office/drawing/2014/main" id="{00000000-0008-0000-1D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0" name="Text Box 8">
          <a:extLst>
            <a:ext uri="{FF2B5EF4-FFF2-40B4-BE49-F238E27FC236}">
              <a16:creationId xmlns:a16="http://schemas.microsoft.com/office/drawing/2014/main" id="{00000000-0008-0000-1D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1" name="Text Box 8">
          <a:extLst>
            <a:ext uri="{FF2B5EF4-FFF2-40B4-BE49-F238E27FC236}">
              <a16:creationId xmlns:a16="http://schemas.microsoft.com/office/drawing/2014/main" id="{00000000-0008-0000-1D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2" name="Text Box 8">
          <a:extLst>
            <a:ext uri="{FF2B5EF4-FFF2-40B4-BE49-F238E27FC236}">
              <a16:creationId xmlns:a16="http://schemas.microsoft.com/office/drawing/2014/main" id="{00000000-0008-0000-1D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3" name="Text Box 8">
          <a:extLst>
            <a:ext uri="{FF2B5EF4-FFF2-40B4-BE49-F238E27FC236}">
              <a16:creationId xmlns:a16="http://schemas.microsoft.com/office/drawing/2014/main" id="{00000000-0008-0000-1D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4" name="Text Box 1">
          <a:extLst>
            <a:ext uri="{FF2B5EF4-FFF2-40B4-BE49-F238E27FC236}">
              <a16:creationId xmlns:a16="http://schemas.microsoft.com/office/drawing/2014/main" id="{00000000-0008-0000-1D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5" name="Text Box 2">
          <a:extLst>
            <a:ext uri="{FF2B5EF4-FFF2-40B4-BE49-F238E27FC236}">
              <a16:creationId xmlns:a16="http://schemas.microsoft.com/office/drawing/2014/main" id="{00000000-0008-0000-1D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6" name="Text Box 3">
          <a:extLst>
            <a:ext uri="{FF2B5EF4-FFF2-40B4-BE49-F238E27FC236}">
              <a16:creationId xmlns:a16="http://schemas.microsoft.com/office/drawing/2014/main" id="{00000000-0008-0000-1D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7" name="Text Box 4">
          <a:extLst>
            <a:ext uri="{FF2B5EF4-FFF2-40B4-BE49-F238E27FC236}">
              <a16:creationId xmlns:a16="http://schemas.microsoft.com/office/drawing/2014/main" id="{00000000-0008-0000-1D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8" name="Text Box 5">
          <a:extLst>
            <a:ext uri="{FF2B5EF4-FFF2-40B4-BE49-F238E27FC236}">
              <a16:creationId xmlns:a16="http://schemas.microsoft.com/office/drawing/2014/main" id="{00000000-0008-0000-1D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09" name="Text Box 6">
          <a:extLst>
            <a:ext uri="{FF2B5EF4-FFF2-40B4-BE49-F238E27FC236}">
              <a16:creationId xmlns:a16="http://schemas.microsoft.com/office/drawing/2014/main" id="{00000000-0008-0000-1D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0" name="Text Box 8">
          <a:extLst>
            <a:ext uri="{FF2B5EF4-FFF2-40B4-BE49-F238E27FC236}">
              <a16:creationId xmlns:a16="http://schemas.microsoft.com/office/drawing/2014/main" id="{00000000-0008-0000-1D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1" name="Text Box 9">
          <a:extLst>
            <a:ext uri="{FF2B5EF4-FFF2-40B4-BE49-F238E27FC236}">
              <a16:creationId xmlns:a16="http://schemas.microsoft.com/office/drawing/2014/main" id="{00000000-0008-0000-1D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2" name="Text Box 10">
          <a:extLst>
            <a:ext uri="{FF2B5EF4-FFF2-40B4-BE49-F238E27FC236}">
              <a16:creationId xmlns:a16="http://schemas.microsoft.com/office/drawing/2014/main" id="{00000000-0008-0000-1D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3" name="Text Box 1">
          <a:extLst>
            <a:ext uri="{FF2B5EF4-FFF2-40B4-BE49-F238E27FC236}">
              <a16:creationId xmlns:a16="http://schemas.microsoft.com/office/drawing/2014/main" id="{00000000-0008-0000-1D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4" name="Text Box 2">
          <a:extLst>
            <a:ext uri="{FF2B5EF4-FFF2-40B4-BE49-F238E27FC236}">
              <a16:creationId xmlns:a16="http://schemas.microsoft.com/office/drawing/2014/main" id="{00000000-0008-0000-1D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5" name="Text Box 8">
          <a:extLst>
            <a:ext uri="{FF2B5EF4-FFF2-40B4-BE49-F238E27FC236}">
              <a16:creationId xmlns:a16="http://schemas.microsoft.com/office/drawing/2014/main" id="{00000000-0008-0000-1D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6" name="Text Box 8">
          <a:extLst>
            <a:ext uri="{FF2B5EF4-FFF2-40B4-BE49-F238E27FC236}">
              <a16:creationId xmlns:a16="http://schemas.microsoft.com/office/drawing/2014/main" id="{00000000-0008-0000-1D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7" name="Text Box 8">
          <a:extLst>
            <a:ext uri="{FF2B5EF4-FFF2-40B4-BE49-F238E27FC236}">
              <a16:creationId xmlns:a16="http://schemas.microsoft.com/office/drawing/2014/main" id="{00000000-0008-0000-1D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8" name="Text Box 1">
          <a:extLst>
            <a:ext uri="{FF2B5EF4-FFF2-40B4-BE49-F238E27FC236}">
              <a16:creationId xmlns:a16="http://schemas.microsoft.com/office/drawing/2014/main" id="{00000000-0008-0000-1D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19" name="Text Box 2">
          <a:extLst>
            <a:ext uri="{FF2B5EF4-FFF2-40B4-BE49-F238E27FC236}">
              <a16:creationId xmlns:a16="http://schemas.microsoft.com/office/drawing/2014/main" id="{00000000-0008-0000-1D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0" name="Text Box 3">
          <a:extLst>
            <a:ext uri="{FF2B5EF4-FFF2-40B4-BE49-F238E27FC236}">
              <a16:creationId xmlns:a16="http://schemas.microsoft.com/office/drawing/2014/main" id="{00000000-0008-0000-1D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1" name="Text Box 4">
          <a:extLst>
            <a:ext uri="{FF2B5EF4-FFF2-40B4-BE49-F238E27FC236}">
              <a16:creationId xmlns:a16="http://schemas.microsoft.com/office/drawing/2014/main" id="{00000000-0008-0000-1D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2" name="Text Box 5">
          <a:extLst>
            <a:ext uri="{FF2B5EF4-FFF2-40B4-BE49-F238E27FC236}">
              <a16:creationId xmlns:a16="http://schemas.microsoft.com/office/drawing/2014/main" id="{00000000-0008-0000-1D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3" name="Text Box 6">
          <a:extLst>
            <a:ext uri="{FF2B5EF4-FFF2-40B4-BE49-F238E27FC236}">
              <a16:creationId xmlns:a16="http://schemas.microsoft.com/office/drawing/2014/main" id="{00000000-0008-0000-1D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4" name="Text Box 8">
          <a:extLst>
            <a:ext uri="{FF2B5EF4-FFF2-40B4-BE49-F238E27FC236}">
              <a16:creationId xmlns:a16="http://schemas.microsoft.com/office/drawing/2014/main" id="{00000000-0008-0000-1D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5" name="Text Box 9">
          <a:extLst>
            <a:ext uri="{FF2B5EF4-FFF2-40B4-BE49-F238E27FC236}">
              <a16:creationId xmlns:a16="http://schemas.microsoft.com/office/drawing/2014/main" id="{00000000-0008-0000-1D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6" name="Text Box 10">
          <a:extLst>
            <a:ext uri="{FF2B5EF4-FFF2-40B4-BE49-F238E27FC236}">
              <a16:creationId xmlns:a16="http://schemas.microsoft.com/office/drawing/2014/main" id="{00000000-0008-0000-1D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7" name="Text Box 1">
          <a:extLst>
            <a:ext uri="{FF2B5EF4-FFF2-40B4-BE49-F238E27FC236}">
              <a16:creationId xmlns:a16="http://schemas.microsoft.com/office/drawing/2014/main" id="{00000000-0008-0000-1D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8" name="Text Box 2">
          <a:extLst>
            <a:ext uri="{FF2B5EF4-FFF2-40B4-BE49-F238E27FC236}">
              <a16:creationId xmlns:a16="http://schemas.microsoft.com/office/drawing/2014/main" id="{00000000-0008-0000-1D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29" name="Text Box 8">
          <a:extLst>
            <a:ext uri="{FF2B5EF4-FFF2-40B4-BE49-F238E27FC236}">
              <a16:creationId xmlns:a16="http://schemas.microsoft.com/office/drawing/2014/main" id="{00000000-0008-0000-1D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0" name="Text Box 1">
          <a:extLst>
            <a:ext uri="{FF2B5EF4-FFF2-40B4-BE49-F238E27FC236}">
              <a16:creationId xmlns:a16="http://schemas.microsoft.com/office/drawing/2014/main" id="{00000000-0008-0000-1D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1" name="Text Box 2">
          <a:extLst>
            <a:ext uri="{FF2B5EF4-FFF2-40B4-BE49-F238E27FC236}">
              <a16:creationId xmlns:a16="http://schemas.microsoft.com/office/drawing/2014/main" id="{00000000-0008-0000-1D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2" name="Text Box 3">
          <a:extLst>
            <a:ext uri="{FF2B5EF4-FFF2-40B4-BE49-F238E27FC236}">
              <a16:creationId xmlns:a16="http://schemas.microsoft.com/office/drawing/2014/main" id="{00000000-0008-0000-1D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3" name="Text Box 4">
          <a:extLst>
            <a:ext uri="{FF2B5EF4-FFF2-40B4-BE49-F238E27FC236}">
              <a16:creationId xmlns:a16="http://schemas.microsoft.com/office/drawing/2014/main" id="{00000000-0008-0000-1D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4" name="Text Box 5">
          <a:extLst>
            <a:ext uri="{FF2B5EF4-FFF2-40B4-BE49-F238E27FC236}">
              <a16:creationId xmlns:a16="http://schemas.microsoft.com/office/drawing/2014/main" id="{00000000-0008-0000-1D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5" name="Text Box 6">
          <a:extLst>
            <a:ext uri="{FF2B5EF4-FFF2-40B4-BE49-F238E27FC236}">
              <a16:creationId xmlns:a16="http://schemas.microsoft.com/office/drawing/2014/main" id="{00000000-0008-0000-1D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6" name="Text Box 8">
          <a:extLst>
            <a:ext uri="{FF2B5EF4-FFF2-40B4-BE49-F238E27FC236}">
              <a16:creationId xmlns:a16="http://schemas.microsoft.com/office/drawing/2014/main" id="{00000000-0008-0000-1D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7" name="Text Box 9">
          <a:extLst>
            <a:ext uri="{FF2B5EF4-FFF2-40B4-BE49-F238E27FC236}">
              <a16:creationId xmlns:a16="http://schemas.microsoft.com/office/drawing/2014/main" id="{00000000-0008-0000-1D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8" name="Text Box 10">
          <a:extLst>
            <a:ext uri="{FF2B5EF4-FFF2-40B4-BE49-F238E27FC236}">
              <a16:creationId xmlns:a16="http://schemas.microsoft.com/office/drawing/2014/main" id="{00000000-0008-0000-1D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39" name="Text Box 1">
          <a:extLst>
            <a:ext uri="{FF2B5EF4-FFF2-40B4-BE49-F238E27FC236}">
              <a16:creationId xmlns:a16="http://schemas.microsoft.com/office/drawing/2014/main" id="{00000000-0008-0000-1D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0" name="Text Box 2">
          <a:extLst>
            <a:ext uri="{FF2B5EF4-FFF2-40B4-BE49-F238E27FC236}">
              <a16:creationId xmlns:a16="http://schemas.microsoft.com/office/drawing/2014/main" id="{00000000-0008-0000-1D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1" name="Text Box 8">
          <a:extLst>
            <a:ext uri="{FF2B5EF4-FFF2-40B4-BE49-F238E27FC236}">
              <a16:creationId xmlns:a16="http://schemas.microsoft.com/office/drawing/2014/main" id="{00000000-0008-0000-1D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2" name="Text Box 8">
          <a:extLst>
            <a:ext uri="{FF2B5EF4-FFF2-40B4-BE49-F238E27FC236}">
              <a16:creationId xmlns:a16="http://schemas.microsoft.com/office/drawing/2014/main" id="{00000000-0008-0000-1D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3" name="Text Box 1">
          <a:extLst>
            <a:ext uri="{FF2B5EF4-FFF2-40B4-BE49-F238E27FC236}">
              <a16:creationId xmlns:a16="http://schemas.microsoft.com/office/drawing/2014/main" id="{00000000-0008-0000-1D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4" name="Text Box 2">
          <a:extLst>
            <a:ext uri="{FF2B5EF4-FFF2-40B4-BE49-F238E27FC236}">
              <a16:creationId xmlns:a16="http://schemas.microsoft.com/office/drawing/2014/main" id="{00000000-0008-0000-1D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5" name="Text Box 3">
          <a:extLst>
            <a:ext uri="{FF2B5EF4-FFF2-40B4-BE49-F238E27FC236}">
              <a16:creationId xmlns:a16="http://schemas.microsoft.com/office/drawing/2014/main" id="{00000000-0008-0000-1D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6" name="Text Box 4">
          <a:extLst>
            <a:ext uri="{FF2B5EF4-FFF2-40B4-BE49-F238E27FC236}">
              <a16:creationId xmlns:a16="http://schemas.microsoft.com/office/drawing/2014/main" id="{00000000-0008-0000-1D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7" name="Text Box 5">
          <a:extLst>
            <a:ext uri="{FF2B5EF4-FFF2-40B4-BE49-F238E27FC236}">
              <a16:creationId xmlns:a16="http://schemas.microsoft.com/office/drawing/2014/main" id="{00000000-0008-0000-1D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8" name="Text Box 6">
          <a:extLst>
            <a:ext uri="{FF2B5EF4-FFF2-40B4-BE49-F238E27FC236}">
              <a16:creationId xmlns:a16="http://schemas.microsoft.com/office/drawing/2014/main" id="{00000000-0008-0000-1D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49" name="Text Box 8">
          <a:extLst>
            <a:ext uri="{FF2B5EF4-FFF2-40B4-BE49-F238E27FC236}">
              <a16:creationId xmlns:a16="http://schemas.microsoft.com/office/drawing/2014/main" id="{00000000-0008-0000-1D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0" name="Text Box 9">
          <a:extLst>
            <a:ext uri="{FF2B5EF4-FFF2-40B4-BE49-F238E27FC236}">
              <a16:creationId xmlns:a16="http://schemas.microsoft.com/office/drawing/2014/main" id="{00000000-0008-0000-1D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1" name="Text Box 10">
          <a:extLst>
            <a:ext uri="{FF2B5EF4-FFF2-40B4-BE49-F238E27FC236}">
              <a16:creationId xmlns:a16="http://schemas.microsoft.com/office/drawing/2014/main" id="{00000000-0008-0000-1D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2" name="Text Box 1">
          <a:extLst>
            <a:ext uri="{FF2B5EF4-FFF2-40B4-BE49-F238E27FC236}">
              <a16:creationId xmlns:a16="http://schemas.microsoft.com/office/drawing/2014/main" id="{00000000-0008-0000-1D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3" name="Text Box 2">
          <a:extLst>
            <a:ext uri="{FF2B5EF4-FFF2-40B4-BE49-F238E27FC236}">
              <a16:creationId xmlns:a16="http://schemas.microsoft.com/office/drawing/2014/main" id="{00000000-0008-0000-1D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4" name="Text Box 8">
          <a:extLst>
            <a:ext uri="{FF2B5EF4-FFF2-40B4-BE49-F238E27FC236}">
              <a16:creationId xmlns:a16="http://schemas.microsoft.com/office/drawing/2014/main" id="{00000000-0008-0000-1D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5" name="Text Box 1">
          <a:extLst>
            <a:ext uri="{FF2B5EF4-FFF2-40B4-BE49-F238E27FC236}">
              <a16:creationId xmlns:a16="http://schemas.microsoft.com/office/drawing/2014/main" id="{00000000-0008-0000-1D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6" name="Text Box 2">
          <a:extLst>
            <a:ext uri="{FF2B5EF4-FFF2-40B4-BE49-F238E27FC236}">
              <a16:creationId xmlns:a16="http://schemas.microsoft.com/office/drawing/2014/main" id="{00000000-0008-0000-1D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7" name="Text Box 3">
          <a:extLst>
            <a:ext uri="{FF2B5EF4-FFF2-40B4-BE49-F238E27FC236}">
              <a16:creationId xmlns:a16="http://schemas.microsoft.com/office/drawing/2014/main" id="{00000000-0008-0000-1D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8" name="Text Box 4">
          <a:extLst>
            <a:ext uri="{FF2B5EF4-FFF2-40B4-BE49-F238E27FC236}">
              <a16:creationId xmlns:a16="http://schemas.microsoft.com/office/drawing/2014/main" id="{00000000-0008-0000-1D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59" name="Text Box 5">
          <a:extLst>
            <a:ext uri="{FF2B5EF4-FFF2-40B4-BE49-F238E27FC236}">
              <a16:creationId xmlns:a16="http://schemas.microsoft.com/office/drawing/2014/main" id="{00000000-0008-0000-1D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60" name="Text Box 6">
          <a:extLst>
            <a:ext uri="{FF2B5EF4-FFF2-40B4-BE49-F238E27FC236}">
              <a16:creationId xmlns:a16="http://schemas.microsoft.com/office/drawing/2014/main" id="{00000000-0008-0000-1D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61" name="Text Box 8">
          <a:extLst>
            <a:ext uri="{FF2B5EF4-FFF2-40B4-BE49-F238E27FC236}">
              <a16:creationId xmlns:a16="http://schemas.microsoft.com/office/drawing/2014/main" id="{00000000-0008-0000-1D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62" name="Text Box 9">
          <a:extLst>
            <a:ext uri="{FF2B5EF4-FFF2-40B4-BE49-F238E27FC236}">
              <a16:creationId xmlns:a16="http://schemas.microsoft.com/office/drawing/2014/main" id="{00000000-0008-0000-1D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63" name="Text Box 10">
          <a:extLst>
            <a:ext uri="{FF2B5EF4-FFF2-40B4-BE49-F238E27FC236}">
              <a16:creationId xmlns:a16="http://schemas.microsoft.com/office/drawing/2014/main" id="{00000000-0008-0000-1D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4" name="Text Box 1">
          <a:extLst>
            <a:ext uri="{FF2B5EF4-FFF2-40B4-BE49-F238E27FC236}">
              <a16:creationId xmlns:a16="http://schemas.microsoft.com/office/drawing/2014/main" id="{00000000-0008-0000-1D00-00004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5" name="Text Box 2">
          <a:extLst>
            <a:ext uri="{FF2B5EF4-FFF2-40B4-BE49-F238E27FC236}">
              <a16:creationId xmlns:a16="http://schemas.microsoft.com/office/drawing/2014/main" id="{00000000-0008-0000-1D00-00004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6" name="Text Box 3">
          <a:extLst>
            <a:ext uri="{FF2B5EF4-FFF2-40B4-BE49-F238E27FC236}">
              <a16:creationId xmlns:a16="http://schemas.microsoft.com/office/drawing/2014/main" id="{00000000-0008-0000-1D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7" name="Text Box 4">
          <a:extLst>
            <a:ext uri="{FF2B5EF4-FFF2-40B4-BE49-F238E27FC236}">
              <a16:creationId xmlns:a16="http://schemas.microsoft.com/office/drawing/2014/main" id="{00000000-0008-0000-1D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8" name="Text Box 5">
          <a:extLst>
            <a:ext uri="{FF2B5EF4-FFF2-40B4-BE49-F238E27FC236}">
              <a16:creationId xmlns:a16="http://schemas.microsoft.com/office/drawing/2014/main" id="{00000000-0008-0000-1D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69" name="Text Box 6">
          <a:extLst>
            <a:ext uri="{FF2B5EF4-FFF2-40B4-BE49-F238E27FC236}">
              <a16:creationId xmlns:a16="http://schemas.microsoft.com/office/drawing/2014/main" id="{00000000-0008-0000-1D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0" name="Text Box 8">
          <a:extLst>
            <a:ext uri="{FF2B5EF4-FFF2-40B4-BE49-F238E27FC236}">
              <a16:creationId xmlns:a16="http://schemas.microsoft.com/office/drawing/2014/main" id="{00000000-0008-0000-1D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1" name="Text Box 9">
          <a:extLst>
            <a:ext uri="{FF2B5EF4-FFF2-40B4-BE49-F238E27FC236}">
              <a16:creationId xmlns:a16="http://schemas.microsoft.com/office/drawing/2014/main" id="{00000000-0008-0000-1D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2" name="Text Box 10">
          <a:extLst>
            <a:ext uri="{FF2B5EF4-FFF2-40B4-BE49-F238E27FC236}">
              <a16:creationId xmlns:a16="http://schemas.microsoft.com/office/drawing/2014/main" id="{00000000-0008-0000-1D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3" name="Text Box 1">
          <a:extLst>
            <a:ext uri="{FF2B5EF4-FFF2-40B4-BE49-F238E27FC236}">
              <a16:creationId xmlns:a16="http://schemas.microsoft.com/office/drawing/2014/main" id="{00000000-0008-0000-1D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4" name="Text Box 2">
          <a:extLst>
            <a:ext uri="{FF2B5EF4-FFF2-40B4-BE49-F238E27FC236}">
              <a16:creationId xmlns:a16="http://schemas.microsoft.com/office/drawing/2014/main" id="{00000000-0008-0000-1D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5" name="Text Box 1">
          <a:extLst>
            <a:ext uri="{FF2B5EF4-FFF2-40B4-BE49-F238E27FC236}">
              <a16:creationId xmlns:a16="http://schemas.microsoft.com/office/drawing/2014/main" id="{00000000-0008-0000-1D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6" name="Text Box 2">
          <a:extLst>
            <a:ext uri="{FF2B5EF4-FFF2-40B4-BE49-F238E27FC236}">
              <a16:creationId xmlns:a16="http://schemas.microsoft.com/office/drawing/2014/main" id="{00000000-0008-0000-1D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7" name="Text Box 3">
          <a:extLst>
            <a:ext uri="{FF2B5EF4-FFF2-40B4-BE49-F238E27FC236}">
              <a16:creationId xmlns:a16="http://schemas.microsoft.com/office/drawing/2014/main" id="{00000000-0008-0000-1D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8" name="Text Box 4">
          <a:extLst>
            <a:ext uri="{FF2B5EF4-FFF2-40B4-BE49-F238E27FC236}">
              <a16:creationId xmlns:a16="http://schemas.microsoft.com/office/drawing/2014/main" id="{00000000-0008-0000-1D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79" name="Text Box 5">
          <a:extLst>
            <a:ext uri="{FF2B5EF4-FFF2-40B4-BE49-F238E27FC236}">
              <a16:creationId xmlns:a16="http://schemas.microsoft.com/office/drawing/2014/main" id="{00000000-0008-0000-1D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0" name="Text Box 6">
          <a:extLst>
            <a:ext uri="{FF2B5EF4-FFF2-40B4-BE49-F238E27FC236}">
              <a16:creationId xmlns:a16="http://schemas.microsoft.com/office/drawing/2014/main" id="{00000000-0008-0000-1D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1" name="Text Box 8">
          <a:extLst>
            <a:ext uri="{FF2B5EF4-FFF2-40B4-BE49-F238E27FC236}">
              <a16:creationId xmlns:a16="http://schemas.microsoft.com/office/drawing/2014/main" id="{00000000-0008-0000-1D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2" name="Text Box 9">
          <a:extLst>
            <a:ext uri="{FF2B5EF4-FFF2-40B4-BE49-F238E27FC236}">
              <a16:creationId xmlns:a16="http://schemas.microsoft.com/office/drawing/2014/main" id="{00000000-0008-0000-1D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3" name="Text Box 10">
          <a:extLst>
            <a:ext uri="{FF2B5EF4-FFF2-40B4-BE49-F238E27FC236}">
              <a16:creationId xmlns:a16="http://schemas.microsoft.com/office/drawing/2014/main" id="{00000000-0008-0000-1D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4" name="Text Box 1">
          <a:extLst>
            <a:ext uri="{FF2B5EF4-FFF2-40B4-BE49-F238E27FC236}">
              <a16:creationId xmlns:a16="http://schemas.microsoft.com/office/drawing/2014/main" id="{00000000-0008-0000-1D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5" name="Text Box 2">
          <a:extLst>
            <a:ext uri="{FF2B5EF4-FFF2-40B4-BE49-F238E27FC236}">
              <a16:creationId xmlns:a16="http://schemas.microsoft.com/office/drawing/2014/main" id="{00000000-0008-0000-1D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6" name="Text Box 1">
          <a:extLst>
            <a:ext uri="{FF2B5EF4-FFF2-40B4-BE49-F238E27FC236}">
              <a16:creationId xmlns:a16="http://schemas.microsoft.com/office/drawing/2014/main" id="{00000000-0008-0000-1D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7" name="Text Box 2">
          <a:extLst>
            <a:ext uri="{FF2B5EF4-FFF2-40B4-BE49-F238E27FC236}">
              <a16:creationId xmlns:a16="http://schemas.microsoft.com/office/drawing/2014/main" id="{00000000-0008-0000-1D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8" name="Text Box 3">
          <a:extLst>
            <a:ext uri="{FF2B5EF4-FFF2-40B4-BE49-F238E27FC236}">
              <a16:creationId xmlns:a16="http://schemas.microsoft.com/office/drawing/2014/main" id="{00000000-0008-0000-1D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89" name="Text Box 4">
          <a:extLst>
            <a:ext uri="{FF2B5EF4-FFF2-40B4-BE49-F238E27FC236}">
              <a16:creationId xmlns:a16="http://schemas.microsoft.com/office/drawing/2014/main" id="{00000000-0008-0000-1D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0" name="Text Box 5">
          <a:extLst>
            <a:ext uri="{FF2B5EF4-FFF2-40B4-BE49-F238E27FC236}">
              <a16:creationId xmlns:a16="http://schemas.microsoft.com/office/drawing/2014/main" id="{00000000-0008-0000-1D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1" name="Text Box 6">
          <a:extLst>
            <a:ext uri="{FF2B5EF4-FFF2-40B4-BE49-F238E27FC236}">
              <a16:creationId xmlns:a16="http://schemas.microsoft.com/office/drawing/2014/main" id="{00000000-0008-0000-1D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2" name="Text Box 8">
          <a:extLst>
            <a:ext uri="{FF2B5EF4-FFF2-40B4-BE49-F238E27FC236}">
              <a16:creationId xmlns:a16="http://schemas.microsoft.com/office/drawing/2014/main" id="{00000000-0008-0000-1D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3" name="Text Box 9">
          <a:extLst>
            <a:ext uri="{FF2B5EF4-FFF2-40B4-BE49-F238E27FC236}">
              <a16:creationId xmlns:a16="http://schemas.microsoft.com/office/drawing/2014/main" id="{00000000-0008-0000-1D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4" name="Text Box 10">
          <a:extLst>
            <a:ext uri="{FF2B5EF4-FFF2-40B4-BE49-F238E27FC236}">
              <a16:creationId xmlns:a16="http://schemas.microsoft.com/office/drawing/2014/main" id="{00000000-0008-0000-1D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5" name="Text Box 1">
          <a:extLst>
            <a:ext uri="{FF2B5EF4-FFF2-40B4-BE49-F238E27FC236}">
              <a16:creationId xmlns:a16="http://schemas.microsoft.com/office/drawing/2014/main" id="{00000000-0008-0000-1D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6" name="Text Box 2">
          <a:extLst>
            <a:ext uri="{FF2B5EF4-FFF2-40B4-BE49-F238E27FC236}">
              <a16:creationId xmlns:a16="http://schemas.microsoft.com/office/drawing/2014/main" id="{00000000-0008-0000-1D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7" name="Text Box 1">
          <a:extLst>
            <a:ext uri="{FF2B5EF4-FFF2-40B4-BE49-F238E27FC236}">
              <a16:creationId xmlns:a16="http://schemas.microsoft.com/office/drawing/2014/main" id="{00000000-0008-0000-1D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8" name="Text Box 2">
          <a:extLst>
            <a:ext uri="{FF2B5EF4-FFF2-40B4-BE49-F238E27FC236}">
              <a16:creationId xmlns:a16="http://schemas.microsoft.com/office/drawing/2014/main" id="{00000000-0008-0000-1D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899" name="Text Box 3">
          <a:extLst>
            <a:ext uri="{FF2B5EF4-FFF2-40B4-BE49-F238E27FC236}">
              <a16:creationId xmlns:a16="http://schemas.microsoft.com/office/drawing/2014/main" id="{00000000-0008-0000-1D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0" name="Text Box 4">
          <a:extLst>
            <a:ext uri="{FF2B5EF4-FFF2-40B4-BE49-F238E27FC236}">
              <a16:creationId xmlns:a16="http://schemas.microsoft.com/office/drawing/2014/main" id="{00000000-0008-0000-1D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1" name="Text Box 5">
          <a:extLst>
            <a:ext uri="{FF2B5EF4-FFF2-40B4-BE49-F238E27FC236}">
              <a16:creationId xmlns:a16="http://schemas.microsoft.com/office/drawing/2014/main" id="{00000000-0008-0000-1D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2" name="Text Box 6">
          <a:extLst>
            <a:ext uri="{FF2B5EF4-FFF2-40B4-BE49-F238E27FC236}">
              <a16:creationId xmlns:a16="http://schemas.microsoft.com/office/drawing/2014/main" id="{00000000-0008-0000-1D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3" name="Text Box 8">
          <a:extLst>
            <a:ext uri="{FF2B5EF4-FFF2-40B4-BE49-F238E27FC236}">
              <a16:creationId xmlns:a16="http://schemas.microsoft.com/office/drawing/2014/main" id="{00000000-0008-0000-1D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4" name="Text Box 9">
          <a:extLst>
            <a:ext uri="{FF2B5EF4-FFF2-40B4-BE49-F238E27FC236}">
              <a16:creationId xmlns:a16="http://schemas.microsoft.com/office/drawing/2014/main" id="{00000000-0008-0000-1D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5" name="Text Box 10">
          <a:extLst>
            <a:ext uri="{FF2B5EF4-FFF2-40B4-BE49-F238E27FC236}">
              <a16:creationId xmlns:a16="http://schemas.microsoft.com/office/drawing/2014/main" id="{00000000-0008-0000-1D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6" name="Text Box 1">
          <a:extLst>
            <a:ext uri="{FF2B5EF4-FFF2-40B4-BE49-F238E27FC236}">
              <a16:creationId xmlns:a16="http://schemas.microsoft.com/office/drawing/2014/main" id="{00000000-0008-0000-1D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7" name="Text Box 2">
          <a:extLst>
            <a:ext uri="{FF2B5EF4-FFF2-40B4-BE49-F238E27FC236}">
              <a16:creationId xmlns:a16="http://schemas.microsoft.com/office/drawing/2014/main" id="{00000000-0008-0000-1D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8" name="Text Box 1">
          <a:extLst>
            <a:ext uri="{FF2B5EF4-FFF2-40B4-BE49-F238E27FC236}">
              <a16:creationId xmlns:a16="http://schemas.microsoft.com/office/drawing/2014/main" id="{00000000-0008-0000-1D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09" name="Text Box 2">
          <a:extLst>
            <a:ext uri="{FF2B5EF4-FFF2-40B4-BE49-F238E27FC236}">
              <a16:creationId xmlns:a16="http://schemas.microsoft.com/office/drawing/2014/main" id="{00000000-0008-0000-1D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0" name="Text Box 3">
          <a:extLst>
            <a:ext uri="{FF2B5EF4-FFF2-40B4-BE49-F238E27FC236}">
              <a16:creationId xmlns:a16="http://schemas.microsoft.com/office/drawing/2014/main" id="{00000000-0008-0000-1D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1" name="Text Box 4">
          <a:extLst>
            <a:ext uri="{FF2B5EF4-FFF2-40B4-BE49-F238E27FC236}">
              <a16:creationId xmlns:a16="http://schemas.microsoft.com/office/drawing/2014/main" id="{00000000-0008-0000-1D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2" name="Text Box 5">
          <a:extLst>
            <a:ext uri="{FF2B5EF4-FFF2-40B4-BE49-F238E27FC236}">
              <a16:creationId xmlns:a16="http://schemas.microsoft.com/office/drawing/2014/main" id="{00000000-0008-0000-1D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3" name="Text Box 6">
          <a:extLst>
            <a:ext uri="{FF2B5EF4-FFF2-40B4-BE49-F238E27FC236}">
              <a16:creationId xmlns:a16="http://schemas.microsoft.com/office/drawing/2014/main" id="{00000000-0008-0000-1D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4" name="Text Box 8">
          <a:extLst>
            <a:ext uri="{FF2B5EF4-FFF2-40B4-BE49-F238E27FC236}">
              <a16:creationId xmlns:a16="http://schemas.microsoft.com/office/drawing/2014/main" id="{00000000-0008-0000-1D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5" name="Text Box 9">
          <a:extLst>
            <a:ext uri="{FF2B5EF4-FFF2-40B4-BE49-F238E27FC236}">
              <a16:creationId xmlns:a16="http://schemas.microsoft.com/office/drawing/2014/main" id="{00000000-0008-0000-1D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6" name="Text Box 10">
          <a:extLst>
            <a:ext uri="{FF2B5EF4-FFF2-40B4-BE49-F238E27FC236}">
              <a16:creationId xmlns:a16="http://schemas.microsoft.com/office/drawing/2014/main" id="{00000000-0008-0000-1D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7" name="Text Box 1">
          <a:extLst>
            <a:ext uri="{FF2B5EF4-FFF2-40B4-BE49-F238E27FC236}">
              <a16:creationId xmlns:a16="http://schemas.microsoft.com/office/drawing/2014/main" id="{00000000-0008-0000-1D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8" name="Text Box 2">
          <a:extLst>
            <a:ext uri="{FF2B5EF4-FFF2-40B4-BE49-F238E27FC236}">
              <a16:creationId xmlns:a16="http://schemas.microsoft.com/office/drawing/2014/main" id="{00000000-0008-0000-1D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19" name="Text Box 1">
          <a:extLst>
            <a:ext uri="{FF2B5EF4-FFF2-40B4-BE49-F238E27FC236}">
              <a16:creationId xmlns:a16="http://schemas.microsoft.com/office/drawing/2014/main" id="{00000000-0008-0000-1D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0" name="Text Box 2">
          <a:extLst>
            <a:ext uri="{FF2B5EF4-FFF2-40B4-BE49-F238E27FC236}">
              <a16:creationId xmlns:a16="http://schemas.microsoft.com/office/drawing/2014/main" id="{00000000-0008-0000-1D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1" name="Text Box 3">
          <a:extLst>
            <a:ext uri="{FF2B5EF4-FFF2-40B4-BE49-F238E27FC236}">
              <a16:creationId xmlns:a16="http://schemas.microsoft.com/office/drawing/2014/main" id="{00000000-0008-0000-1D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2" name="Text Box 4">
          <a:extLst>
            <a:ext uri="{FF2B5EF4-FFF2-40B4-BE49-F238E27FC236}">
              <a16:creationId xmlns:a16="http://schemas.microsoft.com/office/drawing/2014/main" id="{00000000-0008-0000-1D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3" name="Text Box 5">
          <a:extLst>
            <a:ext uri="{FF2B5EF4-FFF2-40B4-BE49-F238E27FC236}">
              <a16:creationId xmlns:a16="http://schemas.microsoft.com/office/drawing/2014/main" id="{00000000-0008-0000-1D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4" name="Text Box 6">
          <a:extLst>
            <a:ext uri="{FF2B5EF4-FFF2-40B4-BE49-F238E27FC236}">
              <a16:creationId xmlns:a16="http://schemas.microsoft.com/office/drawing/2014/main" id="{00000000-0008-0000-1D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1925" name="Text Box 8">
          <a:extLst>
            <a:ext uri="{FF2B5EF4-FFF2-40B4-BE49-F238E27FC236}">
              <a16:creationId xmlns:a16="http://schemas.microsoft.com/office/drawing/2014/main" id="{00000000-0008-0000-1D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48</xdr:row>
      <xdr:rowOff>114300</xdr:rowOff>
    </xdr:from>
    <xdr:ext cx="114300" cy="285750"/>
    <xdr:sp macro="" textlink="">
      <xdr:nvSpPr>
        <xdr:cNvPr id="1926" name="Text Box 9">
          <a:extLst>
            <a:ext uri="{FF2B5EF4-FFF2-40B4-BE49-F238E27FC236}">
              <a16:creationId xmlns:a16="http://schemas.microsoft.com/office/drawing/2014/main" id="{00000000-0008-0000-1D00-000086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46</xdr:row>
      <xdr:rowOff>0</xdr:rowOff>
    </xdr:from>
    <xdr:ext cx="114300" cy="285750"/>
    <xdr:sp macro="" textlink="">
      <xdr:nvSpPr>
        <xdr:cNvPr id="1927" name="Text Box 8">
          <a:extLst>
            <a:ext uri="{FF2B5EF4-FFF2-40B4-BE49-F238E27FC236}">
              <a16:creationId xmlns:a16="http://schemas.microsoft.com/office/drawing/2014/main" id="{00000000-0008-0000-1D00-000087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46</xdr:row>
      <xdr:rowOff>0</xdr:rowOff>
    </xdr:from>
    <xdr:ext cx="114300" cy="285750"/>
    <xdr:sp macro="" textlink="">
      <xdr:nvSpPr>
        <xdr:cNvPr id="1928" name="Text Box 8">
          <a:extLst>
            <a:ext uri="{FF2B5EF4-FFF2-40B4-BE49-F238E27FC236}">
              <a16:creationId xmlns:a16="http://schemas.microsoft.com/office/drawing/2014/main" id="{00000000-0008-0000-1D00-000088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47</xdr:row>
      <xdr:rowOff>14817</xdr:rowOff>
    </xdr:from>
    <xdr:ext cx="114300" cy="285750"/>
    <xdr:sp macro="" textlink="">
      <xdr:nvSpPr>
        <xdr:cNvPr id="1929" name="Text Box 8">
          <a:extLst>
            <a:ext uri="{FF2B5EF4-FFF2-40B4-BE49-F238E27FC236}">
              <a16:creationId xmlns:a16="http://schemas.microsoft.com/office/drawing/2014/main" id="{00000000-0008-0000-1D00-000089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0" name="Text Box 1">
          <a:extLst>
            <a:ext uri="{FF2B5EF4-FFF2-40B4-BE49-F238E27FC236}">
              <a16:creationId xmlns:a16="http://schemas.microsoft.com/office/drawing/2014/main" id="{00000000-0008-0000-1D00-00008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1" name="Text Box 2">
          <a:extLst>
            <a:ext uri="{FF2B5EF4-FFF2-40B4-BE49-F238E27FC236}">
              <a16:creationId xmlns:a16="http://schemas.microsoft.com/office/drawing/2014/main" id="{00000000-0008-0000-1D00-00008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2" name="Text Box 3">
          <a:extLst>
            <a:ext uri="{FF2B5EF4-FFF2-40B4-BE49-F238E27FC236}">
              <a16:creationId xmlns:a16="http://schemas.microsoft.com/office/drawing/2014/main" id="{00000000-0008-0000-1D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3" name="Text Box 4">
          <a:extLst>
            <a:ext uri="{FF2B5EF4-FFF2-40B4-BE49-F238E27FC236}">
              <a16:creationId xmlns:a16="http://schemas.microsoft.com/office/drawing/2014/main" id="{00000000-0008-0000-1D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4" name="Text Box 5">
          <a:extLst>
            <a:ext uri="{FF2B5EF4-FFF2-40B4-BE49-F238E27FC236}">
              <a16:creationId xmlns:a16="http://schemas.microsoft.com/office/drawing/2014/main" id="{00000000-0008-0000-1D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5" name="Text Box 6">
          <a:extLst>
            <a:ext uri="{FF2B5EF4-FFF2-40B4-BE49-F238E27FC236}">
              <a16:creationId xmlns:a16="http://schemas.microsoft.com/office/drawing/2014/main" id="{00000000-0008-0000-1D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6" name="Text Box 8">
          <a:extLst>
            <a:ext uri="{FF2B5EF4-FFF2-40B4-BE49-F238E27FC236}">
              <a16:creationId xmlns:a16="http://schemas.microsoft.com/office/drawing/2014/main" id="{00000000-0008-0000-1D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7" name="Text Box 9">
          <a:extLst>
            <a:ext uri="{FF2B5EF4-FFF2-40B4-BE49-F238E27FC236}">
              <a16:creationId xmlns:a16="http://schemas.microsoft.com/office/drawing/2014/main" id="{00000000-0008-0000-1D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8" name="Text Box 10">
          <a:extLst>
            <a:ext uri="{FF2B5EF4-FFF2-40B4-BE49-F238E27FC236}">
              <a16:creationId xmlns:a16="http://schemas.microsoft.com/office/drawing/2014/main" id="{00000000-0008-0000-1D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39" name="Text Box 1">
          <a:extLst>
            <a:ext uri="{FF2B5EF4-FFF2-40B4-BE49-F238E27FC236}">
              <a16:creationId xmlns:a16="http://schemas.microsoft.com/office/drawing/2014/main" id="{00000000-0008-0000-1D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0" name="Text Box 2">
          <a:extLst>
            <a:ext uri="{FF2B5EF4-FFF2-40B4-BE49-F238E27FC236}">
              <a16:creationId xmlns:a16="http://schemas.microsoft.com/office/drawing/2014/main" id="{00000000-0008-0000-1D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1" name="Text Box 1">
          <a:extLst>
            <a:ext uri="{FF2B5EF4-FFF2-40B4-BE49-F238E27FC236}">
              <a16:creationId xmlns:a16="http://schemas.microsoft.com/office/drawing/2014/main" id="{00000000-0008-0000-1D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2" name="Text Box 2">
          <a:extLst>
            <a:ext uri="{FF2B5EF4-FFF2-40B4-BE49-F238E27FC236}">
              <a16:creationId xmlns:a16="http://schemas.microsoft.com/office/drawing/2014/main" id="{00000000-0008-0000-1D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3" name="Text Box 3">
          <a:extLst>
            <a:ext uri="{FF2B5EF4-FFF2-40B4-BE49-F238E27FC236}">
              <a16:creationId xmlns:a16="http://schemas.microsoft.com/office/drawing/2014/main" id="{00000000-0008-0000-1D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4" name="Text Box 4">
          <a:extLst>
            <a:ext uri="{FF2B5EF4-FFF2-40B4-BE49-F238E27FC236}">
              <a16:creationId xmlns:a16="http://schemas.microsoft.com/office/drawing/2014/main" id="{00000000-0008-0000-1D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5" name="Text Box 5">
          <a:extLst>
            <a:ext uri="{FF2B5EF4-FFF2-40B4-BE49-F238E27FC236}">
              <a16:creationId xmlns:a16="http://schemas.microsoft.com/office/drawing/2014/main" id="{00000000-0008-0000-1D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6" name="Text Box 6">
          <a:extLst>
            <a:ext uri="{FF2B5EF4-FFF2-40B4-BE49-F238E27FC236}">
              <a16:creationId xmlns:a16="http://schemas.microsoft.com/office/drawing/2014/main" id="{00000000-0008-0000-1D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7" name="Text Box 8">
          <a:extLst>
            <a:ext uri="{FF2B5EF4-FFF2-40B4-BE49-F238E27FC236}">
              <a16:creationId xmlns:a16="http://schemas.microsoft.com/office/drawing/2014/main" id="{00000000-0008-0000-1D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8" name="Text Box 9">
          <a:extLst>
            <a:ext uri="{FF2B5EF4-FFF2-40B4-BE49-F238E27FC236}">
              <a16:creationId xmlns:a16="http://schemas.microsoft.com/office/drawing/2014/main" id="{00000000-0008-0000-1D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49" name="Text Box 10">
          <a:extLst>
            <a:ext uri="{FF2B5EF4-FFF2-40B4-BE49-F238E27FC236}">
              <a16:creationId xmlns:a16="http://schemas.microsoft.com/office/drawing/2014/main" id="{00000000-0008-0000-1D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0" name="Text Box 1">
          <a:extLst>
            <a:ext uri="{FF2B5EF4-FFF2-40B4-BE49-F238E27FC236}">
              <a16:creationId xmlns:a16="http://schemas.microsoft.com/office/drawing/2014/main" id="{00000000-0008-0000-1D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1" name="Text Box 2">
          <a:extLst>
            <a:ext uri="{FF2B5EF4-FFF2-40B4-BE49-F238E27FC236}">
              <a16:creationId xmlns:a16="http://schemas.microsoft.com/office/drawing/2014/main" id="{00000000-0008-0000-1D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2" name="Text Box 1">
          <a:extLst>
            <a:ext uri="{FF2B5EF4-FFF2-40B4-BE49-F238E27FC236}">
              <a16:creationId xmlns:a16="http://schemas.microsoft.com/office/drawing/2014/main" id="{00000000-0008-0000-1D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3" name="Text Box 2">
          <a:extLst>
            <a:ext uri="{FF2B5EF4-FFF2-40B4-BE49-F238E27FC236}">
              <a16:creationId xmlns:a16="http://schemas.microsoft.com/office/drawing/2014/main" id="{00000000-0008-0000-1D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4" name="Text Box 3">
          <a:extLst>
            <a:ext uri="{FF2B5EF4-FFF2-40B4-BE49-F238E27FC236}">
              <a16:creationId xmlns:a16="http://schemas.microsoft.com/office/drawing/2014/main" id="{00000000-0008-0000-1D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5" name="Text Box 4">
          <a:extLst>
            <a:ext uri="{FF2B5EF4-FFF2-40B4-BE49-F238E27FC236}">
              <a16:creationId xmlns:a16="http://schemas.microsoft.com/office/drawing/2014/main" id="{00000000-0008-0000-1D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6" name="Text Box 5">
          <a:extLst>
            <a:ext uri="{FF2B5EF4-FFF2-40B4-BE49-F238E27FC236}">
              <a16:creationId xmlns:a16="http://schemas.microsoft.com/office/drawing/2014/main" id="{00000000-0008-0000-1D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7" name="Text Box 6">
          <a:extLst>
            <a:ext uri="{FF2B5EF4-FFF2-40B4-BE49-F238E27FC236}">
              <a16:creationId xmlns:a16="http://schemas.microsoft.com/office/drawing/2014/main" id="{00000000-0008-0000-1D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8" name="Text Box 8">
          <a:extLst>
            <a:ext uri="{FF2B5EF4-FFF2-40B4-BE49-F238E27FC236}">
              <a16:creationId xmlns:a16="http://schemas.microsoft.com/office/drawing/2014/main" id="{00000000-0008-0000-1D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59" name="Text Box 9">
          <a:extLst>
            <a:ext uri="{FF2B5EF4-FFF2-40B4-BE49-F238E27FC236}">
              <a16:creationId xmlns:a16="http://schemas.microsoft.com/office/drawing/2014/main" id="{00000000-0008-0000-1D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0" name="Text Box 10">
          <a:extLst>
            <a:ext uri="{FF2B5EF4-FFF2-40B4-BE49-F238E27FC236}">
              <a16:creationId xmlns:a16="http://schemas.microsoft.com/office/drawing/2014/main" id="{00000000-0008-0000-1D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1" name="Text Box 1">
          <a:extLst>
            <a:ext uri="{FF2B5EF4-FFF2-40B4-BE49-F238E27FC236}">
              <a16:creationId xmlns:a16="http://schemas.microsoft.com/office/drawing/2014/main" id="{00000000-0008-0000-1D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2" name="Text Box 2">
          <a:extLst>
            <a:ext uri="{FF2B5EF4-FFF2-40B4-BE49-F238E27FC236}">
              <a16:creationId xmlns:a16="http://schemas.microsoft.com/office/drawing/2014/main" id="{00000000-0008-0000-1D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3" name="Text Box 1">
          <a:extLst>
            <a:ext uri="{FF2B5EF4-FFF2-40B4-BE49-F238E27FC236}">
              <a16:creationId xmlns:a16="http://schemas.microsoft.com/office/drawing/2014/main" id="{00000000-0008-0000-1D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4" name="Text Box 2">
          <a:extLst>
            <a:ext uri="{FF2B5EF4-FFF2-40B4-BE49-F238E27FC236}">
              <a16:creationId xmlns:a16="http://schemas.microsoft.com/office/drawing/2014/main" id="{00000000-0008-0000-1D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5" name="Text Box 3">
          <a:extLst>
            <a:ext uri="{FF2B5EF4-FFF2-40B4-BE49-F238E27FC236}">
              <a16:creationId xmlns:a16="http://schemas.microsoft.com/office/drawing/2014/main" id="{00000000-0008-0000-1D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6" name="Text Box 4">
          <a:extLst>
            <a:ext uri="{FF2B5EF4-FFF2-40B4-BE49-F238E27FC236}">
              <a16:creationId xmlns:a16="http://schemas.microsoft.com/office/drawing/2014/main" id="{00000000-0008-0000-1D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7" name="Text Box 5">
          <a:extLst>
            <a:ext uri="{FF2B5EF4-FFF2-40B4-BE49-F238E27FC236}">
              <a16:creationId xmlns:a16="http://schemas.microsoft.com/office/drawing/2014/main" id="{00000000-0008-0000-1D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8" name="Text Box 6">
          <a:extLst>
            <a:ext uri="{FF2B5EF4-FFF2-40B4-BE49-F238E27FC236}">
              <a16:creationId xmlns:a16="http://schemas.microsoft.com/office/drawing/2014/main" id="{00000000-0008-0000-1D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69" name="Text Box 8">
          <a:extLst>
            <a:ext uri="{FF2B5EF4-FFF2-40B4-BE49-F238E27FC236}">
              <a16:creationId xmlns:a16="http://schemas.microsoft.com/office/drawing/2014/main" id="{00000000-0008-0000-1D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0" name="Text Box 9">
          <a:extLst>
            <a:ext uri="{FF2B5EF4-FFF2-40B4-BE49-F238E27FC236}">
              <a16:creationId xmlns:a16="http://schemas.microsoft.com/office/drawing/2014/main" id="{00000000-0008-0000-1D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1" name="Text Box 10">
          <a:extLst>
            <a:ext uri="{FF2B5EF4-FFF2-40B4-BE49-F238E27FC236}">
              <a16:creationId xmlns:a16="http://schemas.microsoft.com/office/drawing/2014/main" id="{00000000-0008-0000-1D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2" name="Text Box 1">
          <a:extLst>
            <a:ext uri="{FF2B5EF4-FFF2-40B4-BE49-F238E27FC236}">
              <a16:creationId xmlns:a16="http://schemas.microsoft.com/office/drawing/2014/main" id="{00000000-0008-0000-1D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3" name="Text Box 2">
          <a:extLst>
            <a:ext uri="{FF2B5EF4-FFF2-40B4-BE49-F238E27FC236}">
              <a16:creationId xmlns:a16="http://schemas.microsoft.com/office/drawing/2014/main" id="{00000000-0008-0000-1D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4" name="Text Box 1">
          <a:extLst>
            <a:ext uri="{FF2B5EF4-FFF2-40B4-BE49-F238E27FC236}">
              <a16:creationId xmlns:a16="http://schemas.microsoft.com/office/drawing/2014/main" id="{00000000-0008-0000-1D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5" name="Text Box 2">
          <a:extLst>
            <a:ext uri="{FF2B5EF4-FFF2-40B4-BE49-F238E27FC236}">
              <a16:creationId xmlns:a16="http://schemas.microsoft.com/office/drawing/2014/main" id="{00000000-0008-0000-1D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6" name="Text Box 3">
          <a:extLst>
            <a:ext uri="{FF2B5EF4-FFF2-40B4-BE49-F238E27FC236}">
              <a16:creationId xmlns:a16="http://schemas.microsoft.com/office/drawing/2014/main" id="{00000000-0008-0000-1D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7" name="Text Box 4">
          <a:extLst>
            <a:ext uri="{FF2B5EF4-FFF2-40B4-BE49-F238E27FC236}">
              <a16:creationId xmlns:a16="http://schemas.microsoft.com/office/drawing/2014/main" id="{00000000-0008-0000-1D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8" name="Text Box 5">
          <a:extLst>
            <a:ext uri="{FF2B5EF4-FFF2-40B4-BE49-F238E27FC236}">
              <a16:creationId xmlns:a16="http://schemas.microsoft.com/office/drawing/2014/main" id="{00000000-0008-0000-1D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79" name="Text Box 6">
          <a:extLst>
            <a:ext uri="{FF2B5EF4-FFF2-40B4-BE49-F238E27FC236}">
              <a16:creationId xmlns:a16="http://schemas.microsoft.com/office/drawing/2014/main" id="{00000000-0008-0000-1D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0" name="Text Box 8">
          <a:extLst>
            <a:ext uri="{FF2B5EF4-FFF2-40B4-BE49-F238E27FC236}">
              <a16:creationId xmlns:a16="http://schemas.microsoft.com/office/drawing/2014/main" id="{00000000-0008-0000-1D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1" name="Text Box 9">
          <a:extLst>
            <a:ext uri="{FF2B5EF4-FFF2-40B4-BE49-F238E27FC236}">
              <a16:creationId xmlns:a16="http://schemas.microsoft.com/office/drawing/2014/main" id="{00000000-0008-0000-1D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2" name="Text Box 10">
          <a:extLst>
            <a:ext uri="{FF2B5EF4-FFF2-40B4-BE49-F238E27FC236}">
              <a16:creationId xmlns:a16="http://schemas.microsoft.com/office/drawing/2014/main" id="{00000000-0008-0000-1D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3" name="Text Box 1">
          <a:extLst>
            <a:ext uri="{FF2B5EF4-FFF2-40B4-BE49-F238E27FC236}">
              <a16:creationId xmlns:a16="http://schemas.microsoft.com/office/drawing/2014/main" id="{00000000-0008-0000-1D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4" name="Text Box 2">
          <a:extLst>
            <a:ext uri="{FF2B5EF4-FFF2-40B4-BE49-F238E27FC236}">
              <a16:creationId xmlns:a16="http://schemas.microsoft.com/office/drawing/2014/main" id="{00000000-0008-0000-1D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5" name="Text Box 1">
          <a:extLst>
            <a:ext uri="{FF2B5EF4-FFF2-40B4-BE49-F238E27FC236}">
              <a16:creationId xmlns:a16="http://schemas.microsoft.com/office/drawing/2014/main" id="{00000000-0008-0000-1D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6" name="Text Box 2">
          <a:extLst>
            <a:ext uri="{FF2B5EF4-FFF2-40B4-BE49-F238E27FC236}">
              <a16:creationId xmlns:a16="http://schemas.microsoft.com/office/drawing/2014/main" id="{00000000-0008-0000-1D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7" name="Text Box 3">
          <a:extLst>
            <a:ext uri="{FF2B5EF4-FFF2-40B4-BE49-F238E27FC236}">
              <a16:creationId xmlns:a16="http://schemas.microsoft.com/office/drawing/2014/main" id="{00000000-0008-0000-1D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8" name="Text Box 4">
          <a:extLst>
            <a:ext uri="{FF2B5EF4-FFF2-40B4-BE49-F238E27FC236}">
              <a16:creationId xmlns:a16="http://schemas.microsoft.com/office/drawing/2014/main" id="{00000000-0008-0000-1D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89" name="Text Box 5">
          <a:extLst>
            <a:ext uri="{FF2B5EF4-FFF2-40B4-BE49-F238E27FC236}">
              <a16:creationId xmlns:a16="http://schemas.microsoft.com/office/drawing/2014/main" id="{00000000-0008-0000-1D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90" name="Text Box 6">
          <a:extLst>
            <a:ext uri="{FF2B5EF4-FFF2-40B4-BE49-F238E27FC236}">
              <a16:creationId xmlns:a16="http://schemas.microsoft.com/office/drawing/2014/main" id="{00000000-0008-0000-1D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91" name="Text Box 8">
          <a:extLst>
            <a:ext uri="{FF2B5EF4-FFF2-40B4-BE49-F238E27FC236}">
              <a16:creationId xmlns:a16="http://schemas.microsoft.com/office/drawing/2014/main" id="{00000000-0008-0000-1D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92" name="Text Box 9">
          <a:extLst>
            <a:ext uri="{FF2B5EF4-FFF2-40B4-BE49-F238E27FC236}">
              <a16:creationId xmlns:a16="http://schemas.microsoft.com/office/drawing/2014/main" id="{00000000-0008-0000-1D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993" name="Text Box 10">
          <a:extLst>
            <a:ext uri="{FF2B5EF4-FFF2-40B4-BE49-F238E27FC236}">
              <a16:creationId xmlns:a16="http://schemas.microsoft.com/office/drawing/2014/main" id="{00000000-0008-0000-1D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4" name="Text Box 1">
          <a:extLst>
            <a:ext uri="{FF2B5EF4-FFF2-40B4-BE49-F238E27FC236}">
              <a16:creationId xmlns:a16="http://schemas.microsoft.com/office/drawing/2014/main" id="{00000000-0008-0000-1D00-0000C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5" name="Text Box 2">
          <a:extLst>
            <a:ext uri="{FF2B5EF4-FFF2-40B4-BE49-F238E27FC236}">
              <a16:creationId xmlns:a16="http://schemas.microsoft.com/office/drawing/2014/main" id="{00000000-0008-0000-1D00-0000C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6" name="Text Box 3">
          <a:extLst>
            <a:ext uri="{FF2B5EF4-FFF2-40B4-BE49-F238E27FC236}">
              <a16:creationId xmlns:a16="http://schemas.microsoft.com/office/drawing/2014/main" id="{00000000-0008-0000-1D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7" name="Text Box 4">
          <a:extLst>
            <a:ext uri="{FF2B5EF4-FFF2-40B4-BE49-F238E27FC236}">
              <a16:creationId xmlns:a16="http://schemas.microsoft.com/office/drawing/2014/main" id="{00000000-0008-0000-1D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8" name="Text Box 5">
          <a:extLst>
            <a:ext uri="{FF2B5EF4-FFF2-40B4-BE49-F238E27FC236}">
              <a16:creationId xmlns:a16="http://schemas.microsoft.com/office/drawing/2014/main" id="{00000000-0008-0000-1D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1999" name="Text Box 6">
          <a:extLst>
            <a:ext uri="{FF2B5EF4-FFF2-40B4-BE49-F238E27FC236}">
              <a16:creationId xmlns:a16="http://schemas.microsoft.com/office/drawing/2014/main" id="{00000000-0008-0000-1D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00" name="Text Box 8">
          <a:extLst>
            <a:ext uri="{FF2B5EF4-FFF2-40B4-BE49-F238E27FC236}">
              <a16:creationId xmlns:a16="http://schemas.microsoft.com/office/drawing/2014/main" id="{00000000-0008-0000-1D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01" name="Text Box 9">
          <a:extLst>
            <a:ext uri="{FF2B5EF4-FFF2-40B4-BE49-F238E27FC236}">
              <a16:creationId xmlns:a16="http://schemas.microsoft.com/office/drawing/2014/main" id="{00000000-0008-0000-1D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02" name="Text Box 10">
          <a:extLst>
            <a:ext uri="{FF2B5EF4-FFF2-40B4-BE49-F238E27FC236}">
              <a16:creationId xmlns:a16="http://schemas.microsoft.com/office/drawing/2014/main" id="{00000000-0008-0000-1D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2003" name="Text Box 11">
          <a:extLst>
            <a:ext uri="{FF2B5EF4-FFF2-40B4-BE49-F238E27FC236}">
              <a16:creationId xmlns:a16="http://schemas.microsoft.com/office/drawing/2014/main" id="{00000000-0008-0000-1D00-0000D3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2004" name="Text Box 12">
          <a:extLst>
            <a:ext uri="{FF2B5EF4-FFF2-40B4-BE49-F238E27FC236}">
              <a16:creationId xmlns:a16="http://schemas.microsoft.com/office/drawing/2014/main" id="{00000000-0008-0000-1D00-0000D4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05" name="Text Box 1">
          <a:extLst>
            <a:ext uri="{FF2B5EF4-FFF2-40B4-BE49-F238E27FC236}">
              <a16:creationId xmlns:a16="http://schemas.microsoft.com/office/drawing/2014/main" id="{00000000-0008-0000-1D00-0000D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06" name="Text Box 2">
          <a:extLst>
            <a:ext uri="{FF2B5EF4-FFF2-40B4-BE49-F238E27FC236}">
              <a16:creationId xmlns:a16="http://schemas.microsoft.com/office/drawing/2014/main" id="{00000000-0008-0000-1D00-0000D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07" name="Text Box 1">
          <a:extLst>
            <a:ext uri="{FF2B5EF4-FFF2-40B4-BE49-F238E27FC236}">
              <a16:creationId xmlns:a16="http://schemas.microsoft.com/office/drawing/2014/main" id="{00000000-0008-0000-1D00-0000D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08" name="Text Box 2">
          <a:extLst>
            <a:ext uri="{FF2B5EF4-FFF2-40B4-BE49-F238E27FC236}">
              <a16:creationId xmlns:a16="http://schemas.microsoft.com/office/drawing/2014/main" id="{00000000-0008-0000-1D00-0000D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09" name="Text Box 3">
          <a:extLst>
            <a:ext uri="{FF2B5EF4-FFF2-40B4-BE49-F238E27FC236}">
              <a16:creationId xmlns:a16="http://schemas.microsoft.com/office/drawing/2014/main" id="{00000000-0008-0000-1D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0" name="Text Box 4">
          <a:extLst>
            <a:ext uri="{FF2B5EF4-FFF2-40B4-BE49-F238E27FC236}">
              <a16:creationId xmlns:a16="http://schemas.microsoft.com/office/drawing/2014/main" id="{00000000-0008-0000-1D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1" name="Text Box 5">
          <a:extLst>
            <a:ext uri="{FF2B5EF4-FFF2-40B4-BE49-F238E27FC236}">
              <a16:creationId xmlns:a16="http://schemas.microsoft.com/office/drawing/2014/main" id="{00000000-0008-0000-1D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2" name="Text Box 6">
          <a:extLst>
            <a:ext uri="{FF2B5EF4-FFF2-40B4-BE49-F238E27FC236}">
              <a16:creationId xmlns:a16="http://schemas.microsoft.com/office/drawing/2014/main" id="{00000000-0008-0000-1D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3" name="Text Box 8">
          <a:extLst>
            <a:ext uri="{FF2B5EF4-FFF2-40B4-BE49-F238E27FC236}">
              <a16:creationId xmlns:a16="http://schemas.microsoft.com/office/drawing/2014/main" id="{00000000-0008-0000-1D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4" name="Text Box 9">
          <a:extLst>
            <a:ext uri="{FF2B5EF4-FFF2-40B4-BE49-F238E27FC236}">
              <a16:creationId xmlns:a16="http://schemas.microsoft.com/office/drawing/2014/main" id="{00000000-0008-0000-1D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5" name="Text Box 10">
          <a:extLst>
            <a:ext uri="{FF2B5EF4-FFF2-40B4-BE49-F238E27FC236}">
              <a16:creationId xmlns:a16="http://schemas.microsoft.com/office/drawing/2014/main" id="{00000000-0008-0000-1D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16" name="Text Box 11">
          <a:extLst>
            <a:ext uri="{FF2B5EF4-FFF2-40B4-BE49-F238E27FC236}">
              <a16:creationId xmlns:a16="http://schemas.microsoft.com/office/drawing/2014/main" id="{00000000-0008-0000-1D00-0000E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17" name="Text Box 12">
          <a:extLst>
            <a:ext uri="{FF2B5EF4-FFF2-40B4-BE49-F238E27FC236}">
              <a16:creationId xmlns:a16="http://schemas.microsoft.com/office/drawing/2014/main" id="{00000000-0008-0000-1D00-0000E1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8" name="Text Box 1">
          <a:extLst>
            <a:ext uri="{FF2B5EF4-FFF2-40B4-BE49-F238E27FC236}">
              <a16:creationId xmlns:a16="http://schemas.microsoft.com/office/drawing/2014/main" id="{00000000-0008-0000-1D00-0000E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19" name="Text Box 2">
          <a:extLst>
            <a:ext uri="{FF2B5EF4-FFF2-40B4-BE49-F238E27FC236}">
              <a16:creationId xmlns:a16="http://schemas.microsoft.com/office/drawing/2014/main" id="{00000000-0008-0000-1D00-0000E3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1D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1D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2" name="Text Box 3">
          <a:extLst>
            <a:ext uri="{FF2B5EF4-FFF2-40B4-BE49-F238E27FC236}">
              <a16:creationId xmlns:a16="http://schemas.microsoft.com/office/drawing/2014/main" id="{00000000-0008-0000-1D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3" name="Text Box 4">
          <a:extLst>
            <a:ext uri="{FF2B5EF4-FFF2-40B4-BE49-F238E27FC236}">
              <a16:creationId xmlns:a16="http://schemas.microsoft.com/office/drawing/2014/main" id="{00000000-0008-0000-1D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4" name="Text Box 5">
          <a:extLst>
            <a:ext uri="{FF2B5EF4-FFF2-40B4-BE49-F238E27FC236}">
              <a16:creationId xmlns:a16="http://schemas.microsoft.com/office/drawing/2014/main" id="{00000000-0008-0000-1D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5" name="Text Box 6">
          <a:extLst>
            <a:ext uri="{FF2B5EF4-FFF2-40B4-BE49-F238E27FC236}">
              <a16:creationId xmlns:a16="http://schemas.microsoft.com/office/drawing/2014/main" id="{00000000-0008-0000-1D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6" name="Text Box 8">
          <a:extLst>
            <a:ext uri="{FF2B5EF4-FFF2-40B4-BE49-F238E27FC236}">
              <a16:creationId xmlns:a16="http://schemas.microsoft.com/office/drawing/2014/main" id="{00000000-0008-0000-1D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7" name="Text Box 9">
          <a:extLst>
            <a:ext uri="{FF2B5EF4-FFF2-40B4-BE49-F238E27FC236}">
              <a16:creationId xmlns:a16="http://schemas.microsoft.com/office/drawing/2014/main" id="{00000000-0008-0000-1D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28" name="Text Box 10">
          <a:extLst>
            <a:ext uri="{FF2B5EF4-FFF2-40B4-BE49-F238E27FC236}">
              <a16:creationId xmlns:a16="http://schemas.microsoft.com/office/drawing/2014/main" id="{00000000-0008-0000-1D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29" name="Text Box 11">
          <a:extLst>
            <a:ext uri="{FF2B5EF4-FFF2-40B4-BE49-F238E27FC236}">
              <a16:creationId xmlns:a16="http://schemas.microsoft.com/office/drawing/2014/main" id="{00000000-0008-0000-1D00-0000ED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30" name="Text Box 12">
          <a:extLst>
            <a:ext uri="{FF2B5EF4-FFF2-40B4-BE49-F238E27FC236}">
              <a16:creationId xmlns:a16="http://schemas.microsoft.com/office/drawing/2014/main" id="{00000000-0008-0000-1D00-0000EE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31" name="Text Box 1">
          <a:extLst>
            <a:ext uri="{FF2B5EF4-FFF2-40B4-BE49-F238E27FC236}">
              <a16:creationId xmlns:a16="http://schemas.microsoft.com/office/drawing/2014/main" id="{00000000-0008-0000-1D00-0000E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32" name="Text Box 2">
          <a:extLst>
            <a:ext uri="{FF2B5EF4-FFF2-40B4-BE49-F238E27FC236}">
              <a16:creationId xmlns:a16="http://schemas.microsoft.com/office/drawing/2014/main" id="{00000000-0008-0000-1D00-0000F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2033" name="Text Box 13">
          <a:extLst>
            <a:ext uri="{FF2B5EF4-FFF2-40B4-BE49-F238E27FC236}">
              <a16:creationId xmlns:a16="http://schemas.microsoft.com/office/drawing/2014/main" id="{00000000-0008-0000-1D00-0000F1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2034" name="Text Box 14">
          <a:extLst>
            <a:ext uri="{FF2B5EF4-FFF2-40B4-BE49-F238E27FC236}">
              <a16:creationId xmlns:a16="http://schemas.microsoft.com/office/drawing/2014/main" id="{00000000-0008-0000-1D00-0000F2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35" name="Text Box 1">
          <a:extLst>
            <a:ext uri="{FF2B5EF4-FFF2-40B4-BE49-F238E27FC236}">
              <a16:creationId xmlns:a16="http://schemas.microsoft.com/office/drawing/2014/main" id="{00000000-0008-0000-1D00-0000F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36" name="Text Box 2">
          <a:extLst>
            <a:ext uri="{FF2B5EF4-FFF2-40B4-BE49-F238E27FC236}">
              <a16:creationId xmlns:a16="http://schemas.microsoft.com/office/drawing/2014/main" id="{00000000-0008-0000-1D00-0000F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37" name="Text Box 3">
          <a:extLst>
            <a:ext uri="{FF2B5EF4-FFF2-40B4-BE49-F238E27FC236}">
              <a16:creationId xmlns:a16="http://schemas.microsoft.com/office/drawing/2014/main" id="{00000000-0008-0000-1D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38" name="Text Box 4">
          <a:extLst>
            <a:ext uri="{FF2B5EF4-FFF2-40B4-BE49-F238E27FC236}">
              <a16:creationId xmlns:a16="http://schemas.microsoft.com/office/drawing/2014/main" id="{00000000-0008-0000-1D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39" name="Text Box 5">
          <a:extLst>
            <a:ext uri="{FF2B5EF4-FFF2-40B4-BE49-F238E27FC236}">
              <a16:creationId xmlns:a16="http://schemas.microsoft.com/office/drawing/2014/main" id="{00000000-0008-0000-1D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0" name="Text Box 6">
          <a:extLst>
            <a:ext uri="{FF2B5EF4-FFF2-40B4-BE49-F238E27FC236}">
              <a16:creationId xmlns:a16="http://schemas.microsoft.com/office/drawing/2014/main" id="{00000000-0008-0000-1D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1" name="Text Box 8">
          <a:extLst>
            <a:ext uri="{FF2B5EF4-FFF2-40B4-BE49-F238E27FC236}">
              <a16:creationId xmlns:a16="http://schemas.microsoft.com/office/drawing/2014/main" id="{00000000-0008-0000-1D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2" name="Text Box 9">
          <a:extLst>
            <a:ext uri="{FF2B5EF4-FFF2-40B4-BE49-F238E27FC236}">
              <a16:creationId xmlns:a16="http://schemas.microsoft.com/office/drawing/2014/main" id="{00000000-0008-0000-1D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3" name="Text Box 10">
          <a:extLst>
            <a:ext uri="{FF2B5EF4-FFF2-40B4-BE49-F238E27FC236}">
              <a16:creationId xmlns:a16="http://schemas.microsoft.com/office/drawing/2014/main" id="{00000000-0008-0000-1D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2044" name="Text Box 11">
          <a:extLst>
            <a:ext uri="{FF2B5EF4-FFF2-40B4-BE49-F238E27FC236}">
              <a16:creationId xmlns:a16="http://schemas.microsoft.com/office/drawing/2014/main" id="{00000000-0008-0000-1D00-0000FC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2045" name="Text Box 12">
          <a:extLst>
            <a:ext uri="{FF2B5EF4-FFF2-40B4-BE49-F238E27FC236}">
              <a16:creationId xmlns:a16="http://schemas.microsoft.com/office/drawing/2014/main" id="{00000000-0008-0000-1D00-0000FD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6" name="Text Box 1">
          <a:extLst>
            <a:ext uri="{FF2B5EF4-FFF2-40B4-BE49-F238E27FC236}">
              <a16:creationId xmlns:a16="http://schemas.microsoft.com/office/drawing/2014/main" id="{00000000-0008-0000-1D00-0000F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2047" name="Text Box 2">
          <a:extLst>
            <a:ext uri="{FF2B5EF4-FFF2-40B4-BE49-F238E27FC236}">
              <a16:creationId xmlns:a16="http://schemas.microsoft.com/office/drawing/2014/main" id="{00000000-0008-0000-1D00-0000F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48" name="Text Box 1">
          <a:extLst>
            <a:ext uri="{FF2B5EF4-FFF2-40B4-BE49-F238E27FC236}">
              <a16:creationId xmlns:a16="http://schemas.microsoft.com/office/drawing/2014/main" id="{00000000-0008-0000-1D00-00000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49" name="Text Box 2">
          <a:extLst>
            <a:ext uri="{FF2B5EF4-FFF2-40B4-BE49-F238E27FC236}">
              <a16:creationId xmlns:a16="http://schemas.microsoft.com/office/drawing/2014/main" id="{00000000-0008-0000-1D00-00000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0" name="Text Box 3">
          <a:extLst>
            <a:ext uri="{FF2B5EF4-FFF2-40B4-BE49-F238E27FC236}">
              <a16:creationId xmlns:a16="http://schemas.microsoft.com/office/drawing/2014/main" id="{00000000-0008-0000-1D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1" name="Text Box 4">
          <a:extLst>
            <a:ext uri="{FF2B5EF4-FFF2-40B4-BE49-F238E27FC236}">
              <a16:creationId xmlns:a16="http://schemas.microsoft.com/office/drawing/2014/main" id="{00000000-0008-0000-1D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2" name="Text Box 5">
          <a:extLst>
            <a:ext uri="{FF2B5EF4-FFF2-40B4-BE49-F238E27FC236}">
              <a16:creationId xmlns:a16="http://schemas.microsoft.com/office/drawing/2014/main" id="{00000000-0008-0000-1D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3" name="Text Box 6">
          <a:extLst>
            <a:ext uri="{FF2B5EF4-FFF2-40B4-BE49-F238E27FC236}">
              <a16:creationId xmlns:a16="http://schemas.microsoft.com/office/drawing/2014/main" id="{00000000-0008-0000-1D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4" name="Text Box 8">
          <a:extLst>
            <a:ext uri="{FF2B5EF4-FFF2-40B4-BE49-F238E27FC236}">
              <a16:creationId xmlns:a16="http://schemas.microsoft.com/office/drawing/2014/main" id="{00000000-0008-0000-1D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5" name="Text Box 9">
          <a:extLst>
            <a:ext uri="{FF2B5EF4-FFF2-40B4-BE49-F238E27FC236}">
              <a16:creationId xmlns:a16="http://schemas.microsoft.com/office/drawing/2014/main" id="{00000000-0008-0000-1D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6" name="Text Box 10">
          <a:extLst>
            <a:ext uri="{FF2B5EF4-FFF2-40B4-BE49-F238E27FC236}">
              <a16:creationId xmlns:a16="http://schemas.microsoft.com/office/drawing/2014/main" id="{00000000-0008-0000-1D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57" name="Text Box 11">
          <a:extLst>
            <a:ext uri="{FF2B5EF4-FFF2-40B4-BE49-F238E27FC236}">
              <a16:creationId xmlns:a16="http://schemas.microsoft.com/office/drawing/2014/main" id="{00000000-0008-0000-1D00-00000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58" name="Text Box 12">
          <a:extLst>
            <a:ext uri="{FF2B5EF4-FFF2-40B4-BE49-F238E27FC236}">
              <a16:creationId xmlns:a16="http://schemas.microsoft.com/office/drawing/2014/main" id="{00000000-0008-0000-1D00-00000A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59" name="Text Box 1">
          <a:extLst>
            <a:ext uri="{FF2B5EF4-FFF2-40B4-BE49-F238E27FC236}">
              <a16:creationId xmlns:a16="http://schemas.microsoft.com/office/drawing/2014/main" id="{00000000-0008-0000-1D00-00000B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0" name="Text Box 2">
          <a:extLst>
            <a:ext uri="{FF2B5EF4-FFF2-40B4-BE49-F238E27FC236}">
              <a16:creationId xmlns:a16="http://schemas.microsoft.com/office/drawing/2014/main" id="{00000000-0008-0000-1D00-00000C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1D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1D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3" name="Text Box 3">
          <a:extLst>
            <a:ext uri="{FF2B5EF4-FFF2-40B4-BE49-F238E27FC236}">
              <a16:creationId xmlns:a16="http://schemas.microsoft.com/office/drawing/2014/main" id="{00000000-0008-0000-1D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4" name="Text Box 4">
          <a:extLst>
            <a:ext uri="{FF2B5EF4-FFF2-40B4-BE49-F238E27FC236}">
              <a16:creationId xmlns:a16="http://schemas.microsoft.com/office/drawing/2014/main" id="{00000000-0008-0000-1D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5" name="Text Box 5">
          <a:extLst>
            <a:ext uri="{FF2B5EF4-FFF2-40B4-BE49-F238E27FC236}">
              <a16:creationId xmlns:a16="http://schemas.microsoft.com/office/drawing/2014/main" id="{00000000-0008-0000-1D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6" name="Text Box 6">
          <a:extLst>
            <a:ext uri="{FF2B5EF4-FFF2-40B4-BE49-F238E27FC236}">
              <a16:creationId xmlns:a16="http://schemas.microsoft.com/office/drawing/2014/main" id="{00000000-0008-0000-1D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7" name="Text Box 8">
          <a:extLst>
            <a:ext uri="{FF2B5EF4-FFF2-40B4-BE49-F238E27FC236}">
              <a16:creationId xmlns:a16="http://schemas.microsoft.com/office/drawing/2014/main" id="{00000000-0008-0000-1D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8" name="Text Box 9">
          <a:extLst>
            <a:ext uri="{FF2B5EF4-FFF2-40B4-BE49-F238E27FC236}">
              <a16:creationId xmlns:a16="http://schemas.microsoft.com/office/drawing/2014/main" id="{00000000-0008-0000-1D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69" name="Text Box 10">
          <a:extLst>
            <a:ext uri="{FF2B5EF4-FFF2-40B4-BE49-F238E27FC236}">
              <a16:creationId xmlns:a16="http://schemas.microsoft.com/office/drawing/2014/main" id="{00000000-0008-0000-1D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70" name="Text Box 11">
          <a:extLst>
            <a:ext uri="{FF2B5EF4-FFF2-40B4-BE49-F238E27FC236}">
              <a16:creationId xmlns:a16="http://schemas.microsoft.com/office/drawing/2014/main" id="{00000000-0008-0000-1D00-000016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2071" name="Text Box 12">
          <a:extLst>
            <a:ext uri="{FF2B5EF4-FFF2-40B4-BE49-F238E27FC236}">
              <a16:creationId xmlns:a16="http://schemas.microsoft.com/office/drawing/2014/main" id="{00000000-0008-0000-1D00-000017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2072" name="Text Box 1">
          <a:extLst>
            <a:ext uri="{FF2B5EF4-FFF2-40B4-BE49-F238E27FC236}">
              <a16:creationId xmlns:a16="http://schemas.microsoft.com/office/drawing/2014/main" id="{00000000-0008-0000-1D00-00001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3" name="Text Box 1">
          <a:extLst>
            <a:ext uri="{FF2B5EF4-FFF2-40B4-BE49-F238E27FC236}">
              <a16:creationId xmlns:a16="http://schemas.microsoft.com/office/drawing/2014/main" id="{00000000-0008-0000-1D00-00001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4" name="Text Box 2">
          <a:extLst>
            <a:ext uri="{FF2B5EF4-FFF2-40B4-BE49-F238E27FC236}">
              <a16:creationId xmlns:a16="http://schemas.microsoft.com/office/drawing/2014/main" id="{00000000-0008-0000-1D00-00001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5" name="Text Box 3">
          <a:extLst>
            <a:ext uri="{FF2B5EF4-FFF2-40B4-BE49-F238E27FC236}">
              <a16:creationId xmlns:a16="http://schemas.microsoft.com/office/drawing/2014/main" id="{00000000-0008-0000-1D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6" name="Text Box 4">
          <a:extLst>
            <a:ext uri="{FF2B5EF4-FFF2-40B4-BE49-F238E27FC236}">
              <a16:creationId xmlns:a16="http://schemas.microsoft.com/office/drawing/2014/main" id="{00000000-0008-0000-1D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7" name="Text Box 5">
          <a:extLst>
            <a:ext uri="{FF2B5EF4-FFF2-40B4-BE49-F238E27FC236}">
              <a16:creationId xmlns:a16="http://schemas.microsoft.com/office/drawing/2014/main" id="{00000000-0008-0000-1D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8" name="Text Box 6">
          <a:extLst>
            <a:ext uri="{FF2B5EF4-FFF2-40B4-BE49-F238E27FC236}">
              <a16:creationId xmlns:a16="http://schemas.microsoft.com/office/drawing/2014/main" id="{00000000-0008-0000-1D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79" name="Text Box 8">
          <a:extLst>
            <a:ext uri="{FF2B5EF4-FFF2-40B4-BE49-F238E27FC236}">
              <a16:creationId xmlns:a16="http://schemas.microsoft.com/office/drawing/2014/main" id="{00000000-0008-0000-1D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80" name="Text Box 9">
          <a:extLst>
            <a:ext uri="{FF2B5EF4-FFF2-40B4-BE49-F238E27FC236}">
              <a16:creationId xmlns:a16="http://schemas.microsoft.com/office/drawing/2014/main" id="{00000000-0008-0000-1D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81" name="Text Box 10">
          <a:extLst>
            <a:ext uri="{FF2B5EF4-FFF2-40B4-BE49-F238E27FC236}">
              <a16:creationId xmlns:a16="http://schemas.microsoft.com/office/drawing/2014/main" id="{00000000-0008-0000-1D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2082" name="Text Box 11">
          <a:extLst>
            <a:ext uri="{FF2B5EF4-FFF2-40B4-BE49-F238E27FC236}">
              <a16:creationId xmlns:a16="http://schemas.microsoft.com/office/drawing/2014/main" id="{00000000-0008-0000-1D00-000022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2083" name="Text Box 12">
          <a:extLst>
            <a:ext uri="{FF2B5EF4-FFF2-40B4-BE49-F238E27FC236}">
              <a16:creationId xmlns:a16="http://schemas.microsoft.com/office/drawing/2014/main" id="{00000000-0008-0000-1D00-000023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84" name="Text Box 1">
          <a:extLst>
            <a:ext uri="{FF2B5EF4-FFF2-40B4-BE49-F238E27FC236}">
              <a16:creationId xmlns:a16="http://schemas.microsoft.com/office/drawing/2014/main" id="{00000000-0008-0000-1D00-00002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085" name="Text Box 2">
          <a:extLst>
            <a:ext uri="{FF2B5EF4-FFF2-40B4-BE49-F238E27FC236}">
              <a16:creationId xmlns:a16="http://schemas.microsoft.com/office/drawing/2014/main" id="{00000000-0008-0000-1D00-00002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86" name="Text Box 1">
          <a:extLst>
            <a:ext uri="{FF2B5EF4-FFF2-40B4-BE49-F238E27FC236}">
              <a16:creationId xmlns:a16="http://schemas.microsoft.com/office/drawing/2014/main" id="{00000000-0008-0000-1D00-00002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87" name="Text Box 2">
          <a:extLst>
            <a:ext uri="{FF2B5EF4-FFF2-40B4-BE49-F238E27FC236}">
              <a16:creationId xmlns:a16="http://schemas.microsoft.com/office/drawing/2014/main" id="{00000000-0008-0000-1D00-00002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88" name="Text Box 3">
          <a:extLst>
            <a:ext uri="{FF2B5EF4-FFF2-40B4-BE49-F238E27FC236}">
              <a16:creationId xmlns:a16="http://schemas.microsoft.com/office/drawing/2014/main" id="{00000000-0008-0000-1D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89" name="Text Box 4">
          <a:extLst>
            <a:ext uri="{FF2B5EF4-FFF2-40B4-BE49-F238E27FC236}">
              <a16:creationId xmlns:a16="http://schemas.microsoft.com/office/drawing/2014/main" id="{00000000-0008-0000-1D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0" name="Text Box 5">
          <a:extLst>
            <a:ext uri="{FF2B5EF4-FFF2-40B4-BE49-F238E27FC236}">
              <a16:creationId xmlns:a16="http://schemas.microsoft.com/office/drawing/2014/main" id="{00000000-0008-0000-1D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1" name="Text Box 6">
          <a:extLst>
            <a:ext uri="{FF2B5EF4-FFF2-40B4-BE49-F238E27FC236}">
              <a16:creationId xmlns:a16="http://schemas.microsoft.com/office/drawing/2014/main" id="{00000000-0008-0000-1D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2" name="Text Box 8">
          <a:extLst>
            <a:ext uri="{FF2B5EF4-FFF2-40B4-BE49-F238E27FC236}">
              <a16:creationId xmlns:a16="http://schemas.microsoft.com/office/drawing/2014/main" id="{00000000-0008-0000-1D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3" name="Text Box 9">
          <a:extLst>
            <a:ext uri="{FF2B5EF4-FFF2-40B4-BE49-F238E27FC236}">
              <a16:creationId xmlns:a16="http://schemas.microsoft.com/office/drawing/2014/main" id="{00000000-0008-0000-1D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4" name="Text Box 10">
          <a:extLst>
            <a:ext uri="{FF2B5EF4-FFF2-40B4-BE49-F238E27FC236}">
              <a16:creationId xmlns:a16="http://schemas.microsoft.com/office/drawing/2014/main" id="{00000000-0008-0000-1D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095" name="Text Box 11">
          <a:extLst>
            <a:ext uri="{FF2B5EF4-FFF2-40B4-BE49-F238E27FC236}">
              <a16:creationId xmlns:a16="http://schemas.microsoft.com/office/drawing/2014/main" id="{00000000-0008-0000-1D00-00002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096" name="Text Box 12">
          <a:extLst>
            <a:ext uri="{FF2B5EF4-FFF2-40B4-BE49-F238E27FC236}">
              <a16:creationId xmlns:a16="http://schemas.microsoft.com/office/drawing/2014/main" id="{00000000-0008-0000-1D00-000030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7" name="Text Box 1">
          <a:extLst>
            <a:ext uri="{FF2B5EF4-FFF2-40B4-BE49-F238E27FC236}">
              <a16:creationId xmlns:a16="http://schemas.microsoft.com/office/drawing/2014/main" id="{00000000-0008-0000-1D00-00003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8" name="Text Box 2">
          <a:extLst>
            <a:ext uri="{FF2B5EF4-FFF2-40B4-BE49-F238E27FC236}">
              <a16:creationId xmlns:a16="http://schemas.microsoft.com/office/drawing/2014/main" id="{00000000-0008-0000-1D00-00003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1D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1D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1" name="Text Box 3">
          <a:extLst>
            <a:ext uri="{FF2B5EF4-FFF2-40B4-BE49-F238E27FC236}">
              <a16:creationId xmlns:a16="http://schemas.microsoft.com/office/drawing/2014/main" id="{00000000-0008-0000-1D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2" name="Text Box 4">
          <a:extLst>
            <a:ext uri="{FF2B5EF4-FFF2-40B4-BE49-F238E27FC236}">
              <a16:creationId xmlns:a16="http://schemas.microsoft.com/office/drawing/2014/main" id="{00000000-0008-0000-1D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3" name="Text Box 5">
          <a:extLst>
            <a:ext uri="{FF2B5EF4-FFF2-40B4-BE49-F238E27FC236}">
              <a16:creationId xmlns:a16="http://schemas.microsoft.com/office/drawing/2014/main" id="{00000000-0008-0000-1D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4" name="Text Box 6">
          <a:extLst>
            <a:ext uri="{FF2B5EF4-FFF2-40B4-BE49-F238E27FC236}">
              <a16:creationId xmlns:a16="http://schemas.microsoft.com/office/drawing/2014/main" id="{00000000-0008-0000-1D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5" name="Text Box 8">
          <a:extLst>
            <a:ext uri="{FF2B5EF4-FFF2-40B4-BE49-F238E27FC236}">
              <a16:creationId xmlns:a16="http://schemas.microsoft.com/office/drawing/2014/main" id="{00000000-0008-0000-1D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6" name="Text Box 9">
          <a:extLst>
            <a:ext uri="{FF2B5EF4-FFF2-40B4-BE49-F238E27FC236}">
              <a16:creationId xmlns:a16="http://schemas.microsoft.com/office/drawing/2014/main" id="{00000000-0008-0000-1D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07" name="Text Box 10">
          <a:extLst>
            <a:ext uri="{FF2B5EF4-FFF2-40B4-BE49-F238E27FC236}">
              <a16:creationId xmlns:a16="http://schemas.microsoft.com/office/drawing/2014/main" id="{00000000-0008-0000-1D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08" name="Text Box 11">
          <a:extLst>
            <a:ext uri="{FF2B5EF4-FFF2-40B4-BE49-F238E27FC236}">
              <a16:creationId xmlns:a16="http://schemas.microsoft.com/office/drawing/2014/main" id="{00000000-0008-0000-1D00-00003C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09" name="Text Box 12">
          <a:extLst>
            <a:ext uri="{FF2B5EF4-FFF2-40B4-BE49-F238E27FC236}">
              <a16:creationId xmlns:a16="http://schemas.microsoft.com/office/drawing/2014/main" id="{00000000-0008-0000-1D00-00003D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10" name="Text Box 1">
          <a:extLst>
            <a:ext uri="{FF2B5EF4-FFF2-40B4-BE49-F238E27FC236}">
              <a16:creationId xmlns:a16="http://schemas.microsoft.com/office/drawing/2014/main" id="{00000000-0008-0000-1D00-00003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11" name="Text Box 2">
          <a:extLst>
            <a:ext uri="{FF2B5EF4-FFF2-40B4-BE49-F238E27FC236}">
              <a16:creationId xmlns:a16="http://schemas.microsoft.com/office/drawing/2014/main" id="{00000000-0008-0000-1D00-00003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2112" name="Text Box 13">
          <a:extLst>
            <a:ext uri="{FF2B5EF4-FFF2-40B4-BE49-F238E27FC236}">
              <a16:creationId xmlns:a16="http://schemas.microsoft.com/office/drawing/2014/main" id="{00000000-0008-0000-1D00-000040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2113" name="Text Box 14">
          <a:extLst>
            <a:ext uri="{FF2B5EF4-FFF2-40B4-BE49-F238E27FC236}">
              <a16:creationId xmlns:a16="http://schemas.microsoft.com/office/drawing/2014/main" id="{00000000-0008-0000-1D00-000041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4" name="Text Box 1">
          <a:extLst>
            <a:ext uri="{FF2B5EF4-FFF2-40B4-BE49-F238E27FC236}">
              <a16:creationId xmlns:a16="http://schemas.microsoft.com/office/drawing/2014/main" id="{00000000-0008-0000-1D00-00004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5" name="Text Box 2">
          <a:extLst>
            <a:ext uri="{FF2B5EF4-FFF2-40B4-BE49-F238E27FC236}">
              <a16:creationId xmlns:a16="http://schemas.microsoft.com/office/drawing/2014/main" id="{00000000-0008-0000-1D00-00004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6" name="Text Box 3">
          <a:extLst>
            <a:ext uri="{FF2B5EF4-FFF2-40B4-BE49-F238E27FC236}">
              <a16:creationId xmlns:a16="http://schemas.microsoft.com/office/drawing/2014/main" id="{00000000-0008-0000-1D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7" name="Text Box 4">
          <a:extLst>
            <a:ext uri="{FF2B5EF4-FFF2-40B4-BE49-F238E27FC236}">
              <a16:creationId xmlns:a16="http://schemas.microsoft.com/office/drawing/2014/main" id="{00000000-0008-0000-1D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8" name="Text Box 5">
          <a:extLst>
            <a:ext uri="{FF2B5EF4-FFF2-40B4-BE49-F238E27FC236}">
              <a16:creationId xmlns:a16="http://schemas.microsoft.com/office/drawing/2014/main" id="{00000000-0008-0000-1D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19" name="Text Box 6">
          <a:extLst>
            <a:ext uri="{FF2B5EF4-FFF2-40B4-BE49-F238E27FC236}">
              <a16:creationId xmlns:a16="http://schemas.microsoft.com/office/drawing/2014/main" id="{00000000-0008-0000-1D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20" name="Text Box 8">
          <a:extLst>
            <a:ext uri="{FF2B5EF4-FFF2-40B4-BE49-F238E27FC236}">
              <a16:creationId xmlns:a16="http://schemas.microsoft.com/office/drawing/2014/main" id="{00000000-0008-0000-1D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21" name="Text Box 9">
          <a:extLst>
            <a:ext uri="{FF2B5EF4-FFF2-40B4-BE49-F238E27FC236}">
              <a16:creationId xmlns:a16="http://schemas.microsoft.com/office/drawing/2014/main" id="{00000000-0008-0000-1D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22" name="Text Box 10">
          <a:extLst>
            <a:ext uri="{FF2B5EF4-FFF2-40B4-BE49-F238E27FC236}">
              <a16:creationId xmlns:a16="http://schemas.microsoft.com/office/drawing/2014/main" id="{00000000-0008-0000-1D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2123" name="Text Box 11">
          <a:extLst>
            <a:ext uri="{FF2B5EF4-FFF2-40B4-BE49-F238E27FC236}">
              <a16:creationId xmlns:a16="http://schemas.microsoft.com/office/drawing/2014/main" id="{00000000-0008-0000-1D00-00004B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2124" name="Text Box 12">
          <a:extLst>
            <a:ext uri="{FF2B5EF4-FFF2-40B4-BE49-F238E27FC236}">
              <a16:creationId xmlns:a16="http://schemas.microsoft.com/office/drawing/2014/main" id="{00000000-0008-0000-1D00-00004C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25" name="Text Box 1">
          <a:extLst>
            <a:ext uri="{FF2B5EF4-FFF2-40B4-BE49-F238E27FC236}">
              <a16:creationId xmlns:a16="http://schemas.microsoft.com/office/drawing/2014/main" id="{00000000-0008-0000-1D00-00004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2126" name="Text Box 2">
          <a:extLst>
            <a:ext uri="{FF2B5EF4-FFF2-40B4-BE49-F238E27FC236}">
              <a16:creationId xmlns:a16="http://schemas.microsoft.com/office/drawing/2014/main" id="{00000000-0008-0000-1D00-00004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27" name="Text Box 1">
          <a:extLst>
            <a:ext uri="{FF2B5EF4-FFF2-40B4-BE49-F238E27FC236}">
              <a16:creationId xmlns:a16="http://schemas.microsoft.com/office/drawing/2014/main" id="{00000000-0008-0000-1D00-00004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28" name="Text Box 2">
          <a:extLst>
            <a:ext uri="{FF2B5EF4-FFF2-40B4-BE49-F238E27FC236}">
              <a16:creationId xmlns:a16="http://schemas.microsoft.com/office/drawing/2014/main" id="{00000000-0008-0000-1D00-00005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29" name="Text Box 3">
          <a:extLst>
            <a:ext uri="{FF2B5EF4-FFF2-40B4-BE49-F238E27FC236}">
              <a16:creationId xmlns:a16="http://schemas.microsoft.com/office/drawing/2014/main" id="{00000000-0008-0000-1D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0" name="Text Box 4">
          <a:extLst>
            <a:ext uri="{FF2B5EF4-FFF2-40B4-BE49-F238E27FC236}">
              <a16:creationId xmlns:a16="http://schemas.microsoft.com/office/drawing/2014/main" id="{00000000-0008-0000-1D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1" name="Text Box 5">
          <a:extLst>
            <a:ext uri="{FF2B5EF4-FFF2-40B4-BE49-F238E27FC236}">
              <a16:creationId xmlns:a16="http://schemas.microsoft.com/office/drawing/2014/main" id="{00000000-0008-0000-1D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2" name="Text Box 6">
          <a:extLst>
            <a:ext uri="{FF2B5EF4-FFF2-40B4-BE49-F238E27FC236}">
              <a16:creationId xmlns:a16="http://schemas.microsoft.com/office/drawing/2014/main" id="{00000000-0008-0000-1D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3" name="Text Box 8">
          <a:extLst>
            <a:ext uri="{FF2B5EF4-FFF2-40B4-BE49-F238E27FC236}">
              <a16:creationId xmlns:a16="http://schemas.microsoft.com/office/drawing/2014/main" id="{00000000-0008-0000-1D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4" name="Text Box 9">
          <a:extLst>
            <a:ext uri="{FF2B5EF4-FFF2-40B4-BE49-F238E27FC236}">
              <a16:creationId xmlns:a16="http://schemas.microsoft.com/office/drawing/2014/main" id="{00000000-0008-0000-1D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5" name="Text Box 10">
          <a:extLst>
            <a:ext uri="{FF2B5EF4-FFF2-40B4-BE49-F238E27FC236}">
              <a16:creationId xmlns:a16="http://schemas.microsoft.com/office/drawing/2014/main" id="{00000000-0008-0000-1D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36" name="Text Box 11">
          <a:extLst>
            <a:ext uri="{FF2B5EF4-FFF2-40B4-BE49-F238E27FC236}">
              <a16:creationId xmlns:a16="http://schemas.microsoft.com/office/drawing/2014/main" id="{00000000-0008-0000-1D00-00005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37" name="Text Box 12">
          <a:extLst>
            <a:ext uri="{FF2B5EF4-FFF2-40B4-BE49-F238E27FC236}">
              <a16:creationId xmlns:a16="http://schemas.microsoft.com/office/drawing/2014/main" id="{00000000-0008-0000-1D00-000059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8" name="Text Box 1">
          <a:extLst>
            <a:ext uri="{FF2B5EF4-FFF2-40B4-BE49-F238E27FC236}">
              <a16:creationId xmlns:a16="http://schemas.microsoft.com/office/drawing/2014/main" id="{00000000-0008-0000-1D00-00005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39" name="Text Box 2">
          <a:extLst>
            <a:ext uri="{FF2B5EF4-FFF2-40B4-BE49-F238E27FC236}">
              <a16:creationId xmlns:a16="http://schemas.microsoft.com/office/drawing/2014/main" id="{00000000-0008-0000-1D00-00005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1D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1D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2" name="Text Box 3">
          <a:extLst>
            <a:ext uri="{FF2B5EF4-FFF2-40B4-BE49-F238E27FC236}">
              <a16:creationId xmlns:a16="http://schemas.microsoft.com/office/drawing/2014/main" id="{00000000-0008-0000-1D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3" name="Text Box 4">
          <a:extLst>
            <a:ext uri="{FF2B5EF4-FFF2-40B4-BE49-F238E27FC236}">
              <a16:creationId xmlns:a16="http://schemas.microsoft.com/office/drawing/2014/main" id="{00000000-0008-0000-1D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4" name="Text Box 5">
          <a:extLst>
            <a:ext uri="{FF2B5EF4-FFF2-40B4-BE49-F238E27FC236}">
              <a16:creationId xmlns:a16="http://schemas.microsoft.com/office/drawing/2014/main" id="{00000000-0008-0000-1D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5" name="Text Box 6">
          <a:extLst>
            <a:ext uri="{FF2B5EF4-FFF2-40B4-BE49-F238E27FC236}">
              <a16:creationId xmlns:a16="http://schemas.microsoft.com/office/drawing/2014/main" id="{00000000-0008-0000-1D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6" name="Text Box 8">
          <a:extLst>
            <a:ext uri="{FF2B5EF4-FFF2-40B4-BE49-F238E27FC236}">
              <a16:creationId xmlns:a16="http://schemas.microsoft.com/office/drawing/2014/main" id="{00000000-0008-0000-1D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7" name="Text Box 9">
          <a:extLst>
            <a:ext uri="{FF2B5EF4-FFF2-40B4-BE49-F238E27FC236}">
              <a16:creationId xmlns:a16="http://schemas.microsoft.com/office/drawing/2014/main" id="{00000000-0008-0000-1D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48" name="Text Box 10">
          <a:extLst>
            <a:ext uri="{FF2B5EF4-FFF2-40B4-BE49-F238E27FC236}">
              <a16:creationId xmlns:a16="http://schemas.microsoft.com/office/drawing/2014/main" id="{00000000-0008-0000-1D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49" name="Text Box 11">
          <a:extLst>
            <a:ext uri="{FF2B5EF4-FFF2-40B4-BE49-F238E27FC236}">
              <a16:creationId xmlns:a16="http://schemas.microsoft.com/office/drawing/2014/main" id="{00000000-0008-0000-1D00-000065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2150" name="Text Box 12">
          <a:extLst>
            <a:ext uri="{FF2B5EF4-FFF2-40B4-BE49-F238E27FC236}">
              <a16:creationId xmlns:a16="http://schemas.microsoft.com/office/drawing/2014/main" id="{00000000-0008-0000-1D00-000066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2151" name="Text Box 1">
          <a:extLst>
            <a:ext uri="{FF2B5EF4-FFF2-40B4-BE49-F238E27FC236}">
              <a16:creationId xmlns:a16="http://schemas.microsoft.com/office/drawing/2014/main" id="{00000000-0008-0000-1D00-00006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n301800/AppData/Local/Microsoft/Windows/INetCache/Content.Outlook/WRO04XV2/5000G%20-%20Corporate%20-%20Rating%20distribution%20-%20Q4%20202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D1XS0009\fts\Treasury\ALM\Working%20papers\short%20term%20funding%20report\2021\STF%20report%202021%2012\Fact%20book\Funding%20pictures%20Q4%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J15">
            <v>0.12325</v>
          </cell>
        </row>
        <row r="16">
          <cell r="J16">
            <v>0.14246</v>
          </cell>
        </row>
        <row r="17">
          <cell r="J17">
            <v>0.21617</v>
          </cell>
        </row>
        <row r="18">
          <cell r="J18">
            <v>0.27707999999999999</v>
          </cell>
        </row>
        <row r="19">
          <cell r="J19">
            <v>0.36231999999999998</v>
          </cell>
        </row>
        <row r="43">
          <cell r="C43" t="str">
            <v>Q4 2021</v>
          </cell>
          <cell r="D43" t="str">
            <v>Q3 2021</v>
          </cell>
        </row>
        <row r="44">
          <cell r="B44" t="str">
            <v>6+</v>
          </cell>
          <cell r="C44">
            <v>3.7912843365739975E-2</v>
          </cell>
          <cell r="D44">
            <v>3.6783816284572717E-2</v>
          </cell>
        </row>
        <row r="45">
          <cell r="B45">
            <v>6</v>
          </cell>
          <cell r="C45">
            <v>1.8810152997045373E-2</v>
          </cell>
          <cell r="D45">
            <v>1.8503433026882347E-2</v>
          </cell>
        </row>
        <row r="46">
          <cell r="B46" t="str">
            <v>6-</v>
          </cell>
          <cell r="C46">
            <v>1.4851147234059151E-2</v>
          </cell>
          <cell r="D46">
            <v>1.5594088211334808E-2</v>
          </cell>
        </row>
        <row r="47">
          <cell r="B47" t="str">
            <v>5+</v>
          </cell>
          <cell r="C47">
            <v>2.3412740977659895E-2</v>
          </cell>
          <cell r="D47">
            <v>2.2848054618100005E-2</v>
          </cell>
        </row>
        <row r="48">
          <cell r="B48">
            <v>5</v>
          </cell>
          <cell r="C48">
            <v>3.642090277032891E-2</v>
          </cell>
          <cell r="D48">
            <v>3.5280654796539822E-2</v>
          </cell>
        </row>
        <row r="49">
          <cell r="B49" t="str">
            <v>5-</v>
          </cell>
          <cell r="C49">
            <v>5.035543290655381E-2</v>
          </cell>
          <cell r="D49">
            <v>4.867333876411032E-2</v>
          </cell>
        </row>
        <row r="50">
          <cell r="B50" t="str">
            <v>4+</v>
          </cell>
          <cell r="C50">
            <v>5.4275433686653468E-2</v>
          </cell>
          <cell r="D50">
            <v>5.5907909538771866E-2</v>
          </cell>
        </row>
        <row r="51">
          <cell r="B51">
            <v>4</v>
          </cell>
          <cell r="C51">
            <v>4.9760606917533715E-2</v>
          </cell>
          <cell r="D51">
            <v>4.9992241747158543E-2</v>
          </cell>
        </row>
        <row r="52">
          <cell r="B52" t="str">
            <v>4-</v>
          </cell>
          <cell r="C52">
            <v>4.5557820011506468E-2</v>
          </cell>
          <cell r="D52">
            <v>4.6772566817952596E-2</v>
          </cell>
        </row>
        <row r="53">
          <cell r="B53" t="str">
            <v>3+</v>
          </cell>
          <cell r="C53">
            <v>3.0345876685746603E-2</v>
          </cell>
          <cell r="D53">
            <v>2.9859575623569574E-2</v>
          </cell>
        </row>
        <row r="54">
          <cell r="B54">
            <v>3</v>
          </cell>
          <cell r="C54">
            <v>1.7327963647355948E-2</v>
          </cell>
          <cell r="D54">
            <v>1.843554831451957E-2</v>
          </cell>
        </row>
        <row r="55">
          <cell r="B55" t="str">
            <v>3-</v>
          </cell>
          <cell r="C55">
            <v>0.187360435295609</v>
          </cell>
          <cell r="D55">
            <v>0.1766748128321502</v>
          </cell>
        </row>
        <row r="56">
          <cell r="B56" t="str">
            <v>2+</v>
          </cell>
          <cell r="C56">
            <v>0.11689793371103159</v>
          </cell>
          <cell r="D56">
            <v>0.12101904651072579</v>
          </cell>
        </row>
        <row r="57">
          <cell r="B57">
            <v>2</v>
          </cell>
          <cell r="C57">
            <v>2.719622431765658E-2</v>
          </cell>
          <cell r="D57">
            <v>2.7619380115597968E-2</v>
          </cell>
        </row>
        <row r="58">
          <cell r="B58" t="str">
            <v>2-</v>
          </cell>
          <cell r="C58">
            <v>3.7542296028317619E-3</v>
          </cell>
          <cell r="D58">
            <v>3.927615500989177E-3</v>
          </cell>
        </row>
        <row r="59">
          <cell r="B59" t="str">
            <v>1+</v>
          </cell>
          <cell r="C59">
            <v>3.7279012393833313E-2</v>
          </cell>
          <cell r="D59">
            <v>4.1002366267116647E-2</v>
          </cell>
        </row>
        <row r="60">
          <cell r="B60">
            <v>1</v>
          </cell>
          <cell r="C60">
            <v>2.3207964817505435E-3</v>
          </cell>
          <cell r="D60">
            <v>2.8220644710811125E-3</v>
          </cell>
        </row>
        <row r="61">
          <cell r="B61" t="str">
            <v>1-</v>
          </cell>
          <cell r="C61">
            <v>0.11838987430644264</v>
          </cell>
          <cell r="D61">
            <v>0.12079599674153381</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icture1"/>
      <sheetName val="Picture2"/>
      <sheetName val="Picture 3"/>
    </sheetNames>
    <sheetDataSet>
      <sheetData sheetId="0"/>
      <sheetData sheetId="1">
        <row r="1">
          <cell r="C1" t="str">
            <v>Weighted average original maturity (days)</v>
          </cell>
        </row>
        <row r="2">
          <cell r="A2">
            <v>2010</v>
          </cell>
          <cell r="C2">
            <v>106.41190686999036</v>
          </cell>
        </row>
        <row r="3">
          <cell r="C3">
            <v>99.822595112799263</v>
          </cell>
        </row>
        <row r="4">
          <cell r="C4">
            <v>98.388043823614993</v>
          </cell>
        </row>
        <row r="5">
          <cell r="C5">
            <v>100.87338243725036</v>
          </cell>
        </row>
        <row r="6">
          <cell r="C6">
            <v>101.95754375166415</v>
          </cell>
        </row>
        <row r="7">
          <cell r="C7">
            <v>104.14357390718112</v>
          </cell>
        </row>
        <row r="8">
          <cell r="C8">
            <v>111.30713003457844</v>
          </cell>
        </row>
        <row r="9">
          <cell r="C9">
            <v>113.40318139202274</v>
          </cell>
        </row>
        <row r="10">
          <cell r="C10">
            <v>110.48178871152371</v>
          </cell>
        </row>
        <row r="11">
          <cell r="C11">
            <v>106.34123596116908</v>
          </cell>
        </row>
        <row r="12">
          <cell r="C12">
            <v>104.21169548700347</v>
          </cell>
        </row>
        <row r="13">
          <cell r="C13">
            <v>108.56434753124208</v>
          </cell>
        </row>
        <row r="14">
          <cell r="A14">
            <v>2011</v>
          </cell>
          <cell r="C14">
            <v>111.8400901011004</v>
          </cell>
        </row>
        <row r="15">
          <cell r="C15">
            <v>109.15457230378756</v>
          </cell>
        </row>
        <row r="16">
          <cell r="C16">
            <v>107.84947655256434</v>
          </cell>
        </row>
        <row r="17">
          <cell r="C17">
            <v>105.93170157647626</v>
          </cell>
        </row>
        <row r="18">
          <cell r="C18">
            <v>111.76499089988886</v>
          </cell>
        </row>
        <row r="19">
          <cell r="C19">
            <v>111.46898638896121</v>
          </cell>
        </row>
        <row r="20">
          <cell r="C20">
            <v>107.30415092451028</v>
          </cell>
        </row>
        <row r="21">
          <cell r="C21">
            <v>111.3607450753813</v>
          </cell>
        </row>
        <row r="22">
          <cell r="C22">
            <v>116.95486383397616</v>
          </cell>
        </row>
        <row r="23">
          <cell r="C23">
            <v>116.5770137357985</v>
          </cell>
        </row>
        <row r="24">
          <cell r="C24">
            <v>114.85340664539986</v>
          </cell>
        </row>
        <row r="25">
          <cell r="C25">
            <v>113.62027750005464</v>
          </cell>
        </row>
        <row r="26">
          <cell r="A26">
            <v>2012</v>
          </cell>
          <cell r="C26">
            <v>118.10150629530781</v>
          </cell>
        </row>
        <row r="27">
          <cell r="C27">
            <v>127.34581630939407</v>
          </cell>
        </row>
        <row r="28">
          <cell r="C28">
            <v>130.61430958842971</v>
          </cell>
        </row>
        <row r="29">
          <cell r="C29">
            <v>139.58579072925309</v>
          </cell>
        </row>
        <row r="30">
          <cell r="C30">
            <v>133.94515900474482</v>
          </cell>
        </row>
        <row r="31">
          <cell r="C31">
            <v>125.43943325910983</v>
          </cell>
        </row>
        <row r="32">
          <cell r="C32">
            <v>134.14308756607522</v>
          </cell>
        </row>
        <row r="33">
          <cell r="C33">
            <v>137.36112581716696</v>
          </cell>
        </row>
        <row r="34">
          <cell r="C34">
            <v>144.32714880159125</v>
          </cell>
        </row>
        <row r="35">
          <cell r="C35">
            <v>145.01234397753359</v>
          </cell>
        </row>
        <row r="36">
          <cell r="C36">
            <v>152.09213165571941</v>
          </cell>
        </row>
        <row r="37">
          <cell r="C37">
            <v>154.91695190081251</v>
          </cell>
        </row>
        <row r="38">
          <cell r="A38">
            <v>2013</v>
          </cell>
          <cell r="C38">
            <v>157.57282835829119</v>
          </cell>
        </row>
        <row r="39">
          <cell r="C39">
            <v>155.97336402990624</v>
          </cell>
        </row>
        <row r="40">
          <cell r="C40">
            <v>155.73221063946588</v>
          </cell>
        </row>
        <row r="41">
          <cell r="C41">
            <v>155.97905211896554</v>
          </cell>
        </row>
        <row r="42">
          <cell r="C42">
            <v>151.1751145771442</v>
          </cell>
        </row>
        <row r="43">
          <cell r="C43">
            <v>147.14516422505503</v>
          </cell>
        </row>
        <row r="44">
          <cell r="C44">
            <v>140.68957967646585</v>
          </cell>
        </row>
        <row r="45">
          <cell r="C45">
            <v>139.79144966613796</v>
          </cell>
        </row>
        <row r="46">
          <cell r="C46">
            <v>137.82845843557865</v>
          </cell>
        </row>
        <row r="47">
          <cell r="C47">
            <v>142.11996853610322</v>
          </cell>
        </row>
        <row r="48">
          <cell r="C48">
            <v>143.24369301995839</v>
          </cell>
        </row>
        <row r="49">
          <cell r="C49">
            <v>145.34437372359992</v>
          </cell>
        </row>
        <row r="50">
          <cell r="A50">
            <v>2014</v>
          </cell>
          <cell r="C50">
            <v>140.08010587278125</v>
          </cell>
        </row>
        <row r="51">
          <cell r="C51">
            <v>139.72203398330055</v>
          </cell>
        </row>
        <row r="52">
          <cell r="C52">
            <v>135.47258110888316</v>
          </cell>
        </row>
        <row r="53">
          <cell r="C53">
            <v>143.81352119524601</v>
          </cell>
        </row>
        <row r="54">
          <cell r="C54">
            <v>147.95302204771085</v>
          </cell>
        </row>
        <row r="55">
          <cell r="C55">
            <v>150.22860775486825</v>
          </cell>
        </row>
        <row r="56">
          <cell r="C56">
            <v>149.92538387459393</v>
          </cell>
        </row>
        <row r="57">
          <cell r="C57">
            <v>152.9610010261047</v>
          </cell>
        </row>
        <row r="58">
          <cell r="C58">
            <v>165.27564162030433</v>
          </cell>
        </row>
        <row r="59">
          <cell r="C59">
            <v>168.83656979743571</v>
          </cell>
        </row>
        <row r="60">
          <cell r="C60">
            <v>171.57585230387457</v>
          </cell>
        </row>
        <row r="61">
          <cell r="C61">
            <v>175.90344748939808</v>
          </cell>
        </row>
        <row r="62">
          <cell r="A62">
            <v>2015</v>
          </cell>
          <cell r="C62">
            <v>178.08059001309903</v>
          </cell>
        </row>
        <row r="63">
          <cell r="C63">
            <v>179.74898996105046</v>
          </cell>
        </row>
        <row r="64">
          <cell r="C64">
            <v>176.86926430982183</v>
          </cell>
        </row>
        <row r="65">
          <cell r="C65">
            <v>175.35277300000001</v>
          </cell>
        </row>
        <row r="66">
          <cell r="C66">
            <v>169.03457599999999</v>
          </cell>
        </row>
        <row r="67">
          <cell r="C67">
            <v>170.42862500000001</v>
          </cell>
        </row>
        <row r="68">
          <cell r="C68">
            <v>168.9</v>
          </cell>
        </row>
        <row r="69">
          <cell r="C69">
            <v>172.1</v>
          </cell>
        </row>
        <row r="70">
          <cell r="C70">
            <v>171.4</v>
          </cell>
        </row>
        <row r="71">
          <cell r="C71">
            <v>166.4</v>
          </cell>
        </row>
        <row r="72">
          <cell r="C72">
            <v>155</v>
          </cell>
        </row>
        <row r="73">
          <cell r="C73">
            <v>145.6</v>
          </cell>
        </row>
        <row r="74">
          <cell r="A74">
            <v>2016</v>
          </cell>
          <cell r="C74">
            <v>144.72701243170818</v>
          </cell>
        </row>
        <row r="75">
          <cell r="C75">
            <v>151.56032671962299</v>
          </cell>
        </row>
        <row r="76">
          <cell r="C76">
            <v>159.89745395793176</v>
          </cell>
        </row>
        <row r="77">
          <cell r="C77">
            <v>171.487117811047</v>
          </cell>
        </row>
        <row r="78">
          <cell r="C78">
            <v>176.41351741103125</v>
          </cell>
        </row>
        <row r="79">
          <cell r="C79">
            <v>182.04339544041986</v>
          </cell>
        </row>
        <row r="80">
          <cell r="C80">
            <v>183.76374947761306</v>
          </cell>
        </row>
        <row r="81">
          <cell r="C81">
            <v>183.08942278954657</v>
          </cell>
        </row>
        <row r="82">
          <cell r="C82">
            <v>182.94184010418027</v>
          </cell>
        </row>
        <row r="83">
          <cell r="C83">
            <v>193.86156220989503</v>
          </cell>
        </row>
        <row r="84">
          <cell r="C84">
            <v>184.40146727799038</v>
          </cell>
        </row>
        <row r="85">
          <cell r="C85">
            <v>182.85563568308822</v>
          </cell>
        </row>
        <row r="86">
          <cell r="A86">
            <v>2017</v>
          </cell>
          <cell r="C86">
            <v>174.71462884003066</v>
          </cell>
        </row>
        <row r="87">
          <cell r="C87">
            <v>171.29832750786215</v>
          </cell>
        </row>
        <row r="88">
          <cell r="C88">
            <v>171.7985510519425</v>
          </cell>
        </row>
        <row r="89">
          <cell r="C89">
            <v>163.42383607579652</v>
          </cell>
        </row>
        <row r="90">
          <cell r="C90">
            <v>155.74842907084039</v>
          </cell>
        </row>
        <row r="91">
          <cell r="C91">
            <v>142.95821970331778</v>
          </cell>
        </row>
        <row r="92">
          <cell r="C92">
            <v>142.60111181810481</v>
          </cell>
        </row>
        <row r="93">
          <cell r="C93">
            <v>140.33276426738391</v>
          </cell>
        </row>
        <row r="94">
          <cell r="C94">
            <v>138.43152861566202</v>
          </cell>
        </row>
        <row r="95">
          <cell r="C95">
            <v>142.65958097016593</v>
          </cell>
        </row>
        <row r="96">
          <cell r="C96">
            <v>143.40008918940543</v>
          </cell>
        </row>
        <row r="97">
          <cell r="C97">
            <v>145.5514925014204</v>
          </cell>
        </row>
        <row r="98">
          <cell r="A98">
            <v>2018</v>
          </cell>
          <cell r="C98">
            <v>148.70967322171603</v>
          </cell>
        </row>
        <row r="99">
          <cell r="C99">
            <v>155.17517396787201</v>
          </cell>
        </row>
        <row r="100">
          <cell r="C100">
            <v>160.70164218301176</v>
          </cell>
        </row>
        <row r="101">
          <cell r="C101">
            <v>163.37237728451151</v>
          </cell>
        </row>
        <row r="102">
          <cell r="C102">
            <v>156.13060791891357</v>
          </cell>
        </row>
        <row r="103">
          <cell r="C103">
            <v>157.08703493516691</v>
          </cell>
        </row>
        <row r="104">
          <cell r="C104">
            <v>170.87238264588936</v>
          </cell>
        </row>
        <row r="105">
          <cell r="C105">
            <v>180.43898961078816</v>
          </cell>
        </row>
        <row r="106">
          <cell r="C106">
            <v>188.47023689600303</v>
          </cell>
        </row>
        <row r="107">
          <cell r="C107">
            <v>198.34710322869688</v>
          </cell>
        </row>
        <row r="108">
          <cell r="C108">
            <v>189.17821835160154</v>
          </cell>
        </row>
        <row r="109">
          <cell r="C109">
            <v>183.01089350003943</v>
          </cell>
        </row>
        <row r="110">
          <cell r="A110">
            <v>2019</v>
          </cell>
          <cell r="C110">
            <v>175.13486261046404</v>
          </cell>
        </row>
        <row r="111">
          <cell r="C111">
            <v>167.21184509841754</v>
          </cell>
        </row>
        <row r="112">
          <cell r="C112">
            <v>160.33338726449162</v>
          </cell>
        </row>
        <row r="113">
          <cell r="C113">
            <v>160.68742150028953</v>
          </cell>
        </row>
        <row r="114">
          <cell r="C114">
            <v>168.19159964263724</v>
          </cell>
        </row>
        <row r="115">
          <cell r="C115">
            <v>171.89089944751919</v>
          </cell>
        </row>
        <row r="116">
          <cell r="C116">
            <v>185.27929566283805</v>
          </cell>
        </row>
        <row r="117">
          <cell r="C117">
            <v>189.6589925894186</v>
          </cell>
        </row>
        <row r="118">
          <cell r="C118">
            <v>188.33146218765631</v>
          </cell>
        </row>
        <row r="119">
          <cell r="C119">
            <v>189.94971357668069</v>
          </cell>
        </row>
        <row r="120">
          <cell r="C120">
            <v>192.48320809227454</v>
          </cell>
        </row>
        <row r="121">
          <cell r="C121">
            <v>198.57022202529598</v>
          </cell>
        </row>
        <row r="122">
          <cell r="A122">
            <v>2020</v>
          </cell>
          <cell r="C122">
            <v>200.29785167104072</v>
          </cell>
        </row>
        <row r="123">
          <cell r="C123">
            <v>200.16983333205462</v>
          </cell>
        </row>
        <row r="124">
          <cell r="C124">
            <v>210.15974035056072</v>
          </cell>
        </row>
        <row r="125">
          <cell r="C125">
            <v>207.27487629031882</v>
          </cell>
        </row>
        <row r="126">
          <cell r="C126">
            <v>190.00055588728256</v>
          </cell>
        </row>
        <row r="127">
          <cell r="C127">
            <v>215.78594253150888</v>
          </cell>
        </row>
        <row r="128">
          <cell r="C128">
            <v>220.74218025122465</v>
          </cell>
        </row>
        <row r="129">
          <cell r="C129">
            <v>207.04783204939235</v>
          </cell>
        </row>
        <row r="130">
          <cell r="C130">
            <v>197.66028992632394</v>
          </cell>
        </row>
        <row r="131">
          <cell r="C131">
            <v>201.46572120120001</v>
          </cell>
        </row>
        <row r="132">
          <cell r="A132">
            <v>2021</v>
          </cell>
          <cell r="C132">
            <v>148.7248771431</v>
          </cell>
        </row>
        <row r="133">
          <cell r="C133">
            <v>151.96881517029999</v>
          </cell>
        </row>
        <row r="134">
          <cell r="C134">
            <v>162.90821260120001</v>
          </cell>
        </row>
        <row r="135">
          <cell r="C135">
            <v>164.19479495549999</v>
          </cell>
        </row>
        <row r="136">
          <cell r="C136">
            <v>159.4401207866</v>
          </cell>
        </row>
        <row r="137">
          <cell r="C137">
            <v>162.37212839630001</v>
          </cell>
        </row>
        <row r="138">
          <cell r="C138">
            <v>150.71957523820001</v>
          </cell>
        </row>
        <row r="139">
          <cell r="C139">
            <v>159.976661748</v>
          </cell>
        </row>
        <row r="140">
          <cell r="C140">
            <v>185.82834135409999</v>
          </cell>
        </row>
        <row r="141">
          <cell r="C141">
            <v>207.818982194716</v>
          </cell>
        </row>
        <row r="142">
          <cell r="C142">
            <v>226.79003264602301</v>
          </cell>
        </row>
        <row r="143">
          <cell r="C143">
            <v>243.82544433796701</v>
          </cell>
        </row>
      </sheetData>
      <sheetData sheetId="2">
        <row r="1">
          <cell r="C1" t="str">
            <v>Total short issuances (EURm)</v>
          </cell>
        </row>
        <row r="2">
          <cell r="A2">
            <v>2005</v>
          </cell>
          <cell r="C2">
            <v>26076.847813788292</v>
          </cell>
        </row>
        <row r="3">
          <cell r="C3">
            <v>26282.836726152967</v>
          </cell>
        </row>
        <row r="4">
          <cell r="C4">
            <v>29055.457301128004</v>
          </cell>
        </row>
        <row r="5">
          <cell r="C5">
            <v>31304.299876401383</v>
          </cell>
        </row>
        <row r="6">
          <cell r="C6">
            <v>27953.774082725526</v>
          </cell>
        </row>
        <row r="7">
          <cell r="C7">
            <v>28841.643487534777</v>
          </cell>
        </row>
        <row r="8">
          <cell r="C8">
            <v>26170.741289628084</v>
          </cell>
        </row>
        <row r="9">
          <cell r="C9">
            <v>26399.289374050488</v>
          </cell>
        </row>
        <row r="10">
          <cell r="C10">
            <v>28216.168667157999</v>
          </cell>
        </row>
        <row r="11">
          <cell r="C11">
            <v>33269.405452022889</v>
          </cell>
        </row>
        <row r="12">
          <cell r="C12">
            <v>35810</v>
          </cell>
        </row>
        <row r="13">
          <cell r="C13">
            <v>34320</v>
          </cell>
        </row>
        <row r="14">
          <cell r="A14">
            <v>2006</v>
          </cell>
          <cell r="C14">
            <v>32086</v>
          </cell>
        </row>
        <row r="15">
          <cell r="C15">
            <v>32551</v>
          </cell>
        </row>
        <row r="16">
          <cell r="C16">
            <v>34566</v>
          </cell>
        </row>
        <row r="17">
          <cell r="C17">
            <v>34095</v>
          </cell>
        </row>
        <row r="18">
          <cell r="C18">
            <v>32380</v>
          </cell>
        </row>
        <row r="19">
          <cell r="C19">
            <v>33500</v>
          </cell>
        </row>
        <row r="20">
          <cell r="C20">
            <v>31900</v>
          </cell>
        </row>
        <row r="21">
          <cell r="C21">
            <v>29500</v>
          </cell>
        </row>
        <row r="22">
          <cell r="C22">
            <v>26130</v>
          </cell>
        </row>
        <row r="23">
          <cell r="C23">
            <v>28500</v>
          </cell>
        </row>
        <row r="24">
          <cell r="C24">
            <v>26500</v>
          </cell>
        </row>
        <row r="25">
          <cell r="C25">
            <v>26800</v>
          </cell>
        </row>
        <row r="26">
          <cell r="A26">
            <v>2007</v>
          </cell>
          <cell r="C26">
            <v>30800</v>
          </cell>
        </row>
        <row r="27">
          <cell r="C27">
            <v>33500</v>
          </cell>
        </row>
        <row r="28">
          <cell r="C28">
            <v>31300</v>
          </cell>
        </row>
        <row r="29">
          <cell r="C29">
            <v>33500</v>
          </cell>
        </row>
        <row r="30">
          <cell r="C30">
            <v>36600</v>
          </cell>
        </row>
        <row r="31">
          <cell r="C31">
            <v>33000</v>
          </cell>
        </row>
        <row r="32">
          <cell r="C32">
            <v>31400</v>
          </cell>
        </row>
        <row r="33">
          <cell r="C33">
            <v>37300</v>
          </cell>
        </row>
        <row r="34">
          <cell r="C34">
            <v>35400</v>
          </cell>
        </row>
        <row r="35">
          <cell r="C35">
            <v>37300</v>
          </cell>
        </row>
        <row r="36">
          <cell r="C36">
            <v>39300</v>
          </cell>
        </row>
        <row r="37">
          <cell r="C37">
            <v>38000</v>
          </cell>
        </row>
        <row r="38">
          <cell r="A38">
            <v>2008</v>
          </cell>
          <cell r="C38">
            <v>37200</v>
          </cell>
        </row>
        <row r="39">
          <cell r="C39">
            <v>34382</v>
          </cell>
        </row>
        <row r="40">
          <cell r="C40">
            <v>39462</v>
          </cell>
        </row>
        <row r="41">
          <cell r="C41">
            <v>48100</v>
          </cell>
        </row>
        <row r="42">
          <cell r="C42">
            <v>47500</v>
          </cell>
        </row>
        <row r="43">
          <cell r="C43">
            <v>46700</v>
          </cell>
        </row>
        <row r="44">
          <cell r="C44">
            <v>44308</v>
          </cell>
        </row>
        <row r="45">
          <cell r="C45">
            <v>45520</v>
          </cell>
        </row>
        <row r="46">
          <cell r="C46">
            <v>49000</v>
          </cell>
        </row>
        <row r="47">
          <cell r="C47">
            <v>47141</v>
          </cell>
        </row>
        <row r="48">
          <cell r="C48">
            <v>47082</v>
          </cell>
        </row>
        <row r="49">
          <cell r="C49">
            <v>45335</v>
          </cell>
        </row>
        <row r="50">
          <cell r="A50">
            <v>2009</v>
          </cell>
          <cell r="C50">
            <v>50745</v>
          </cell>
        </row>
        <row r="51">
          <cell r="C51">
            <v>48031</v>
          </cell>
        </row>
        <row r="52">
          <cell r="C52">
            <v>46256</v>
          </cell>
        </row>
        <row r="53">
          <cell r="C53">
            <v>47976</v>
          </cell>
        </row>
        <row r="54">
          <cell r="C54">
            <v>42752.567139999999</v>
          </cell>
        </row>
        <row r="55">
          <cell r="C55">
            <v>40334</v>
          </cell>
        </row>
        <row r="56">
          <cell r="C56">
            <v>35817</v>
          </cell>
        </row>
        <row r="57">
          <cell r="C57">
            <v>34779</v>
          </cell>
        </row>
        <row r="58">
          <cell r="C58">
            <v>37834.626330191328</v>
          </cell>
        </row>
        <row r="59">
          <cell r="C59">
            <v>36593.760000000002</v>
          </cell>
        </row>
        <row r="60">
          <cell r="C60">
            <v>42931.11</v>
          </cell>
        </row>
        <row r="61">
          <cell r="C61">
            <v>52889.204293372022</v>
          </cell>
        </row>
        <row r="62">
          <cell r="A62">
            <v>2010</v>
          </cell>
          <cell r="C62">
            <v>47125.619648673535</v>
          </cell>
        </row>
        <row r="63">
          <cell r="C63">
            <v>47312.861193404191</v>
          </cell>
        </row>
        <row r="64">
          <cell r="C64">
            <v>41039.74</v>
          </cell>
        </row>
        <row r="65">
          <cell r="C65">
            <v>40268.519999999997</v>
          </cell>
        </row>
        <row r="66">
          <cell r="C66">
            <v>47031.67</v>
          </cell>
        </row>
        <row r="67">
          <cell r="C67">
            <v>51945.647274186427</v>
          </cell>
        </row>
        <row r="68">
          <cell r="C68">
            <v>53204</v>
          </cell>
        </row>
        <row r="69">
          <cell r="C69">
            <v>49699.691395340102</v>
          </cell>
        </row>
        <row r="70">
          <cell r="C70">
            <v>42501.448669354497</v>
          </cell>
        </row>
        <row r="71">
          <cell r="C71">
            <v>49833.86</v>
          </cell>
        </row>
        <row r="72">
          <cell r="C72">
            <v>54040.861351712869</v>
          </cell>
        </row>
        <row r="73">
          <cell r="C73">
            <v>52505.006304528019</v>
          </cell>
        </row>
        <row r="74">
          <cell r="A74">
            <v>2011</v>
          </cell>
          <cell r="C74">
            <v>51341.729947110667</v>
          </cell>
        </row>
        <row r="75">
          <cell r="C75">
            <v>44123.176379095814</v>
          </cell>
        </row>
        <row r="76">
          <cell r="C76">
            <v>45068.829290561756</v>
          </cell>
        </row>
        <row r="77">
          <cell r="C77">
            <v>45864.022589354739</v>
          </cell>
        </row>
        <row r="78">
          <cell r="C78">
            <v>49341.777068117655</v>
          </cell>
        </row>
        <row r="79">
          <cell r="C79">
            <v>50527.178198056834</v>
          </cell>
        </row>
        <row r="80">
          <cell r="C80">
            <v>50715.51</v>
          </cell>
        </row>
        <row r="81">
          <cell r="C81">
            <v>54902.652689901792</v>
          </cell>
        </row>
        <row r="82">
          <cell r="C82">
            <v>58873.202194568934</v>
          </cell>
        </row>
        <row r="83">
          <cell r="C83">
            <v>59397.16490550946</v>
          </cell>
        </row>
        <row r="84">
          <cell r="C84">
            <v>61968.524584472892</v>
          </cell>
        </row>
        <row r="85">
          <cell r="C85">
            <v>62436.542629154705</v>
          </cell>
        </row>
        <row r="86">
          <cell r="A86">
            <v>2012</v>
          </cell>
          <cell r="C86">
            <v>57454.715650466744</v>
          </cell>
        </row>
        <row r="87">
          <cell r="C87">
            <v>50841.825868092492</v>
          </cell>
        </row>
        <row r="88">
          <cell r="C88">
            <v>43951.406530476837</v>
          </cell>
        </row>
        <row r="89">
          <cell r="C89">
            <v>42825.499426055329</v>
          </cell>
        </row>
        <row r="90">
          <cell r="C90">
            <v>49978.655911588678</v>
          </cell>
        </row>
        <row r="91">
          <cell r="C91">
            <v>56932.309658705715</v>
          </cell>
        </row>
        <row r="92">
          <cell r="C92">
            <v>59779.603238637399</v>
          </cell>
        </row>
        <row r="93">
          <cell r="C93">
            <v>58208.5250286144</v>
          </cell>
        </row>
        <row r="94">
          <cell r="C94">
            <v>52891.234437451807</v>
          </cell>
        </row>
        <row r="95">
          <cell r="C95">
            <v>52882.44</v>
          </cell>
        </row>
        <row r="96">
          <cell r="C96">
            <v>50324.114062375949</v>
          </cell>
        </row>
        <row r="97">
          <cell r="C97">
            <v>54392</v>
          </cell>
        </row>
        <row r="98">
          <cell r="A98">
            <v>2013</v>
          </cell>
          <cell r="C98">
            <v>54545.454456870095</v>
          </cell>
        </row>
        <row r="99">
          <cell r="C99">
            <v>51834.584418462786</v>
          </cell>
        </row>
        <row r="100">
          <cell r="C100">
            <v>51812.198868840191</v>
          </cell>
        </row>
        <row r="101">
          <cell r="C101">
            <v>48094.26</v>
          </cell>
        </row>
        <row r="102">
          <cell r="C102">
            <v>48296.26</v>
          </cell>
        </row>
        <row r="103">
          <cell r="C103">
            <v>43655.647824075299</v>
          </cell>
        </row>
        <row r="104">
          <cell r="C104">
            <v>49483.225617370801</v>
          </cell>
        </row>
        <row r="105">
          <cell r="C105">
            <v>52960.467199999999</v>
          </cell>
        </row>
        <row r="106">
          <cell r="C106">
            <v>50670.841469999999</v>
          </cell>
        </row>
        <row r="107">
          <cell r="C107">
            <v>48056.813699999999</v>
          </cell>
        </row>
        <row r="108">
          <cell r="C108">
            <v>45783.71</v>
          </cell>
        </row>
        <row r="109">
          <cell r="C109">
            <v>51095.77</v>
          </cell>
        </row>
        <row r="110">
          <cell r="A110">
            <v>2014</v>
          </cell>
          <cell r="C110">
            <v>49276.49</v>
          </cell>
        </row>
        <row r="111">
          <cell r="C111">
            <v>46790</v>
          </cell>
        </row>
        <row r="112">
          <cell r="C112">
            <v>46461</v>
          </cell>
        </row>
        <row r="113">
          <cell r="C113">
            <v>47678.617888716231</v>
          </cell>
        </row>
        <row r="114">
          <cell r="C114">
            <v>53473.269566484909</v>
          </cell>
        </row>
        <row r="115">
          <cell r="C115">
            <v>50208</v>
          </cell>
        </row>
        <row r="116">
          <cell r="C116">
            <v>50087.2551895129</v>
          </cell>
        </row>
        <row r="117">
          <cell r="C117">
            <v>46054.117416100242</v>
          </cell>
        </row>
        <row r="118">
          <cell r="C118">
            <v>49950.144202854834</v>
          </cell>
        </row>
        <row r="119">
          <cell r="C119">
            <v>49491</v>
          </cell>
        </row>
        <row r="120">
          <cell r="C120">
            <v>49756</v>
          </cell>
        </row>
        <row r="121">
          <cell r="C121">
            <v>51815</v>
          </cell>
        </row>
        <row r="122">
          <cell r="A122">
            <v>2015</v>
          </cell>
          <cell r="C122">
            <v>52724</v>
          </cell>
        </row>
        <row r="123">
          <cell r="C123">
            <v>47835</v>
          </cell>
        </row>
        <row r="124">
          <cell r="C124">
            <v>46226</v>
          </cell>
        </row>
        <row r="125">
          <cell r="C125">
            <v>43642</v>
          </cell>
        </row>
        <row r="126">
          <cell r="C126">
            <v>47575</v>
          </cell>
        </row>
        <row r="127">
          <cell r="C127">
            <v>46124</v>
          </cell>
        </row>
        <row r="128">
          <cell r="C128">
            <v>45496</v>
          </cell>
        </row>
        <row r="129">
          <cell r="C129">
            <v>43348</v>
          </cell>
        </row>
        <row r="130">
          <cell r="C130">
            <v>40484</v>
          </cell>
        </row>
        <row r="131">
          <cell r="C131">
            <v>41883</v>
          </cell>
        </row>
        <row r="132">
          <cell r="C132">
            <v>45402</v>
          </cell>
        </row>
        <row r="133">
          <cell r="C133">
            <v>45596</v>
          </cell>
        </row>
        <row r="134">
          <cell r="A134">
            <v>2016</v>
          </cell>
          <cell r="C134">
            <v>40309</v>
          </cell>
        </row>
        <row r="135">
          <cell r="C135">
            <v>36515</v>
          </cell>
        </row>
        <row r="136">
          <cell r="C136">
            <v>31843</v>
          </cell>
        </row>
        <row r="137">
          <cell r="C137">
            <v>34688</v>
          </cell>
        </row>
        <row r="138">
          <cell r="C138">
            <v>33322</v>
          </cell>
        </row>
        <row r="139">
          <cell r="C139">
            <v>31705</v>
          </cell>
        </row>
        <row r="140">
          <cell r="C140">
            <v>30725</v>
          </cell>
        </row>
        <row r="141">
          <cell r="C141">
            <v>28725</v>
          </cell>
        </row>
        <row r="142">
          <cell r="C142">
            <v>32857</v>
          </cell>
        </row>
        <row r="143">
          <cell r="C143">
            <v>31335.415413533618</v>
          </cell>
        </row>
        <row r="144">
          <cell r="C144">
            <v>34029.144863969006</v>
          </cell>
        </row>
        <row r="145">
          <cell r="C145">
            <v>33876.516610931183</v>
          </cell>
        </row>
        <row r="146">
          <cell r="A146">
            <v>2017</v>
          </cell>
          <cell r="C146">
            <v>35956.833613242808</v>
          </cell>
        </row>
        <row r="147">
          <cell r="C147">
            <v>37326.608112117334</v>
          </cell>
        </row>
        <row r="148">
          <cell r="C148">
            <v>35731.730871969361</v>
          </cell>
        </row>
        <row r="149">
          <cell r="C149">
            <v>34225</v>
          </cell>
        </row>
        <row r="150">
          <cell r="C150">
            <v>34857</v>
          </cell>
        </row>
        <row r="151">
          <cell r="C151">
            <v>35971</v>
          </cell>
        </row>
        <row r="152">
          <cell r="C152">
            <v>32820</v>
          </cell>
        </row>
        <row r="153">
          <cell r="C153">
            <v>34661</v>
          </cell>
        </row>
        <row r="154">
          <cell r="C154">
            <v>34473</v>
          </cell>
        </row>
        <row r="155">
          <cell r="C155">
            <v>31652</v>
          </cell>
        </row>
        <row r="156">
          <cell r="C156">
            <v>32914</v>
          </cell>
        </row>
        <row r="157">
          <cell r="C157">
            <v>33132</v>
          </cell>
        </row>
        <row r="158">
          <cell r="A158">
            <v>2018</v>
          </cell>
          <cell r="C158">
            <v>30282</v>
          </cell>
        </row>
        <row r="159">
          <cell r="C159">
            <v>28655</v>
          </cell>
        </row>
        <row r="160">
          <cell r="C160">
            <v>27589</v>
          </cell>
        </row>
        <row r="161">
          <cell r="C161">
            <v>26700.295078999996</v>
          </cell>
        </row>
        <row r="162">
          <cell r="C162">
            <v>27839.247975300004</v>
          </cell>
        </row>
        <row r="163">
          <cell r="C163">
            <v>29238.616006229793</v>
          </cell>
        </row>
        <row r="164">
          <cell r="C164">
            <v>26022.393371599497</v>
          </cell>
        </row>
        <row r="165">
          <cell r="C165">
            <v>31101.80784612344</v>
          </cell>
        </row>
        <row r="166">
          <cell r="C166">
            <v>37127.505984786992</v>
          </cell>
        </row>
        <row r="167">
          <cell r="C167">
            <v>36290.983894691257</v>
          </cell>
        </row>
        <row r="168">
          <cell r="C168">
            <v>41775.18904663904</v>
          </cell>
        </row>
        <row r="169">
          <cell r="C169">
            <v>43474.636314014431</v>
          </cell>
        </row>
        <row r="170">
          <cell r="A170">
            <v>2019</v>
          </cell>
          <cell r="C170">
            <v>40821.258743527709</v>
          </cell>
        </row>
        <row r="171">
          <cell r="C171">
            <v>41275.353201308972</v>
          </cell>
        </row>
        <row r="172">
          <cell r="C172">
            <v>38575.395161440822</v>
          </cell>
        </row>
        <row r="173">
          <cell r="C173">
            <v>39647.054596129914</v>
          </cell>
        </row>
        <row r="174">
          <cell r="C174">
            <v>40572.219193160592</v>
          </cell>
        </row>
        <row r="175">
          <cell r="C175">
            <v>36826.96025168561</v>
          </cell>
        </row>
        <row r="176">
          <cell r="C176">
            <v>35859.338205913882</v>
          </cell>
        </row>
        <row r="177">
          <cell r="C177">
            <v>35476.564309541347</v>
          </cell>
        </row>
        <row r="178">
          <cell r="C178">
            <v>37378.773684509884</v>
          </cell>
        </row>
        <row r="179">
          <cell r="C179">
            <v>42077.310554091004</v>
          </cell>
        </row>
        <row r="180">
          <cell r="C180">
            <v>40628.004062522392</v>
          </cell>
        </row>
        <row r="181">
          <cell r="C181">
            <v>41079.735575488776</v>
          </cell>
        </row>
        <row r="182">
          <cell r="A182">
            <v>2020</v>
          </cell>
          <cell r="C182">
            <v>44798.209968581999</v>
          </cell>
        </row>
        <row r="183">
          <cell r="C183">
            <v>45539.608883751709</v>
          </cell>
        </row>
        <row r="184">
          <cell r="C184">
            <v>38914.556787220856</v>
          </cell>
        </row>
        <row r="185">
          <cell r="C185">
            <v>39023.985862664747</v>
          </cell>
        </row>
        <row r="186">
          <cell r="C186">
            <v>42600.074569073069</v>
          </cell>
        </row>
        <row r="187">
          <cell r="C187">
            <v>39693.659610071998</v>
          </cell>
        </row>
        <row r="188">
          <cell r="C188">
            <v>35430.462496879707</v>
          </cell>
        </row>
        <row r="189">
          <cell r="C189">
            <v>39491.090427752097</v>
          </cell>
        </row>
        <row r="190">
          <cell r="C190">
            <v>30867.966086520584</v>
          </cell>
        </row>
        <row r="191">
          <cell r="C191">
            <v>20697.62125226609</v>
          </cell>
        </row>
        <row r="192">
          <cell r="A192">
            <v>2021</v>
          </cell>
          <cell r="C192">
            <v>31922.725101474993</v>
          </cell>
        </row>
        <row r="193">
          <cell r="C193">
            <v>31011.598171070011</v>
          </cell>
        </row>
        <row r="194">
          <cell r="C194">
            <v>29969.673033531999</v>
          </cell>
        </row>
        <row r="195">
          <cell r="C195">
            <v>31523.274817563717</v>
          </cell>
        </row>
        <row r="196">
          <cell r="C196">
            <v>37378.430728390711</v>
          </cell>
        </row>
        <row r="197">
          <cell r="C197">
            <v>35652.548449788905</v>
          </cell>
        </row>
        <row r="198">
          <cell r="C198">
            <v>38460.790452178946</v>
          </cell>
        </row>
        <row r="199">
          <cell r="C199">
            <v>40326.86971390227</v>
          </cell>
        </row>
        <row r="200">
          <cell r="C200">
            <v>40334.581351760513</v>
          </cell>
        </row>
        <row r="201">
          <cell r="C201">
            <v>39779.116541049938</v>
          </cell>
        </row>
        <row r="202">
          <cell r="C202">
            <v>31782.403121699994</v>
          </cell>
        </row>
        <row r="203">
          <cell r="C203">
            <v>26959.072361525028</v>
          </cell>
        </row>
      </sheetData>
      <sheetData sheetId="3">
        <row r="1">
          <cell r="B1" t="str">
            <v>EURbn</v>
          </cell>
        </row>
        <row r="2">
          <cell r="A2" t="str">
            <v>ECP</v>
          </cell>
          <cell r="B2">
            <v>5.9824797060000012</v>
          </cell>
        </row>
        <row r="3">
          <cell r="A3" t="str">
            <v>London CD</v>
          </cell>
          <cell r="B3">
            <v>11.964559158000007</v>
          </cell>
        </row>
        <row r="4">
          <cell r="A4" t="str">
            <v>French CP</v>
          </cell>
          <cell r="B4">
            <v>0.81199999999999994</v>
          </cell>
        </row>
        <row r="5">
          <cell r="A5" t="str">
            <v>NY CD</v>
          </cell>
          <cell r="B5">
            <v>3.6631117413000021</v>
          </cell>
        </row>
        <row r="6">
          <cell r="A6" t="str">
            <v>US CP</v>
          </cell>
          <cell r="B6">
            <v>4.536921756225003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3.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4.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8.bin"/><Relationship Id="rId1" Type="http://schemas.openxmlformats.org/officeDocument/2006/relationships/printerSettings" Target="../printerSettings/printerSettings36.bin"/><Relationship Id="rId4" Type="http://schemas.openxmlformats.org/officeDocument/2006/relationships/vmlDrawing" Target="../drawings/vmlDrawing1.v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1.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oleObject" Target="../embeddings/oleObject5.bin"/><Relationship Id="rId18" Type="http://schemas.openxmlformats.org/officeDocument/2006/relationships/image" Target="../media/image19.emf"/><Relationship Id="rId3" Type="http://schemas.openxmlformats.org/officeDocument/2006/relationships/vmlDrawing" Target="../drawings/vmlDrawing5.vml"/><Relationship Id="rId7" Type="http://schemas.openxmlformats.org/officeDocument/2006/relationships/oleObject" Target="../embeddings/oleObject2.bin"/><Relationship Id="rId12" Type="http://schemas.openxmlformats.org/officeDocument/2006/relationships/image" Target="../media/image16.emf"/><Relationship Id="rId17" Type="http://schemas.openxmlformats.org/officeDocument/2006/relationships/oleObject" Target="../embeddings/oleObject7.bin"/><Relationship Id="rId2" Type="http://schemas.openxmlformats.org/officeDocument/2006/relationships/drawing" Target="../drawings/drawing15.xml"/><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printerSettings" Target="../printerSettings/printerSettings53.bin"/><Relationship Id="rId6" Type="http://schemas.openxmlformats.org/officeDocument/2006/relationships/image" Target="../media/image13.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5.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7.emf"/></Relationships>
</file>

<file path=xl/worksheets/_rels/sheet54.xml.rels><?xml version="1.0" encoding="UTF-8" standalone="yes"?>
<Relationships xmlns="http://schemas.openxmlformats.org/package/2006/relationships"><Relationship Id="rId3" Type="http://schemas.openxmlformats.org/officeDocument/2006/relationships/hyperlink" Target="mailto:axel.malgerud@nordea.com" TargetMode="External"/><Relationship Id="rId7" Type="http://schemas.openxmlformats.org/officeDocument/2006/relationships/vmlDrawing" Target="../drawings/vmlDrawing7.vml"/><Relationship Id="rId2" Type="http://schemas.openxmlformats.org/officeDocument/2006/relationships/hyperlink" Target="mailto:ian.smith@nordea.com" TargetMode="External"/><Relationship Id="rId1" Type="http://schemas.openxmlformats.org/officeDocument/2006/relationships/hyperlink" Target="mailto:axel.malgerud@nordea.com" TargetMode="External"/><Relationship Id="rId6" Type="http://schemas.openxmlformats.org/officeDocument/2006/relationships/drawing" Target="../drawings/drawing16.xml"/><Relationship Id="rId5" Type="http://schemas.openxmlformats.org/officeDocument/2006/relationships/customProperty" Target="../customProperty32.bin"/><Relationship Id="rId4"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70A8DA"/>
  </sheetPr>
  <dimension ref="B10:H31"/>
  <sheetViews>
    <sheetView view="pageLayout" topLeftCell="A17" zoomScale="60" zoomScaleNormal="100" zoomScaleSheetLayoutView="100" zoomScalePageLayoutView="60" workbookViewId="0">
      <selection activeCell="A17" sqref="A17"/>
    </sheetView>
  </sheetViews>
  <sheetFormatPr defaultColWidth="9.140625" defaultRowHeight="14.45"/>
  <cols>
    <col min="1" max="8" width="9.140625" style="1"/>
    <col min="9" max="9" width="16.5703125" style="1" customWidth="1"/>
    <col min="10" max="10" width="6.5703125" style="1" customWidth="1"/>
    <col min="11" max="11" width="9.140625" style="1"/>
    <col min="12" max="22" width="0" style="1" hidden="1" customWidth="1"/>
    <col min="23" max="16384" width="9.140625" style="1"/>
  </cols>
  <sheetData>
    <row r="10" spans="2:8" ht="92.1">
      <c r="D10" s="810"/>
      <c r="E10" s="701"/>
      <c r="F10" s="701"/>
      <c r="G10" s="217"/>
    </row>
    <row r="11" spans="2:8">
      <c r="B11" s="1100"/>
    </row>
    <row r="12" spans="2:8" ht="61.5">
      <c r="D12" s="724"/>
      <c r="E12" s="701"/>
      <c r="F12" s="217"/>
      <c r="G12" s="217"/>
      <c r="H12" s="217"/>
    </row>
    <row r="31" spans="5:5">
      <c r="E31" s="1" t="s">
        <v>0</v>
      </c>
    </row>
  </sheetData>
  <printOptions horizontalCentered="1"/>
  <pageMargins left="0.25" right="0.25" top="0.75" bottom="0.75" header="0.3" footer="0.3"/>
  <pageSetup paperSize="9" scale="86"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04175-949E-4A3F-82E2-1F437D09839F}">
  <dimension ref="A1:M29"/>
  <sheetViews>
    <sheetView view="pageLayout" zoomScaleNormal="100" workbookViewId="0">
      <selection activeCell="A17" sqref="A17"/>
    </sheetView>
  </sheetViews>
  <sheetFormatPr defaultColWidth="8.85546875" defaultRowHeight="12.6"/>
  <cols>
    <col min="1" max="1" width="27.42578125" style="957" customWidth="1"/>
    <col min="2" max="2" width="6.42578125" style="957" customWidth="1"/>
    <col min="3" max="4" width="5.5703125" style="957" customWidth="1"/>
    <col min="5" max="5" width="6" style="957" customWidth="1"/>
    <col min="6" max="6" width="5.5703125" style="957" customWidth="1"/>
    <col min="7" max="7" width="6.42578125" style="957" customWidth="1"/>
    <col min="8" max="9" width="5.5703125" style="957" customWidth="1"/>
    <col min="10" max="13" width="7.85546875" style="957" customWidth="1"/>
    <col min="14" max="16384" width="8.85546875" style="957"/>
  </cols>
  <sheetData>
    <row r="1" spans="1:13" ht="15" customHeight="1" thickBot="1">
      <c r="A1" s="1751" t="s">
        <v>386</v>
      </c>
      <c r="B1" s="1751" t="s">
        <v>379</v>
      </c>
      <c r="C1" s="1751" t="s">
        <v>379</v>
      </c>
      <c r="D1" s="1751" t="s">
        <v>379</v>
      </c>
      <c r="E1" s="1751" t="s">
        <v>379</v>
      </c>
      <c r="F1" s="1751" t="s">
        <v>379</v>
      </c>
      <c r="G1" s="1751" t="s">
        <v>379</v>
      </c>
      <c r="H1" s="1751" t="s">
        <v>379</v>
      </c>
      <c r="I1" s="1751" t="s">
        <v>379</v>
      </c>
      <c r="J1" s="1752" t="s">
        <v>379</v>
      </c>
      <c r="K1" s="1752" t="s">
        <v>379</v>
      </c>
      <c r="L1" s="1752" t="s">
        <v>379</v>
      </c>
      <c r="M1" s="1752" t="s">
        <v>379</v>
      </c>
    </row>
    <row r="2" spans="1:13" ht="12.75" customHeight="1">
      <c r="A2" s="1366"/>
      <c r="B2" s="1366"/>
      <c r="C2" s="1366"/>
      <c r="D2" s="1366"/>
      <c r="E2" s="1366"/>
      <c r="F2" s="1366"/>
      <c r="G2" s="1366"/>
      <c r="H2" s="1366"/>
      <c r="I2" s="1499"/>
      <c r="J2" s="1753" t="s">
        <v>387</v>
      </c>
      <c r="K2" s="1754" t="s">
        <v>379</v>
      </c>
      <c r="L2" s="1753" t="s">
        <v>388</v>
      </c>
      <c r="M2" s="1754" t="s">
        <v>379</v>
      </c>
    </row>
    <row r="3" spans="1:13" ht="10.5" customHeight="1">
      <c r="A3" s="356"/>
      <c r="B3" s="356"/>
      <c r="C3" s="356"/>
      <c r="D3" s="356"/>
      <c r="E3" s="356"/>
      <c r="F3" s="356"/>
      <c r="G3" s="356"/>
      <c r="H3" s="356"/>
      <c r="I3" s="355"/>
      <c r="J3" s="1171"/>
      <c r="K3" s="1170"/>
      <c r="L3" s="1755"/>
      <c r="M3" s="1756" t="s">
        <v>379</v>
      </c>
    </row>
    <row r="4" spans="1:13" ht="10.5" customHeight="1" thickBot="1">
      <c r="A4" s="1161" t="s">
        <v>389</v>
      </c>
      <c r="B4" s="1160" t="s">
        <v>390</v>
      </c>
      <c r="C4" s="1160" t="s">
        <v>391</v>
      </c>
      <c r="D4" s="1160" t="s">
        <v>392</v>
      </c>
      <c r="E4" s="1160" t="s">
        <v>393</v>
      </c>
      <c r="F4" s="1160" t="s">
        <v>394</v>
      </c>
      <c r="G4" s="1160" t="s">
        <v>395</v>
      </c>
      <c r="H4" s="1160" t="s">
        <v>396</v>
      </c>
      <c r="I4" s="354" t="s">
        <v>397</v>
      </c>
      <c r="J4" s="1159" t="s">
        <v>398</v>
      </c>
      <c r="K4" s="1158" t="s">
        <v>399</v>
      </c>
      <c r="L4" s="1159" t="s">
        <v>398</v>
      </c>
      <c r="M4" s="1158" t="s">
        <v>399</v>
      </c>
    </row>
    <row r="5" spans="1:13" ht="10.5" customHeight="1">
      <c r="A5" s="352" t="s">
        <v>400</v>
      </c>
      <c r="B5" s="678">
        <v>556</v>
      </c>
      <c r="C5" s="678">
        <v>573</v>
      </c>
      <c r="D5" s="678">
        <v>569</v>
      </c>
      <c r="E5" s="678">
        <v>561</v>
      </c>
      <c r="F5" s="678">
        <v>535</v>
      </c>
      <c r="G5" s="678">
        <v>543</v>
      </c>
      <c r="H5" s="678">
        <v>500</v>
      </c>
      <c r="I5" s="677">
        <v>515</v>
      </c>
      <c r="J5" s="835" t="s">
        <v>401</v>
      </c>
      <c r="K5" s="836" t="s">
        <v>402</v>
      </c>
      <c r="L5" s="835" t="s">
        <v>403</v>
      </c>
      <c r="M5" s="836" t="s">
        <v>404</v>
      </c>
    </row>
    <row r="6" spans="1:13" ht="10.5" customHeight="1">
      <c r="A6" s="351" t="s">
        <v>405</v>
      </c>
      <c r="B6" s="675">
        <v>342</v>
      </c>
      <c r="C6" s="675">
        <v>332</v>
      </c>
      <c r="D6" s="675">
        <v>317</v>
      </c>
      <c r="E6" s="675">
        <v>298</v>
      </c>
      <c r="F6" s="675">
        <v>291</v>
      </c>
      <c r="G6" s="675">
        <v>278</v>
      </c>
      <c r="H6" s="675">
        <v>267</v>
      </c>
      <c r="I6" s="676">
        <v>295</v>
      </c>
      <c r="J6" s="1165" t="s">
        <v>406</v>
      </c>
      <c r="K6" s="1164" t="s">
        <v>407</v>
      </c>
      <c r="L6" s="1165" t="s">
        <v>408</v>
      </c>
      <c r="M6" s="1164" t="s">
        <v>403</v>
      </c>
    </row>
    <row r="7" spans="1:13" ht="10.5" customHeight="1">
      <c r="A7" s="351" t="s">
        <v>409</v>
      </c>
      <c r="B7" s="675">
        <v>14</v>
      </c>
      <c r="C7" s="675">
        <v>14</v>
      </c>
      <c r="D7" s="675">
        <v>33</v>
      </c>
      <c r="E7" s="675">
        <v>15</v>
      </c>
      <c r="F7" s="675">
        <v>22</v>
      </c>
      <c r="G7" s="675">
        <v>14</v>
      </c>
      <c r="H7" s="675">
        <v>48</v>
      </c>
      <c r="I7" s="676">
        <v>16</v>
      </c>
      <c r="J7" s="1165" t="s">
        <v>410</v>
      </c>
      <c r="K7" s="1164" t="s">
        <v>411</v>
      </c>
      <c r="L7" s="1165" t="s">
        <v>412</v>
      </c>
      <c r="M7" s="1164" t="s">
        <v>413</v>
      </c>
    </row>
    <row r="8" spans="1:13" ht="10.5" customHeight="1">
      <c r="A8" s="351" t="s">
        <v>414</v>
      </c>
      <c r="B8" s="670" t="s">
        <v>350</v>
      </c>
      <c r="C8" s="670" t="s">
        <v>350</v>
      </c>
      <c r="D8" s="670">
        <v>10</v>
      </c>
      <c r="E8" s="670">
        <v>4</v>
      </c>
      <c r="F8" s="670" t="s">
        <v>350</v>
      </c>
      <c r="G8" s="670">
        <v>2</v>
      </c>
      <c r="H8" s="670">
        <v>2</v>
      </c>
      <c r="I8" s="669">
        <v>2</v>
      </c>
      <c r="J8" s="1165"/>
      <c r="K8" s="1164"/>
      <c r="L8" s="1165"/>
      <c r="M8" s="1172"/>
    </row>
    <row r="9" spans="1:13" ht="10.5" customHeight="1">
      <c r="A9" s="667" t="s">
        <v>415</v>
      </c>
      <c r="B9" s="674">
        <v>912</v>
      </c>
      <c r="C9" s="674">
        <v>919</v>
      </c>
      <c r="D9" s="674">
        <v>929</v>
      </c>
      <c r="E9" s="674">
        <v>878</v>
      </c>
      <c r="F9" s="674">
        <v>848</v>
      </c>
      <c r="G9" s="674">
        <v>837</v>
      </c>
      <c r="H9" s="674">
        <v>817</v>
      </c>
      <c r="I9" s="306">
        <v>828</v>
      </c>
      <c r="J9" s="1169" t="s">
        <v>416</v>
      </c>
      <c r="K9" s="1168" t="s">
        <v>417</v>
      </c>
      <c r="L9" s="1169" t="s">
        <v>418</v>
      </c>
      <c r="M9" s="1168" t="s">
        <v>413</v>
      </c>
    </row>
    <row r="10" spans="1:13" ht="10.5" customHeight="1">
      <c r="A10" s="667" t="s">
        <v>419</v>
      </c>
      <c r="B10" s="674">
        <v>-458</v>
      </c>
      <c r="C10" s="674">
        <v>-444</v>
      </c>
      <c r="D10" s="674">
        <v>-441</v>
      </c>
      <c r="E10" s="674">
        <v>-504</v>
      </c>
      <c r="F10" s="674">
        <v>-449</v>
      </c>
      <c r="G10" s="674">
        <v>-436</v>
      </c>
      <c r="H10" s="674">
        <v>-449</v>
      </c>
      <c r="I10" s="306">
        <v>-468</v>
      </c>
      <c r="J10" s="1169" t="s">
        <v>403</v>
      </c>
      <c r="K10" s="1168" t="s">
        <v>407</v>
      </c>
      <c r="L10" s="1169" t="s">
        <v>411</v>
      </c>
      <c r="M10" s="1168" t="s">
        <v>420</v>
      </c>
    </row>
    <row r="11" spans="1:13" ht="10.5" customHeight="1">
      <c r="A11" s="667" t="s">
        <v>421</v>
      </c>
      <c r="B11" s="674">
        <v>454</v>
      </c>
      <c r="C11" s="674">
        <v>475</v>
      </c>
      <c r="D11" s="674">
        <v>488</v>
      </c>
      <c r="E11" s="674">
        <v>374</v>
      </c>
      <c r="F11" s="674">
        <v>399</v>
      </c>
      <c r="G11" s="674">
        <v>401</v>
      </c>
      <c r="H11" s="674">
        <v>368</v>
      </c>
      <c r="I11" s="306">
        <v>360</v>
      </c>
      <c r="J11" s="1169" t="s">
        <v>422</v>
      </c>
      <c r="K11" s="1168" t="s">
        <v>404</v>
      </c>
      <c r="L11" s="1169" t="s">
        <v>423</v>
      </c>
      <c r="M11" s="1168" t="s">
        <v>424</v>
      </c>
    </row>
    <row r="12" spans="1:13" ht="10.5" customHeight="1">
      <c r="A12" s="351" t="s">
        <v>425</v>
      </c>
      <c r="B12" s="670">
        <v>-10</v>
      </c>
      <c r="C12" s="670">
        <v>-1</v>
      </c>
      <c r="D12" s="670">
        <v>2</v>
      </c>
      <c r="E12" s="670">
        <v>-7</v>
      </c>
      <c r="F12" s="670">
        <v>-12</v>
      </c>
      <c r="G12" s="670">
        <v>5</v>
      </c>
      <c r="H12" s="670">
        <v>-226</v>
      </c>
      <c r="I12" s="669">
        <v>-38</v>
      </c>
      <c r="J12" s="1165"/>
      <c r="K12" s="1164"/>
      <c r="L12" s="1506"/>
      <c r="M12" s="1164"/>
    </row>
    <row r="13" spans="1:13" ht="10.5" customHeight="1">
      <c r="A13" s="667" t="s">
        <v>426</v>
      </c>
      <c r="B13" s="674">
        <v>444</v>
      </c>
      <c r="C13" s="674">
        <v>474</v>
      </c>
      <c r="D13" s="674">
        <v>490</v>
      </c>
      <c r="E13" s="674">
        <v>367</v>
      </c>
      <c r="F13" s="674">
        <v>387</v>
      </c>
      <c r="G13" s="674">
        <v>406</v>
      </c>
      <c r="H13" s="674">
        <v>142</v>
      </c>
      <c r="I13" s="306">
        <v>322</v>
      </c>
      <c r="J13" s="1169" t="s">
        <v>427</v>
      </c>
      <c r="K13" s="1168" t="s">
        <v>428</v>
      </c>
      <c r="L13" s="1169" t="s">
        <v>429</v>
      </c>
      <c r="M13" s="1168" t="s">
        <v>430</v>
      </c>
    </row>
    <row r="14" spans="1:13" ht="10.5" customHeight="1">
      <c r="A14" s="668"/>
      <c r="B14" s="673"/>
      <c r="C14" s="673"/>
      <c r="D14" s="673"/>
      <c r="E14" s="673"/>
      <c r="F14" s="673"/>
      <c r="G14" s="673"/>
      <c r="H14" s="673"/>
      <c r="I14" s="672"/>
      <c r="J14" s="1167"/>
      <c r="K14" s="1166"/>
      <c r="L14" s="1167"/>
      <c r="M14" s="1166"/>
    </row>
    <row r="15" spans="1:13" ht="10.5" customHeight="1">
      <c r="A15" s="351" t="s">
        <v>431</v>
      </c>
      <c r="B15" s="670">
        <v>52</v>
      </c>
      <c r="C15" s="670">
        <v>50</v>
      </c>
      <c r="D15" s="670">
        <v>49</v>
      </c>
      <c r="E15" s="670">
        <v>52</v>
      </c>
      <c r="F15" s="670">
        <v>54</v>
      </c>
      <c r="G15" s="670">
        <v>54</v>
      </c>
      <c r="H15" s="670">
        <v>54</v>
      </c>
      <c r="I15" s="669">
        <v>55</v>
      </c>
      <c r="J15" s="1165"/>
      <c r="K15" s="1164"/>
      <c r="L15" s="1505"/>
      <c r="M15" s="1504"/>
    </row>
    <row r="16" spans="1:13" ht="10.5" customHeight="1">
      <c r="A16" s="351" t="s">
        <v>432</v>
      </c>
      <c r="B16" s="670">
        <v>16</v>
      </c>
      <c r="C16" s="670">
        <v>18</v>
      </c>
      <c r="D16" s="670">
        <v>19</v>
      </c>
      <c r="E16" s="670">
        <v>17</v>
      </c>
      <c r="F16" s="670">
        <v>14</v>
      </c>
      <c r="G16" s="670">
        <v>15</v>
      </c>
      <c r="H16" s="670">
        <v>6</v>
      </c>
      <c r="I16" s="669">
        <v>13</v>
      </c>
      <c r="J16" s="1165"/>
      <c r="K16" s="1164"/>
      <c r="L16" s="1505"/>
      <c r="M16" s="1504"/>
    </row>
    <row r="17" spans="1:13" ht="10.5" customHeight="1">
      <c r="A17" s="351" t="s">
        <v>433</v>
      </c>
      <c r="B17" s="670">
        <v>7750</v>
      </c>
      <c r="C17" s="670">
        <v>7769</v>
      </c>
      <c r="D17" s="670">
        <v>7759</v>
      </c>
      <c r="E17" s="670">
        <v>7603</v>
      </c>
      <c r="F17" s="670">
        <v>7652</v>
      </c>
      <c r="G17" s="670">
        <v>7739</v>
      </c>
      <c r="H17" s="670">
        <v>7700</v>
      </c>
      <c r="I17" s="669">
        <v>7940</v>
      </c>
      <c r="J17" s="1165" t="s">
        <v>420</v>
      </c>
      <c r="K17" s="1164" t="s">
        <v>411</v>
      </c>
      <c r="L17" s="1165"/>
      <c r="M17" s="1164"/>
    </row>
    <row r="18" spans="1:13" ht="10.5" customHeight="1">
      <c r="A18" s="671" t="s">
        <v>434</v>
      </c>
      <c r="B18" s="670">
        <v>46603</v>
      </c>
      <c r="C18" s="670">
        <v>46937</v>
      </c>
      <c r="D18" s="670">
        <v>47008</v>
      </c>
      <c r="E18" s="670">
        <v>46464</v>
      </c>
      <c r="F18" s="670">
        <v>47200</v>
      </c>
      <c r="G18" s="670">
        <v>46062</v>
      </c>
      <c r="H18" s="670">
        <v>45695</v>
      </c>
      <c r="I18" s="669">
        <v>43140</v>
      </c>
      <c r="J18" s="1165" t="s">
        <v>417</v>
      </c>
      <c r="K18" s="1164" t="s">
        <v>417</v>
      </c>
      <c r="L18" s="1165"/>
      <c r="M18" s="1164"/>
    </row>
    <row r="19" spans="1:13" ht="10.5" customHeight="1" thickBot="1">
      <c r="A19" s="351" t="s">
        <v>435</v>
      </c>
      <c r="B19" s="670">
        <v>6839</v>
      </c>
      <c r="C19" s="670">
        <v>6950</v>
      </c>
      <c r="D19" s="670">
        <v>7007</v>
      </c>
      <c r="E19" s="670">
        <v>6965</v>
      </c>
      <c r="F19" s="670">
        <v>7059</v>
      </c>
      <c r="G19" s="670">
        <v>7087</v>
      </c>
      <c r="H19" s="670">
        <v>7269</v>
      </c>
      <c r="I19" s="669">
        <v>7375</v>
      </c>
      <c r="J19" s="1163" t="s">
        <v>402</v>
      </c>
      <c r="K19" s="1162" t="s">
        <v>413</v>
      </c>
      <c r="L19" s="1503"/>
      <c r="M19" s="1502"/>
    </row>
    <row r="20" spans="1:13" ht="10.5" customHeight="1" thickBot="1">
      <c r="A20" s="351"/>
      <c r="B20" s="351"/>
      <c r="C20" s="670"/>
      <c r="D20" s="670"/>
      <c r="E20" s="670"/>
      <c r="F20" s="670"/>
      <c r="G20" s="670"/>
      <c r="H20" s="670"/>
      <c r="I20" s="670"/>
      <c r="J20" s="1501"/>
      <c r="K20" s="1501"/>
      <c r="L20" s="1500"/>
      <c r="M20" s="1500"/>
    </row>
    <row r="21" spans="1:13" ht="15" customHeight="1">
      <c r="A21" s="1366" t="s">
        <v>436</v>
      </c>
      <c r="B21" s="1366"/>
      <c r="C21" s="1366"/>
      <c r="D21" s="1366"/>
      <c r="E21" s="1366"/>
      <c r="F21" s="1366"/>
      <c r="G21" s="1366"/>
      <c r="H21" s="1366"/>
      <c r="I21" s="1499"/>
      <c r="J21" s="1753" t="s">
        <v>387</v>
      </c>
      <c r="K21" s="1754" t="s">
        <v>379</v>
      </c>
      <c r="L21" s="1753" t="s">
        <v>388</v>
      </c>
      <c r="M21" s="1754" t="s">
        <v>379</v>
      </c>
    </row>
    <row r="22" spans="1:13" ht="10.5" customHeight="1" thickBot="1">
      <c r="A22" s="1161" t="s">
        <v>437</v>
      </c>
      <c r="B22" s="1160" t="s">
        <v>390</v>
      </c>
      <c r="C22" s="1160" t="s">
        <v>391</v>
      </c>
      <c r="D22" s="1160" t="s">
        <v>392</v>
      </c>
      <c r="E22" s="1160" t="s">
        <v>393</v>
      </c>
      <c r="F22" s="1160" t="s">
        <v>394</v>
      </c>
      <c r="G22" s="1160" t="s">
        <v>395</v>
      </c>
      <c r="H22" s="1160" t="s">
        <v>396</v>
      </c>
      <c r="I22" s="354" t="s">
        <v>397</v>
      </c>
      <c r="J22" s="1159" t="s">
        <v>398</v>
      </c>
      <c r="K22" s="1158" t="s">
        <v>399</v>
      </c>
      <c r="L22" s="1159" t="s">
        <v>398</v>
      </c>
      <c r="M22" s="1158" t="s">
        <v>399</v>
      </c>
    </row>
    <row r="23" spans="1:13" ht="10.5" customHeight="1">
      <c r="A23" s="963" t="s">
        <v>438</v>
      </c>
      <c r="B23" s="883">
        <v>150.6</v>
      </c>
      <c r="C23" s="964">
        <v>148.5</v>
      </c>
      <c r="D23" s="965">
        <v>146.10000000000002</v>
      </c>
      <c r="E23" s="965">
        <v>143.5</v>
      </c>
      <c r="F23" s="965">
        <v>141.4</v>
      </c>
      <c r="G23" s="965">
        <v>135.5</v>
      </c>
      <c r="H23" s="965">
        <v>134.10000000000002</v>
      </c>
      <c r="I23" s="966">
        <v>127.9</v>
      </c>
      <c r="J23" s="835" t="s">
        <v>439</v>
      </c>
      <c r="K23" s="836" t="s">
        <v>420</v>
      </c>
      <c r="L23" s="835" t="s">
        <v>418</v>
      </c>
      <c r="M23" s="836" t="s">
        <v>403</v>
      </c>
    </row>
    <row r="24" spans="1:13" ht="10.5" customHeight="1" thickBot="1">
      <c r="A24" s="1498" t="s">
        <v>440</v>
      </c>
      <c r="B24" s="1497">
        <v>21.3</v>
      </c>
      <c r="C24" s="1496">
        <v>21.4</v>
      </c>
      <c r="D24" s="1495">
        <v>21.2</v>
      </c>
      <c r="E24" s="1495">
        <v>21.1</v>
      </c>
      <c r="F24" s="1495">
        <v>21.1</v>
      </c>
      <c r="G24" s="1495">
        <v>20.8</v>
      </c>
      <c r="H24" s="1495">
        <v>20.7</v>
      </c>
      <c r="I24" s="967">
        <v>20.6</v>
      </c>
      <c r="J24" s="1163" t="s">
        <v>420</v>
      </c>
      <c r="K24" s="1162" t="s">
        <v>411</v>
      </c>
      <c r="L24" s="1163" t="s">
        <v>411</v>
      </c>
      <c r="M24" s="1162" t="s">
        <v>417</v>
      </c>
    </row>
    <row r="25" spans="1:13" ht="10.5" customHeight="1">
      <c r="A25" s="305" t="s">
        <v>441</v>
      </c>
      <c r="B25" s="308">
        <v>171.9</v>
      </c>
      <c r="C25" s="1494">
        <v>169.9</v>
      </c>
      <c r="D25" s="1494">
        <v>167.3</v>
      </c>
      <c r="E25" s="1494">
        <v>164.6</v>
      </c>
      <c r="F25" s="1494">
        <v>162.5</v>
      </c>
      <c r="G25" s="1494">
        <v>156.30000000000001</v>
      </c>
      <c r="H25" s="1494">
        <v>154.80000000000001</v>
      </c>
      <c r="I25" s="1493">
        <v>148.5</v>
      </c>
      <c r="J25" s="1492" t="s">
        <v>418</v>
      </c>
      <c r="K25" s="1491" t="s">
        <v>420</v>
      </c>
      <c r="L25" s="1492" t="s">
        <v>418</v>
      </c>
      <c r="M25" s="1491" t="s">
        <v>420</v>
      </c>
    </row>
    <row r="26" spans="1:13" ht="10.5" customHeight="1">
      <c r="A26" s="668"/>
      <c r="B26" s="668"/>
      <c r="C26" s="958"/>
      <c r="D26" s="958"/>
      <c r="E26" s="958"/>
      <c r="F26" s="958"/>
      <c r="G26" s="958"/>
      <c r="H26" s="958"/>
      <c r="I26" s="959"/>
      <c r="J26" s="1167"/>
      <c r="K26" s="1166"/>
      <c r="L26" s="1167"/>
      <c r="M26" s="1166"/>
    </row>
    <row r="27" spans="1:13" ht="10.5" customHeight="1" thickBot="1">
      <c r="A27" s="667" t="s">
        <v>442</v>
      </c>
      <c r="B27" s="666">
        <v>85.5</v>
      </c>
      <c r="C27" s="1490">
        <v>85.7</v>
      </c>
      <c r="D27" s="1490">
        <v>85.8</v>
      </c>
      <c r="E27" s="1490">
        <v>83.5</v>
      </c>
      <c r="F27" s="1490">
        <v>82.9</v>
      </c>
      <c r="G27" s="1490">
        <v>80.8</v>
      </c>
      <c r="H27" s="1490">
        <v>80.5</v>
      </c>
      <c r="I27" s="1489">
        <v>75.2</v>
      </c>
      <c r="J27" s="1488" t="s">
        <v>407</v>
      </c>
      <c r="K27" s="1487" t="s">
        <v>411</v>
      </c>
      <c r="L27" s="1488" t="s">
        <v>401</v>
      </c>
      <c r="M27" s="1487" t="s">
        <v>411</v>
      </c>
    </row>
    <row r="28" spans="1:13" ht="10.5" customHeight="1">
      <c r="A28" s="1749" t="s">
        <v>443</v>
      </c>
      <c r="B28" s="1749" t="s">
        <v>379</v>
      </c>
      <c r="C28" s="1749" t="s">
        <v>379</v>
      </c>
      <c r="D28" s="1749" t="s">
        <v>379</v>
      </c>
      <c r="E28" s="1749" t="s">
        <v>379</v>
      </c>
      <c r="F28" s="1749" t="s">
        <v>379</v>
      </c>
      <c r="G28" s="1749" t="s">
        <v>379</v>
      </c>
      <c r="H28" s="1749" t="s">
        <v>379</v>
      </c>
      <c r="I28" s="1749" t="s">
        <v>379</v>
      </c>
      <c r="J28" s="1750" t="s">
        <v>379</v>
      </c>
      <c r="K28" s="1750" t="s">
        <v>379</v>
      </c>
      <c r="L28" s="1750" t="s">
        <v>379</v>
      </c>
      <c r="M28" s="1750" t="s">
        <v>379</v>
      </c>
    </row>
    <row r="29" spans="1:13" ht="10.5" customHeight="1">
      <c r="A29" s="1749"/>
      <c r="B29" s="1749" t="s">
        <v>379</v>
      </c>
      <c r="C29" s="1749" t="s">
        <v>379</v>
      </c>
      <c r="D29" s="1749" t="s">
        <v>379</v>
      </c>
      <c r="E29" s="1749" t="s">
        <v>379</v>
      </c>
      <c r="F29" s="1749" t="s">
        <v>379</v>
      </c>
      <c r="G29" s="1749" t="s">
        <v>379</v>
      </c>
      <c r="H29" s="1749" t="s">
        <v>379</v>
      </c>
      <c r="I29" s="1749" t="s">
        <v>379</v>
      </c>
      <c r="J29" s="1749" t="s">
        <v>379</v>
      </c>
      <c r="K29" s="1749" t="s">
        <v>379</v>
      </c>
      <c r="L29" s="1749" t="s">
        <v>379</v>
      </c>
      <c r="M29" s="1749" t="s">
        <v>379</v>
      </c>
    </row>
  </sheetData>
  <mergeCells count="8">
    <mergeCell ref="A28:M28"/>
    <mergeCell ref="A29:M29"/>
    <mergeCell ref="A1:M1"/>
    <mergeCell ref="J2:K2"/>
    <mergeCell ref="L2:M2"/>
    <mergeCell ref="L3:M3"/>
    <mergeCell ref="J21:K21"/>
    <mergeCell ref="L21:M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5:M27 B8:H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5F040-8653-4F9E-BBA0-F2DF4E7CB54C}">
  <dimension ref="A1:M56"/>
  <sheetViews>
    <sheetView view="pageLayout" zoomScaleNormal="100" workbookViewId="0">
      <selection activeCell="A17" sqref="A17"/>
    </sheetView>
  </sheetViews>
  <sheetFormatPr defaultColWidth="8.85546875" defaultRowHeight="12.6"/>
  <cols>
    <col min="1" max="1" width="31.5703125" style="957" customWidth="1"/>
    <col min="2" max="9" width="6.42578125" style="957" customWidth="1"/>
    <col min="10" max="11" width="7.140625" style="957" customWidth="1"/>
    <col min="12" max="13" width="8" style="957" customWidth="1"/>
    <col min="14" max="16384" width="8.85546875" style="957"/>
  </cols>
  <sheetData>
    <row r="1" spans="1:13" ht="12.75" customHeight="1">
      <c r="A1" s="1751" t="s">
        <v>444</v>
      </c>
      <c r="B1" s="1751" t="s">
        <v>379</v>
      </c>
      <c r="C1" s="1751" t="s">
        <v>379</v>
      </c>
      <c r="D1" s="1751" t="s">
        <v>379</v>
      </c>
      <c r="E1" s="1751" t="s">
        <v>379</v>
      </c>
      <c r="F1" s="1751" t="s">
        <v>379</v>
      </c>
      <c r="G1" s="1445"/>
      <c r="H1" s="1445"/>
      <c r="I1" s="1532"/>
      <c r="J1" s="1757" t="s">
        <v>387</v>
      </c>
      <c r="K1" s="1758" t="s">
        <v>379</v>
      </c>
      <c r="L1" s="1759" t="s">
        <v>388</v>
      </c>
      <c r="M1" s="1758" t="s">
        <v>379</v>
      </c>
    </row>
    <row r="2" spans="1:13" ht="10.5" customHeight="1">
      <c r="A2" s="356"/>
      <c r="B2" s="356"/>
      <c r="C2" s="356"/>
      <c r="D2" s="356"/>
      <c r="E2" s="356"/>
      <c r="F2" s="356"/>
      <c r="G2" s="356"/>
      <c r="H2" s="356"/>
      <c r="I2" s="355"/>
      <c r="J2" s="1531"/>
      <c r="K2" s="1530"/>
      <c r="L2" s="1760"/>
      <c r="M2" s="1761" t="s">
        <v>379</v>
      </c>
    </row>
    <row r="3" spans="1:13" ht="10.5" customHeight="1" thickBot="1">
      <c r="A3" s="1517" t="s">
        <v>389</v>
      </c>
      <c r="B3" s="1516" t="s">
        <v>390</v>
      </c>
      <c r="C3" s="1516" t="s">
        <v>391</v>
      </c>
      <c r="D3" s="1516" t="s">
        <v>392</v>
      </c>
      <c r="E3" s="1516" t="s">
        <v>393</v>
      </c>
      <c r="F3" s="1516" t="s">
        <v>394</v>
      </c>
      <c r="G3" s="1516" t="s">
        <v>395</v>
      </c>
      <c r="H3" s="1516" t="s">
        <v>396</v>
      </c>
      <c r="I3" s="354" t="s">
        <v>397</v>
      </c>
      <c r="J3" s="1529" t="s">
        <v>398</v>
      </c>
      <c r="K3" s="1528" t="s">
        <v>399</v>
      </c>
      <c r="L3" s="353" t="s">
        <v>398</v>
      </c>
      <c r="M3" s="1528" t="s">
        <v>399</v>
      </c>
    </row>
    <row r="4" spans="1:13" ht="10.5" customHeight="1">
      <c r="A4" s="352" t="s">
        <v>445</v>
      </c>
      <c r="B4" s="684">
        <v>152</v>
      </c>
      <c r="C4" s="684">
        <v>153</v>
      </c>
      <c r="D4" s="684">
        <v>145</v>
      </c>
      <c r="E4" s="684">
        <v>145</v>
      </c>
      <c r="F4" s="684">
        <v>139</v>
      </c>
      <c r="G4" s="684">
        <v>141</v>
      </c>
      <c r="H4" s="684">
        <v>138</v>
      </c>
      <c r="I4" s="688">
        <v>140</v>
      </c>
      <c r="J4" s="835" t="s">
        <v>446</v>
      </c>
      <c r="K4" s="836" t="s">
        <v>417</v>
      </c>
      <c r="L4" s="835" t="s">
        <v>446</v>
      </c>
      <c r="M4" s="836" t="s">
        <v>411</v>
      </c>
    </row>
    <row r="5" spans="1:13" ht="10.5" customHeight="1">
      <c r="A5" s="351" t="s">
        <v>447</v>
      </c>
      <c r="B5" s="670">
        <v>98</v>
      </c>
      <c r="C5" s="670">
        <v>101</v>
      </c>
      <c r="D5" s="670">
        <v>98</v>
      </c>
      <c r="E5" s="670">
        <v>99</v>
      </c>
      <c r="F5" s="670">
        <v>87</v>
      </c>
      <c r="G5" s="670">
        <v>88</v>
      </c>
      <c r="H5" s="670">
        <v>88</v>
      </c>
      <c r="I5" s="669">
        <v>92</v>
      </c>
      <c r="J5" s="1513" t="s">
        <v>429</v>
      </c>
      <c r="K5" s="1512" t="s">
        <v>402</v>
      </c>
      <c r="L5" s="880" t="s">
        <v>429</v>
      </c>
      <c r="M5" s="1512" t="s">
        <v>402</v>
      </c>
    </row>
    <row r="6" spans="1:13" ht="10.5" customHeight="1">
      <c r="A6" s="351" t="s">
        <v>448</v>
      </c>
      <c r="B6" s="670">
        <v>110</v>
      </c>
      <c r="C6" s="670">
        <v>121</v>
      </c>
      <c r="D6" s="670">
        <v>130</v>
      </c>
      <c r="E6" s="670">
        <v>119</v>
      </c>
      <c r="F6" s="670">
        <v>115</v>
      </c>
      <c r="G6" s="670">
        <v>120</v>
      </c>
      <c r="H6" s="670">
        <v>106</v>
      </c>
      <c r="I6" s="669">
        <v>110</v>
      </c>
      <c r="J6" s="1513" t="s">
        <v>404</v>
      </c>
      <c r="K6" s="1512" t="s">
        <v>449</v>
      </c>
      <c r="L6" s="880" t="s">
        <v>450</v>
      </c>
      <c r="M6" s="1512" t="s">
        <v>451</v>
      </c>
    </row>
    <row r="7" spans="1:13" ht="10.5" customHeight="1">
      <c r="A7" s="351" t="s">
        <v>452</v>
      </c>
      <c r="B7" s="670">
        <v>201</v>
      </c>
      <c r="C7" s="670">
        <v>200</v>
      </c>
      <c r="D7" s="670">
        <v>198</v>
      </c>
      <c r="E7" s="670">
        <v>201</v>
      </c>
      <c r="F7" s="670">
        <v>201</v>
      </c>
      <c r="G7" s="670">
        <v>192</v>
      </c>
      <c r="H7" s="670">
        <v>171</v>
      </c>
      <c r="I7" s="669">
        <v>174</v>
      </c>
      <c r="J7" s="1513" t="s">
        <v>411</v>
      </c>
      <c r="K7" s="1512" t="s">
        <v>420</v>
      </c>
      <c r="L7" s="880" t="s">
        <v>413</v>
      </c>
      <c r="M7" s="1535" t="s">
        <v>411</v>
      </c>
    </row>
    <row r="8" spans="1:13" ht="10.5" customHeight="1" thickBot="1">
      <c r="A8" s="351" t="s">
        <v>453</v>
      </c>
      <c r="B8" s="670">
        <v>-5</v>
      </c>
      <c r="C8" s="670">
        <v>-2</v>
      </c>
      <c r="D8" s="670">
        <v>-2</v>
      </c>
      <c r="E8" s="670">
        <v>-3</v>
      </c>
      <c r="F8" s="670">
        <v>-7</v>
      </c>
      <c r="G8" s="670">
        <v>2</v>
      </c>
      <c r="H8" s="670">
        <v>-3</v>
      </c>
      <c r="I8" s="669">
        <v>-1</v>
      </c>
      <c r="J8" s="1534"/>
      <c r="K8" s="1533"/>
      <c r="L8" s="1534"/>
      <c r="M8" s="1533"/>
    </row>
    <row r="9" spans="1:13" ht="12.75" customHeight="1" thickBot="1">
      <c r="A9" s="351"/>
      <c r="B9" s="351"/>
      <c r="C9" s="670"/>
      <c r="D9" s="670"/>
      <c r="E9" s="670"/>
      <c r="F9" s="670"/>
      <c r="G9" s="670"/>
      <c r="H9" s="670"/>
      <c r="I9" s="670"/>
      <c r="J9" s="1501"/>
      <c r="K9" s="1501"/>
      <c r="L9" s="1500"/>
      <c r="M9" s="1500"/>
    </row>
    <row r="10" spans="1:13" ht="12.75" customHeight="1">
      <c r="A10" s="1751" t="s">
        <v>454</v>
      </c>
      <c r="B10" s="1751" t="s">
        <v>379</v>
      </c>
      <c r="C10" s="1751" t="s">
        <v>379</v>
      </c>
      <c r="D10" s="1751" t="s">
        <v>379</v>
      </c>
      <c r="E10" s="1751" t="s">
        <v>379</v>
      </c>
      <c r="F10" s="1751" t="s">
        <v>379</v>
      </c>
      <c r="G10" s="1445"/>
      <c r="H10" s="1445"/>
      <c r="I10" s="1532"/>
      <c r="J10" s="1757" t="s">
        <v>387</v>
      </c>
      <c r="K10" s="1758" t="s">
        <v>379</v>
      </c>
      <c r="L10" s="1759" t="s">
        <v>388</v>
      </c>
      <c r="M10" s="1758" t="s">
        <v>379</v>
      </c>
    </row>
    <row r="11" spans="1:13" ht="10.5" customHeight="1">
      <c r="A11" s="356"/>
      <c r="B11" s="356"/>
      <c r="C11" s="356"/>
      <c r="D11" s="356"/>
      <c r="E11" s="356"/>
      <c r="F11" s="356"/>
      <c r="G11" s="356"/>
      <c r="H11" s="356"/>
      <c r="I11" s="355"/>
      <c r="J11" s="1531"/>
      <c r="K11" s="1530"/>
      <c r="L11" s="1760"/>
      <c r="M11" s="1761" t="s">
        <v>379</v>
      </c>
    </row>
    <row r="12" spans="1:13" ht="10.5" customHeight="1" thickBot="1">
      <c r="A12" s="1517" t="s">
        <v>389</v>
      </c>
      <c r="B12" s="1516" t="s">
        <v>390</v>
      </c>
      <c r="C12" s="1516" t="s">
        <v>391</v>
      </c>
      <c r="D12" s="1516" t="s">
        <v>392</v>
      </c>
      <c r="E12" s="1516" t="s">
        <v>393</v>
      </c>
      <c r="F12" s="1516" t="s">
        <v>394</v>
      </c>
      <c r="G12" s="1516" t="s">
        <v>395</v>
      </c>
      <c r="H12" s="1516" t="s">
        <v>396</v>
      </c>
      <c r="I12" s="354" t="s">
        <v>397</v>
      </c>
      <c r="J12" s="1529" t="s">
        <v>398</v>
      </c>
      <c r="K12" s="1528" t="s">
        <v>399</v>
      </c>
      <c r="L12" s="353" t="s">
        <v>398</v>
      </c>
      <c r="M12" s="1528" t="s">
        <v>399</v>
      </c>
    </row>
    <row r="13" spans="1:13" ht="10.5" customHeight="1">
      <c r="A13" s="352" t="s">
        <v>445</v>
      </c>
      <c r="B13" s="684">
        <v>83</v>
      </c>
      <c r="C13" s="684">
        <v>85</v>
      </c>
      <c r="D13" s="684">
        <v>83</v>
      </c>
      <c r="E13" s="684">
        <v>74</v>
      </c>
      <c r="F13" s="684">
        <v>83</v>
      </c>
      <c r="G13" s="684">
        <v>68</v>
      </c>
      <c r="H13" s="684">
        <v>67</v>
      </c>
      <c r="I13" s="688">
        <v>76</v>
      </c>
      <c r="J13" s="835" t="s">
        <v>411</v>
      </c>
      <c r="K13" s="836" t="s">
        <v>413</v>
      </c>
      <c r="L13" s="835" t="s">
        <v>420</v>
      </c>
      <c r="M13" s="836" t="s">
        <v>411</v>
      </c>
    </row>
    <row r="14" spans="1:13" ht="10.5" customHeight="1">
      <c r="A14" s="351" t="s">
        <v>447</v>
      </c>
      <c r="B14" s="670">
        <v>103</v>
      </c>
      <c r="C14" s="670">
        <v>102</v>
      </c>
      <c r="D14" s="670">
        <v>95</v>
      </c>
      <c r="E14" s="670">
        <v>92</v>
      </c>
      <c r="F14" s="670">
        <v>90</v>
      </c>
      <c r="G14" s="670">
        <v>90</v>
      </c>
      <c r="H14" s="670">
        <v>87</v>
      </c>
      <c r="I14" s="669">
        <v>93</v>
      </c>
      <c r="J14" s="1513" t="s">
        <v>422</v>
      </c>
      <c r="K14" s="1512" t="s">
        <v>420</v>
      </c>
      <c r="L14" s="880" t="s">
        <v>422</v>
      </c>
      <c r="M14" s="1512" t="s">
        <v>420</v>
      </c>
    </row>
    <row r="15" spans="1:13" ht="10.5" customHeight="1">
      <c r="A15" s="351" t="s">
        <v>448</v>
      </c>
      <c r="B15" s="670">
        <v>35</v>
      </c>
      <c r="C15" s="670">
        <v>30</v>
      </c>
      <c r="D15" s="670">
        <v>29</v>
      </c>
      <c r="E15" s="670">
        <v>28</v>
      </c>
      <c r="F15" s="670">
        <v>26</v>
      </c>
      <c r="G15" s="670">
        <v>25</v>
      </c>
      <c r="H15" s="670">
        <v>24</v>
      </c>
      <c r="I15" s="669">
        <v>27</v>
      </c>
      <c r="J15" s="1513" t="s">
        <v>455</v>
      </c>
      <c r="K15" s="1512" t="s">
        <v>456</v>
      </c>
      <c r="L15" s="880" t="s">
        <v>457</v>
      </c>
      <c r="M15" s="1512" t="s">
        <v>458</v>
      </c>
    </row>
    <row r="16" spans="1:13" ht="10.5" customHeight="1">
      <c r="A16" s="351" t="s">
        <v>452</v>
      </c>
      <c r="B16" s="670">
        <v>121</v>
      </c>
      <c r="C16" s="670">
        <v>118</v>
      </c>
      <c r="D16" s="670">
        <v>111</v>
      </c>
      <c r="E16" s="670">
        <v>104</v>
      </c>
      <c r="F16" s="670">
        <v>100</v>
      </c>
      <c r="G16" s="670">
        <v>96</v>
      </c>
      <c r="H16" s="670">
        <v>89</v>
      </c>
      <c r="I16" s="669">
        <v>99</v>
      </c>
      <c r="J16" s="1513" t="s">
        <v>459</v>
      </c>
      <c r="K16" s="1512" t="s">
        <v>407</v>
      </c>
      <c r="L16" s="880" t="s">
        <v>460</v>
      </c>
      <c r="M16" s="1535" t="s">
        <v>411</v>
      </c>
    </row>
    <row r="17" spans="1:13" ht="10.5" customHeight="1" thickBot="1">
      <c r="A17" s="351" t="s">
        <v>453</v>
      </c>
      <c r="B17" s="670" t="s">
        <v>350</v>
      </c>
      <c r="C17" s="670">
        <v>-3</v>
      </c>
      <c r="D17" s="670">
        <v>-1</v>
      </c>
      <c r="E17" s="670" t="s">
        <v>350</v>
      </c>
      <c r="F17" s="670">
        <v>-8</v>
      </c>
      <c r="G17" s="670">
        <v>-1</v>
      </c>
      <c r="H17" s="670" t="s">
        <v>350</v>
      </c>
      <c r="I17" s="669" t="s">
        <v>350</v>
      </c>
      <c r="J17" s="1534"/>
      <c r="K17" s="1533"/>
      <c r="L17" s="1534"/>
      <c r="M17" s="1533"/>
    </row>
    <row r="18" spans="1:13" ht="12.75" customHeight="1" thickBot="1">
      <c r="A18" s="351"/>
      <c r="B18" s="351"/>
      <c r="C18" s="670"/>
      <c r="D18" s="670"/>
      <c r="E18" s="670"/>
      <c r="F18" s="670"/>
      <c r="G18" s="670"/>
      <c r="H18" s="670"/>
      <c r="I18" s="670"/>
      <c r="J18" s="1501"/>
      <c r="K18" s="1501"/>
      <c r="L18" s="1500"/>
      <c r="M18" s="1500"/>
    </row>
    <row r="19" spans="1:13" ht="12.75" customHeight="1">
      <c r="A19" s="1751" t="s">
        <v>461</v>
      </c>
      <c r="B19" s="1751" t="s">
        <v>379</v>
      </c>
      <c r="C19" s="1751" t="s">
        <v>379</v>
      </c>
      <c r="D19" s="1751" t="s">
        <v>379</v>
      </c>
      <c r="E19" s="1751" t="s">
        <v>379</v>
      </c>
      <c r="F19" s="1751" t="s">
        <v>379</v>
      </c>
      <c r="G19" s="1445"/>
      <c r="H19" s="1445"/>
      <c r="I19" s="1532"/>
      <c r="J19" s="1757" t="s">
        <v>387</v>
      </c>
      <c r="K19" s="1758" t="s">
        <v>379</v>
      </c>
      <c r="L19" s="1759" t="s">
        <v>388</v>
      </c>
      <c r="M19" s="1758" t="s">
        <v>379</v>
      </c>
    </row>
    <row r="20" spans="1:13" ht="10.5" customHeight="1">
      <c r="A20" s="356"/>
      <c r="B20" s="356"/>
      <c r="C20" s="356"/>
      <c r="D20" s="356"/>
      <c r="E20" s="356"/>
      <c r="F20" s="356"/>
      <c r="G20" s="356"/>
      <c r="H20" s="356"/>
      <c r="I20" s="355"/>
      <c r="J20" s="1531"/>
      <c r="K20" s="1530"/>
      <c r="L20" s="1760"/>
      <c r="M20" s="1761" t="s">
        <v>379</v>
      </c>
    </row>
    <row r="21" spans="1:13" ht="10.5" customHeight="1" thickBot="1">
      <c r="A21" s="1517" t="s">
        <v>389</v>
      </c>
      <c r="B21" s="1516" t="s">
        <v>390</v>
      </c>
      <c r="C21" s="1516" t="s">
        <v>391</v>
      </c>
      <c r="D21" s="1516" t="s">
        <v>392</v>
      </c>
      <c r="E21" s="1516" t="s">
        <v>393</v>
      </c>
      <c r="F21" s="1516" t="s">
        <v>394</v>
      </c>
      <c r="G21" s="1516" t="s">
        <v>395</v>
      </c>
      <c r="H21" s="1516" t="s">
        <v>396</v>
      </c>
      <c r="I21" s="354" t="s">
        <v>397</v>
      </c>
      <c r="J21" s="1529" t="s">
        <v>398</v>
      </c>
      <c r="K21" s="1528" t="s">
        <v>399</v>
      </c>
      <c r="L21" s="353" t="s">
        <v>398</v>
      </c>
      <c r="M21" s="1528" t="s">
        <v>399</v>
      </c>
    </row>
    <row r="22" spans="1:13" ht="10.5" customHeight="1">
      <c r="A22" s="352" t="s">
        <v>445</v>
      </c>
      <c r="B22" s="684">
        <v>19</v>
      </c>
      <c r="C22" s="684">
        <v>19</v>
      </c>
      <c r="D22" s="684">
        <v>33</v>
      </c>
      <c r="E22" s="684">
        <v>13</v>
      </c>
      <c r="F22" s="684">
        <v>11</v>
      </c>
      <c r="G22" s="684">
        <v>3</v>
      </c>
      <c r="H22" s="684">
        <v>-51</v>
      </c>
      <c r="I22" s="688">
        <v>-12</v>
      </c>
      <c r="J22" s="835"/>
      <c r="K22" s="836"/>
      <c r="L22" s="835"/>
      <c r="M22" s="836"/>
    </row>
    <row r="23" spans="1:13" ht="10.5" customHeight="1">
      <c r="A23" s="351" t="s">
        <v>447</v>
      </c>
      <c r="B23" s="670">
        <v>-19</v>
      </c>
      <c r="C23" s="670">
        <v>-10</v>
      </c>
      <c r="D23" s="670">
        <v>-20</v>
      </c>
      <c r="E23" s="670">
        <v>-14</v>
      </c>
      <c r="F23" s="670">
        <v>-13</v>
      </c>
      <c r="G23" s="670">
        <v>-4</v>
      </c>
      <c r="H23" s="670">
        <v>-91</v>
      </c>
      <c r="I23" s="669">
        <v>-8</v>
      </c>
      <c r="J23" s="1513"/>
      <c r="K23" s="1512"/>
      <c r="L23" s="880"/>
      <c r="M23" s="1512"/>
    </row>
    <row r="24" spans="1:13" ht="10.5" customHeight="1">
      <c r="A24" s="351" t="s">
        <v>448</v>
      </c>
      <c r="B24" s="670">
        <v>-5</v>
      </c>
      <c r="C24" s="670">
        <v>-4</v>
      </c>
      <c r="D24" s="670" t="s">
        <v>350</v>
      </c>
      <c r="E24" s="670">
        <v>-2</v>
      </c>
      <c r="F24" s="670">
        <v>-8</v>
      </c>
      <c r="G24" s="670">
        <v>9</v>
      </c>
      <c r="H24" s="670">
        <v>-53</v>
      </c>
      <c r="I24" s="669">
        <v>-3</v>
      </c>
      <c r="J24" s="1513"/>
      <c r="K24" s="1512"/>
      <c r="L24" s="880"/>
      <c r="M24" s="1512"/>
    </row>
    <row r="25" spans="1:13" ht="10.5" customHeight="1">
      <c r="A25" s="351" t="s">
        <v>452</v>
      </c>
      <c r="B25" s="670">
        <v>-5</v>
      </c>
      <c r="C25" s="670">
        <v>-3</v>
      </c>
      <c r="D25" s="670">
        <v>-8</v>
      </c>
      <c r="E25" s="670">
        <v>-7</v>
      </c>
      <c r="F25" s="670">
        <v>-3</v>
      </c>
      <c r="G25" s="670">
        <v>-3</v>
      </c>
      <c r="H25" s="670">
        <v>-30</v>
      </c>
      <c r="I25" s="669">
        <v>-16</v>
      </c>
      <c r="J25" s="1513"/>
      <c r="K25" s="1512"/>
      <c r="L25" s="880"/>
      <c r="M25" s="1535"/>
    </row>
    <row r="26" spans="1:13" ht="10.5" customHeight="1" thickBot="1">
      <c r="A26" s="351" t="s">
        <v>453</v>
      </c>
      <c r="B26" s="670" t="s">
        <v>350</v>
      </c>
      <c r="C26" s="670">
        <v>-3</v>
      </c>
      <c r="D26" s="670">
        <v>-3</v>
      </c>
      <c r="E26" s="670">
        <v>3</v>
      </c>
      <c r="F26" s="670">
        <v>1</v>
      </c>
      <c r="G26" s="670" t="s">
        <v>350</v>
      </c>
      <c r="H26" s="670">
        <v>-1</v>
      </c>
      <c r="I26" s="669">
        <v>1</v>
      </c>
      <c r="J26" s="1534"/>
      <c r="K26" s="1533"/>
      <c r="L26" s="1534"/>
      <c r="M26" s="1533"/>
    </row>
    <row r="27" spans="1:13" ht="12.75" customHeight="1" thickBot="1">
      <c r="A27" s="351"/>
      <c r="B27" s="351"/>
      <c r="C27" s="670"/>
      <c r="D27" s="670"/>
      <c r="E27" s="670"/>
      <c r="F27" s="670"/>
      <c r="G27" s="670"/>
      <c r="H27" s="670"/>
      <c r="I27" s="670"/>
      <c r="J27" s="1501"/>
      <c r="K27" s="1501"/>
      <c r="L27" s="1500"/>
      <c r="M27" s="1500"/>
    </row>
    <row r="28" spans="1:13" ht="12.75" customHeight="1">
      <c r="A28" s="1751" t="s">
        <v>462</v>
      </c>
      <c r="B28" s="1751" t="s">
        <v>379</v>
      </c>
      <c r="C28" s="1751" t="s">
        <v>379</v>
      </c>
      <c r="D28" s="1751" t="s">
        <v>379</v>
      </c>
      <c r="E28" s="1751" t="s">
        <v>379</v>
      </c>
      <c r="F28" s="1751" t="s">
        <v>379</v>
      </c>
      <c r="G28" s="1445"/>
      <c r="H28" s="1445"/>
      <c r="I28" s="1532"/>
      <c r="J28" s="1757" t="s">
        <v>387</v>
      </c>
      <c r="K28" s="1758" t="s">
        <v>379</v>
      </c>
      <c r="L28" s="1759" t="s">
        <v>388</v>
      </c>
      <c r="M28" s="1758" t="s">
        <v>379</v>
      </c>
    </row>
    <row r="29" spans="1:13" ht="10.5" customHeight="1">
      <c r="A29" s="1751" t="s">
        <v>463</v>
      </c>
      <c r="B29" s="1751" t="s">
        <v>379</v>
      </c>
      <c r="C29" s="1751" t="s">
        <v>379</v>
      </c>
      <c r="D29" s="1751" t="s">
        <v>379</v>
      </c>
      <c r="E29" s="1751" t="s">
        <v>379</v>
      </c>
      <c r="F29" s="1751" t="s">
        <v>379</v>
      </c>
      <c r="G29" s="1445"/>
      <c r="H29" s="1445"/>
      <c r="I29" s="1532"/>
      <c r="J29" s="1531"/>
      <c r="K29" s="1530"/>
      <c r="L29" s="1760"/>
      <c r="M29" s="1761" t="s">
        <v>379</v>
      </c>
    </row>
    <row r="30" spans="1:13" ht="10.5" customHeight="1" thickBot="1">
      <c r="A30" s="1517" t="s">
        <v>437</v>
      </c>
      <c r="B30" s="1516" t="s">
        <v>390</v>
      </c>
      <c r="C30" s="1516" t="s">
        <v>391</v>
      </c>
      <c r="D30" s="1516" t="s">
        <v>392</v>
      </c>
      <c r="E30" s="1516" t="s">
        <v>393</v>
      </c>
      <c r="F30" s="1516" t="s">
        <v>394</v>
      </c>
      <c r="G30" s="1516" t="s">
        <v>395</v>
      </c>
      <c r="H30" s="1516" t="s">
        <v>396</v>
      </c>
      <c r="I30" s="354" t="s">
        <v>397</v>
      </c>
      <c r="J30" s="1529" t="s">
        <v>398</v>
      </c>
      <c r="K30" s="1528" t="s">
        <v>399</v>
      </c>
      <c r="L30" s="353" t="s">
        <v>398</v>
      </c>
      <c r="M30" s="1528" t="s">
        <v>399</v>
      </c>
    </row>
    <row r="31" spans="1:13" ht="10.5" customHeight="1">
      <c r="A31" s="351" t="s">
        <v>438</v>
      </c>
      <c r="B31" s="679">
        <v>35.900000000000006</v>
      </c>
      <c r="C31" s="679">
        <v>35.200000000000003</v>
      </c>
      <c r="D31" s="679">
        <v>34.5</v>
      </c>
      <c r="E31" s="679">
        <v>33.900000000000006</v>
      </c>
      <c r="F31" s="679">
        <v>33.400000000000006</v>
      </c>
      <c r="G31" s="679">
        <v>32.9</v>
      </c>
      <c r="H31" s="679">
        <v>32.299999999999997</v>
      </c>
      <c r="I31" s="837">
        <v>31.8</v>
      </c>
      <c r="J31" s="1513" t="s">
        <v>439</v>
      </c>
      <c r="K31" s="1512" t="s">
        <v>403</v>
      </c>
      <c r="L31" s="880" t="s">
        <v>439</v>
      </c>
      <c r="M31" s="1512" t="s">
        <v>403</v>
      </c>
    </row>
    <row r="32" spans="1:13" ht="10.5" customHeight="1">
      <c r="A32" s="351" t="s">
        <v>440</v>
      </c>
      <c r="B32" s="679">
        <v>8.8000000000000007</v>
      </c>
      <c r="C32" s="679">
        <v>8.9</v>
      </c>
      <c r="D32" s="679">
        <v>8.8000000000000007</v>
      </c>
      <c r="E32" s="679">
        <v>8.8000000000000007</v>
      </c>
      <c r="F32" s="679">
        <v>8.6999999999999993</v>
      </c>
      <c r="G32" s="679">
        <v>8.6</v>
      </c>
      <c r="H32" s="679">
        <v>8.5</v>
      </c>
      <c r="I32" s="837">
        <v>8.6999999999999993</v>
      </c>
      <c r="J32" s="1513" t="s">
        <v>420</v>
      </c>
      <c r="K32" s="1512" t="s">
        <v>417</v>
      </c>
      <c r="L32" s="880" t="s">
        <v>420</v>
      </c>
      <c r="M32" s="1512" t="s">
        <v>417</v>
      </c>
    </row>
    <row r="33" spans="1:13" ht="10.5" customHeight="1">
      <c r="A33" s="356" t="s">
        <v>441</v>
      </c>
      <c r="B33" s="958">
        <v>44.7</v>
      </c>
      <c r="C33" s="958">
        <v>44.1</v>
      </c>
      <c r="D33" s="958">
        <v>43.3</v>
      </c>
      <c r="E33" s="958">
        <v>42.7</v>
      </c>
      <c r="F33" s="958">
        <v>42.1</v>
      </c>
      <c r="G33" s="958">
        <v>41.5</v>
      </c>
      <c r="H33" s="958">
        <v>40.799999999999997</v>
      </c>
      <c r="I33" s="959">
        <v>40.5</v>
      </c>
      <c r="J33" s="1511" t="s">
        <v>418</v>
      </c>
      <c r="K33" s="1510" t="s">
        <v>420</v>
      </c>
      <c r="L33" s="886" t="s">
        <v>418</v>
      </c>
      <c r="M33" s="1510" t="s">
        <v>420</v>
      </c>
    </row>
    <row r="34" spans="1:13" ht="10.5" customHeight="1" thickBot="1">
      <c r="A34" s="356" t="s">
        <v>442</v>
      </c>
      <c r="B34" s="958">
        <v>21.4</v>
      </c>
      <c r="C34" s="958">
        <v>21.5</v>
      </c>
      <c r="D34" s="958">
        <v>21.9</v>
      </c>
      <c r="E34" s="958">
        <v>22.1</v>
      </c>
      <c r="F34" s="958">
        <v>21.9</v>
      </c>
      <c r="G34" s="958">
        <v>22</v>
      </c>
      <c r="H34" s="958">
        <v>22</v>
      </c>
      <c r="I34" s="959">
        <v>20.9</v>
      </c>
      <c r="J34" s="960" t="s">
        <v>413</v>
      </c>
      <c r="K34" s="1527" t="s">
        <v>411</v>
      </c>
      <c r="L34" s="1526" t="s">
        <v>413</v>
      </c>
      <c r="M34" s="1525" t="s">
        <v>411</v>
      </c>
    </row>
    <row r="35" spans="1:13" ht="10.5" customHeight="1">
      <c r="A35" s="356"/>
      <c r="B35" s="958"/>
      <c r="C35" s="958"/>
      <c r="D35" s="958"/>
      <c r="E35" s="958"/>
      <c r="F35" s="958"/>
      <c r="G35" s="958"/>
      <c r="H35" s="958"/>
      <c r="I35" s="958"/>
      <c r="J35" s="1524"/>
      <c r="K35" s="1520"/>
      <c r="L35" s="1520"/>
      <c r="M35" s="1522"/>
    </row>
    <row r="36" spans="1:13" ht="10.5" customHeight="1">
      <c r="A36" s="1751" t="s">
        <v>464</v>
      </c>
      <c r="B36" s="1751" t="s">
        <v>379</v>
      </c>
      <c r="C36" s="1751" t="s">
        <v>379</v>
      </c>
      <c r="D36" s="1751" t="s">
        <v>379</v>
      </c>
      <c r="E36" s="1751" t="s">
        <v>379</v>
      </c>
      <c r="F36" s="1751" t="s">
        <v>379</v>
      </c>
      <c r="G36" s="1445"/>
      <c r="H36" s="1445"/>
      <c r="I36" s="1445"/>
      <c r="J36" s="356"/>
      <c r="K36" s="356"/>
      <c r="L36" s="1762"/>
      <c r="M36" s="1762" t="s">
        <v>379</v>
      </c>
    </row>
    <row r="37" spans="1:13" ht="10.5" customHeight="1" thickBot="1">
      <c r="A37" s="1517" t="s">
        <v>437</v>
      </c>
      <c r="B37" s="1516" t="s">
        <v>390</v>
      </c>
      <c r="C37" s="1516" t="s">
        <v>391</v>
      </c>
      <c r="D37" s="1516" t="s">
        <v>392</v>
      </c>
      <c r="E37" s="1516" t="s">
        <v>393</v>
      </c>
      <c r="F37" s="1516" t="s">
        <v>394</v>
      </c>
      <c r="G37" s="1516" t="s">
        <v>395</v>
      </c>
      <c r="H37" s="1516" t="s">
        <v>396</v>
      </c>
      <c r="I37" s="1516" t="s">
        <v>397</v>
      </c>
      <c r="J37" s="1514" t="s">
        <v>398</v>
      </c>
      <c r="K37" s="1515" t="s">
        <v>399</v>
      </c>
      <c r="L37" s="1514" t="s">
        <v>398</v>
      </c>
      <c r="M37" s="1514" t="s">
        <v>399</v>
      </c>
    </row>
    <row r="38" spans="1:13" ht="10.5" customHeight="1">
      <c r="A38" s="351" t="s">
        <v>438</v>
      </c>
      <c r="B38" s="679">
        <v>30.4</v>
      </c>
      <c r="C38" s="679">
        <v>29.999999999999996</v>
      </c>
      <c r="D38" s="679">
        <v>29.6</v>
      </c>
      <c r="E38" s="679">
        <v>29.2</v>
      </c>
      <c r="F38" s="679">
        <v>28.7</v>
      </c>
      <c r="G38" s="679">
        <v>28.2</v>
      </c>
      <c r="H38" s="679">
        <v>27.8</v>
      </c>
      <c r="I38" s="837">
        <v>27.300000000000004</v>
      </c>
      <c r="J38" s="1513" t="s">
        <v>418</v>
      </c>
      <c r="K38" s="1512" t="s">
        <v>420</v>
      </c>
      <c r="L38" s="880" t="s">
        <v>418</v>
      </c>
      <c r="M38" s="1512" t="s">
        <v>420</v>
      </c>
    </row>
    <row r="39" spans="1:13" ht="10.5" customHeight="1">
      <c r="A39" s="351" t="s">
        <v>440</v>
      </c>
      <c r="B39" s="679">
        <v>6.2</v>
      </c>
      <c r="C39" s="679">
        <v>6.3</v>
      </c>
      <c r="D39" s="679">
        <v>6.3</v>
      </c>
      <c r="E39" s="679">
        <v>6.3</v>
      </c>
      <c r="F39" s="679">
        <v>6.3</v>
      </c>
      <c r="G39" s="679">
        <v>6.3</v>
      </c>
      <c r="H39" s="679">
        <v>6.3</v>
      </c>
      <c r="I39" s="837">
        <v>6.4</v>
      </c>
      <c r="J39" s="1513" t="s">
        <v>413</v>
      </c>
      <c r="K39" s="1512" t="s">
        <v>413</v>
      </c>
      <c r="L39" s="880" t="s">
        <v>413</v>
      </c>
      <c r="M39" s="1512" t="s">
        <v>413</v>
      </c>
    </row>
    <row r="40" spans="1:13" ht="10.5" customHeight="1">
      <c r="A40" s="356" t="s">
        <v>441</v>
      </c>
      <c r="B40" s="958">
        <v>36.6</v>
      </c>
      <c r="C40" s="958">
        <v>36.299999999999997</v>
      </c>
      <c r="D40" s="958">
        <v>35.9</v>
      </c>
      <c r="E40" s="958">
        <v>35.5</v>
      </c>
      <c r="F40" s="958">
        <v>35</v>
      </c>
      <c r="G40" s="958">
        <v>34.5</v>
      </c>
      <c r="H40" s="958">
        <v>34.1</v>
      </c>
      <c r="I40" s="959">
        <v>33.700000000000003</v>
      </c>
      <c r="J40" s="1511" t="s">
        <v>465</v>
      </c>
      <c r="K40" s="1510" t="s">
        <v>420</v>
      </c>
      <c r="L40" s="886" t="s">
        <v>465</v>
      </c>
      <c r="M40" s="1510" t="s">
        <v>420</v>
      </c>
    </row>
    <row r="41" spans="1:13" ht="10.5" customHeight="1" thickBot="1">
      <c r="A41" s="356" t="s">
        <v>442</v>
      </c>
      <c r="B41" s="958">
        <v>25.9</v>
      </c>
      <c r="C41" s="958">
        <v>26.1</v>
      </c>
      <c r="D41" s="958">
        <v>25.7</v>
      </c>
      <c r="E41" s="958">
        <v>25</v>
      </c>
      <c r="F41" s="958">
        <v>24.6</v>
      </c>
      <c r="G41" s="958">
        <v>24.4</v>
      </c>
      <c r="H41" s="958">
        <v>23.8</v>
      </c>
      <c r="I41" s="959">
        <v>22.9</v>
      </c>
      <c r="J41" s="960" t="s">
        <v>465</v>
      </c>
      <c r="K41" s="1521" t="s">
        <v>417</v>
      </c>
      <c r="L41" s="1508" t="s">
        <v>465</v>
      </c>
      <c r="M41" s="1523" t="s">
        <v>417</v>
      </c>
    </row>
    <row r="42" spans="1:13" ht="10.5" customHeight="1">
      <c r="A42" s="356"/>
      <c r="B42" s="958"/>
      <c r="C42" s="958"/>
      <c r="D42" s="958"/>
      <c r="E42" s="958"/>
      <c r="F42" s="958"/>
      <c r="G42" s="958"/>
      <c r="H42" s="958"/>
      <c r="I42" s="958"/>
      <c r="J42" s="1519"/>
      <c r="K42" s="1520"/>
      <c r="L42" s="1520"/>
      <c r="M42" s="1522"/>
    </row>
    <row r="43" spans="1:13" ht="10.5" customHeight="1">
      <c r="A43" s="1751" t="s">
        <v>466</v>
      </c>
      <c r="B43" s="1751" t="s">
        <v>379</v>
      </c>
      <c r="C43" s="1751" t="s">
        <v>379</v>
      </c>
      <c r="D43" s="1751" t="s">
        <v>379</v>
      </c>
      <c r="E43" s="1751" t="s">
        <v>379</v>
      </c>
      <c r="F43" s="1751" t="s">
        <v>379</v>
      </c>
      <c r="G43" s="1445"/>
      <c r="H43" s="1445"/>
      <c r="I43" s="1445"/>
      <c r="J43" s="356"/>
      <c r="K43" s="356"/>
      <c r="L43" s="1762"/>
      <c r="M43" s="1762" t="s">
        <v>379</v>
      </c>
    </row>
    <row r="44" spans="1:13" ht="10.5" customHeight="1" thickBot="1">
      <c r="A44" s="1517" t="s">
        <v>437</v>
      </c>
      <c r="B44" s="1516" t="s">
        <v>390</v>
      </c>
      <c r="C44" s="1516" t="s">
        <v>391</v>
      </c>
      <c r="D44" s="1516" t="s">
        <v>392</v>
      </c>
      <c r="E44" s="1516" t="s">
        <v>393</v>
      </c>
      <c r="F44" s="1516" t="s">
        <v>394</v>
      </c>
      <c r="G44" s="1516" t="s">
        <v>395</v>
      </c>
      <c r="H44" s="1516" t="s">
        <v>396</v>
      </c>
      <c r="I44" s="1516" t="s">
        <v>397</v>
      </c>
      <c r="J44" s="1514" t="s">
        <v>398</v>
      </c>
      <c r="K44" s="1515" t="s">
        <v>399</v>
      </c>
      <c r="L44" s="1514" t="s">
        <v>398</v>
      </c>
      <c r="M44" s="1514" t="s">
        <v>399</v>
      </c>
    </row>
    <row r="45" spans="1:13" ht="10.5" customHeight="1">
      <c r="A45" s="351" t="s">
        <v>438</v>
      </c>
      <c r="B45" s="679">
        <v>35.699999999999996</v>
      </c>
      <c r="C45" s="679">
        <v>35</v>
      </c>
      <c r="D45" s="679">
        <v>34.5</v>
      </c>
      <c r="E45" s="679">
        <v>34.5</v>
      </c>
      <c r="F45" s="679">
        <v>32.799999999999997</v>
      </c>
      <c r="G45" s="679">
        <v>30.799999999999997</v>
      </c>
      <c r="H45" s="679">
        <v>30.799999999999997</v>
      </c>
      <c r="I45" s="837">
        <v>28.1</v>
      </c>
      <c r="J45" s="1513" t="s">
        <v>446</v>
      </c>
      <c r="K45" s="1512" t="s">
        <v>403</v>
      </c>
      <c r="L45" s="880" t="s">
        <v>401</v>
      </c>
      <c r="M45" s="1512" t="s">
        <v>420</v>
      </c>
    </row>
    <row r="46" spans="1:13" ht="10.5" customHeight="1">
      <c r="A46" s="351" t="s">
        <v>440</v>
      </c>
      <c r="B46" s="679">
        <v>2.7</v>
      </c>
      <c r="C46" s="679">
        <v>2.7</v>
      </c>
      <c r="D46" s="679">
        <v>2.6</v>
      </c>
      <c r="E46" s="679">
        <v>2.6</v>
      </c>
      <c r="F46" s="679">
        <v>2.7</v>
      </c>
      <c r="G46" s="679">
        <v>2.6</v>
      </c>
      <c r="H46" s="679">
        <v>2.6</v>
      </c>
      <c r="I46" s="837">
        <v>2.4</v>
      </c>
      <c r="J46" s="1513" t="s">
        <v>411</v>
      </c>
      <c r="K46" s="1512" t="s">
        <v>411</v>
      </c>
      <c r="L46" s="880" t="s">
        <v>404</v>
      </c>
      <c r="M46" s="1512" t="s">
        <v>411</v>
      </c>
    </row>
    <row r="47" spans="1:13" ht="10.5" customHeight="1">
      <c r="A47" s="356" t="s">
        <v>441</v>
      </c>
      <c r="B47" s="958">
        <v>38.4</v>
      </c>
      <c r="C47" s="958">
        <v>37.700000000000003</v>
      </c>
      <c r="D47" s="958">
        <v>37.1</v>
      </c>
      <c r="E47" s="958">
        <v>37.1</v>
      </c>
      <c r="F47" s="958">
        <v>35.5</v>
      </c>
      <c r="G47" s="958">
        <v>33.4</v>
      </c>
      <c r="H47" s="958">
        <v>33.4</v>
      </c>
      <c r="I47" s="959">
        <v>30.5</v>
      </c>
      <c r="J47" s="1511" t="s">
        <v>416</v>
      </c>
      <c r="K47" s="1510" t="s">
        <v>403</v>
      </c>
      <c r="L47" s="886" t="s">
        <v>407</v>
      </c>
      <c r="M47" s="1510" t="s">
        <v>420</v>
      </c>
    </row>
    <row r="48" spans="1:13" ht="10.5" customHeight="1" thickBot="1">
      <c r="A48" s="356" t="s">
        <v>442</v>
      </c>
      <c r="B48" s="958">
        <v>10.8</v>
      </c>
      <c r="C48" s="958">
        <v>10.7</v>
      </c>
      <c r="D48" s="958">
        <v>10.9</v>
      </c>
      <c r="E48" s="958">
        <v>10.4</v>
      </c>
      <c r="F48" s="958">
        <v>9.9</v>
      </c>
      <c r="G48" s="958">
        <v>9.5</v>
      </c>
      <c r="H48" s="958">
        <v>9.9</v>
      </c>
      <c r="I48" s="959">
        <v>8.6999999999999993</v>
      </c>
      <c r="J48" s="1508" t="s">
        <v>446</v>
      </c>
      <c r="K48" s="1521" t="s">
        <v>420</v>
      </c>
      <c r="L48" s="960" t="s">
        <v>401</v>
      </c>
      <c r="M48" s="961" t="s">
        <v>411</v>
      </c>
    </row>
    <row r="49" spans="1:13" ht="10.5" customHeight="1">
      <c r="A49" s="356"/>
      <c r="B49" s="958"/>
      <c r="C49" s="958"/>
      <c r="D49" s="958"/>
      <c r="E49" s="958"/>
      <c r="F49" s="958"/>
      <c r="G49" s="958"/>
      <c r="H49" s="958"/>
      <c r="I49" s="958"/>
      <c r="J49" s="1520"/>
      <c r="K49" s="1520"/>
      <c r="L49" s="1519"/>
      <c r="M49" s="1518"/>
    </row>
    <row r="50" spans="1:13" ht="10.5" customHeight="1">
      <c r="A50" s="1751" t="s">
        <v>467</v>
      </c>
      <c r="B50" s="1751" t="s">
        <v>379</v>
      </c>
      <c r="C50" s="1751" t="s">
        <v>379</v>
      </c>
      <c r="D50" s="1751" t="s">
        <v>379</v>
      </c>
      <c r="E50" s="1751" t="s">
        <v>379</v>
      </c>
      <c r="F50" s="1751" t="s">
        <v>379</v>
      </c>
      <c r="G50" s="1445"/>
      <c r="H50" s="1445"/>
      <c r="I50" s="1445"/>
      <c r="J50" s="356"/>
      <c r="K50" s="356"/>
      <c r="L50" s="1762"/>
      <c r="M50" s="1762" t="s">
        <v>379</v>
      </c>
    </row>
    <row r="51" spans="1:13" ht="10.5" customHeight="1" thickBot="1">
      <c r="A51" s="1517" t="s">
        <v>437</v>
      </c>
      <c r="B51" s="1516" t="s">
        <v>390</v>
      </c>
      <c r="C51" s="1516" t="s">
        <v>391</v>
      </c>
      <c r="D51" s="1516" t="s">
        <v>392</v>
      </c>
      <c r="E51" s="1516" t="s">
        <v>393</v>
      </c>
      <c r="F51" s="1516" t="s">
        <v>394</v>
      </c>
      <c r="G51" s="1516" t="s">
        <v>395</v>
      </c>
      <c r="H51" s="1516" t="s">
        <v>396</v>
      </c>
      <c r="I51" s="1516" t="s">
        <v>397</v>
      </c>
      <c r="J51" s="1514" t="s">
        <v>398</v>
      </c>
      <c r="K51" s="1515" t="s">
        <v>399</v>
      </c>
      <c r="L51" s="1514" t="s">
        <v>398</v>
      </c>
      <c r="M51" s="1514" t="s">
        <v>399</v>
      </c>
    </row>
    <row r="52" spans="1:13" ht="10.5" customHeight="1">
      <c r="A52" s="351" t="s">
        <v>438</v>
      </c>
      <c r="B52" s="679">
        <v>48.5</v>
      </c>
      <c r="C52" s="679">
        <v>48.2</v>
      </c>
      <c r="D52" s="679">
        <v>47.4</v>
      </c>
      <c r="E52" s="679">
        <v>46</v>
      </c>
      <c r="F52" s="679">
        <v>46.4</v>
      </c>
      <c r="G52" s="679">
        <v>43.6</v>
      </c>
      <c r="H52" s="679">
        <v>43.3</v>
      </c>
      <c r="I52" s="837">
        <v>40.599999999999994</v>
      </c>
      <c r="J52" s="1513" t="s">
        <v>465</v>
      </c>
      <c r="K52" s="1512" t="s">
        <v>420</v>
      </c>
      <c r="L52" s="880" t="s">
        <v>439</v>
      </c>
      <c r="M52" s="1512" t="s">
        <v>403</v>
      </c>
    </row>
    <row r="53" spans="1:13" ht="10.5" customHeight="1">
      <c r="A53" s="351" t="s">
        <v>440</v>
      </c>
      <c r="B53" s="679">
        <v>3.6</v>
      </c>
      <c r="C53" s="679">
        <v>3.6</v>
      </c>
      <c r="D53" s="679">
        <v>3.6</v>
      </c>
      <c r="E53" s="679">
        <v>3.4</v>
      </c>
      <c r="F53" s="679">
        <v>3.5</v>
      </c>
      <c r="G53" s="679">
        <v>3.3</v>
      </c>
      <c r="H53" s="679">
        <v>3.3</v>
      </c>
      <c r="I53" s="837">
        <v>3.2</v>
      </c>
      <c r="J53" s="1513" t="s">
        <v>407</v>
      </c>
      <c r="K53" s="1512" t="s">
        <v>411</v>
      </c>
      <c r="L53" s="880" t="s">
        <v>418</v>
      </c>
      <c r="M53" s="1512" t="s">
        <v>411</v>
      </c>
    </row>
    <row r="54" spans="1:13" ht="10.5" customHeight="1">
      <c r="A54" s="356" t="s">
        <v>441</v>
      </c>
      <c r="B54" s="958">
        <v>52.1</v>
      </c>
      <c r="C54" s="958">
        <v>51.8</v>
      </c>
      <c r="D54" s="958">
        <v>51</v>
      </c>
      <c r="E54" s="958">
        <v>49.4</v>
      </c>
      <c r="F54" s="958">
        <v>49.9</v>
      </c>
      <c r="G54" s="958">
        <v>46.9</v>
      </c>
      <c r="H54" s="958">
        <v>46.6</v>
      </c>
      <c r="I54" s="959">
        <v>43.8</v>
      </c>
      <c r="J54" s="1511" t="s">
        <v>401</v>
      </c>
      <c r="K54" s="1510" t="s">
        <v>420</v>
      </c>
      <c r="L54" s="886" t="s">
        <v>439</v>
      </c>
      <c r="M54" s="1510" t="s">
        <v>403</v>
      </c>
    </row>
    <row r="55" spans="1:13" ht="10.5" customHeight="1" thickBot="1">
      <c r="A55" s="356" t="s">
        <v>442</v>
      </c>
      <c r="B55" s="958">
        <v>27.4</v>
      </c>
      <c r="C55" s="958">
        <v>27.4</v>
      </c>
      <c r="D55" s="958">
        <v>27.3</v>
      </c>
      <c r="E55" s="958">
        <v>26</v>
      </c>
      <c r="F55" s="958">
        <v>26.4</v>
      </c>
      <c r="G55" s="958">
        <v>24.8</v>
      </c>
      <c r="H55" s="958">
        <v>24.9</v>
      </c>
      <c r="I55" s="1509">
        <v>22.7</v>
      </c>
      <c r="J55" s="1508" t="s">
        <v>401</v>
      </c>
      <c r="K55" s="962" t="s">
        <v>411</v>
      </c>
      <c r="L55" s="1508" t="s">
        <v>418</v>
      </c>
      <c r="M55" s="961" t="s">
        <v>420</v>
      </c>
    </row>
    <row r="56" spans="1:13" ht="9.75" customHeight="1">
      <c r="A56" s="351"/>
      <c r="B56" s="971"/>
      <c r="C56" s="971"/>
      <c r="D56" s="971"/>
      <c r="E56" s="971"/>
      <c r="F56" s="971"/>
      <c r="G56" s="971"/>
      <c r="H56" s="971"/>
      <c r="I56" s="971"/>
      <c r="J56" s="970"/>
      <c r="K56" s="1507"/>
      <c r="L56" s="970"/>
      <c r="M56" s="1507"/>
    </row>
  </sheetData>
  <mergeCells count="23">
    <mergeCell ref="A50:F50"/>
    <mergeCell ref="L50:M50"/>
    <mergeCell ref="A29:F29"/>
    <mergeCell ref="L29:M29"/>
    <mergeCell ref="A36:F36"/>
    <mergeCell ref="L36:M36"/>
    <mergeCell ref="A43:F43"/>
    <mergeCell ref="L43:M43"/>
    <mergeCell ref="A28:F28"/>
    <mergeCell ref="J28:K28"/>
    <mergeCell ref="L28:M28"/>
    <mergeCell ref="A1:F1"/>
    <mergeCell ref="J1:K1"/>
    <mergeCell ref="L1:M1"/>
    <mergeCell ref="L2:M2"/>
    <mergeCell ref="A10:F10"/>
    <mergeCell ref="J10:K10"/>
    <mergeCell ref="L10:M10"/>
    <mergeCell ref="L11:M11"/>
    <mergeCell ref="A19:F19"/>
    <mergeCell ref="J19:K19"/>
    <mergeCell ref="L19:M19"/>
    <mergeCell ref="L20:M20"/>
  </mergeCells>
  <pageMargins left="0.70866141732283505" right="0.70866141732283505" top="0.74803149606299202" bottom="0.74803149606299202" header="0.31496062992126" footer="0.31496062992126"/>
  <pageSetup paperSize="9" scale="77" orientation="portrait" r:id="rId1"/>
  <headerFooter alignWithMargins="0"/>
  <ignoredErrors>
    <ignoredError sqref="A27:M56 A17:I26 J17:M26 J4:M1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rgb="FFFFCCCC"/>
  </sheetPr>
  <dimension ref="A1"/>
  <sheetViews>
    <sheetView view="pageLayout" zoomScaleNormal="100" zoomScaleSheetLayoutView="80" workbookViewId="0">
      <selection activeCell="A17" sqref="A17"/>
    </sheetView>
  </sheetViews>
  <sheetFormatPr defaultColWidth="9.140625" defaultRowHeight="9.9499999999999993"/>
  <cols>
    <col min="1" max="16384" width="9.140625" style="324"/>
  </cols>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2C78-D938-4175-B3CD-8057EC356958}">
  <dimension ref="A1:M26"/>
  <sheetViews>
    <sheetView view="pageLayout" topLeftCell="A22" zoomScaleNormal="100" workbookViewId="0">
      <selection activeCell="A17" sqref="A17"/>
    </sheetView>
  </sheetViews>
  <sheetFormatPr defaultColWidth="8.85546875" defaultRowHeight="12.6"/>
  <cols>
    <col min="1" max="1" width="31.5703125" style="957" customWidth="1"/>
    <col min="2" max="9" width="6.5703125" style="957" customWidth="1"/>
    <col min="10" max="13" width="7.85546875" style="957" customWidth="1"/>
    <col min="14" max="16384" width="8.85546875" style="957"/>
  </cols>
  <sheetData>
    <row r="1" spans="1:13" ht="15.75" customHeight="1" thickBot="1">
      <c r="A1" s="1751" t="s">
        <v>468</v>
      </c>
      <c r="B1" s="1751" t="s">
        <v>379</v>
      </c>
      <c r="C1" s="1751" t="s">
        <v>379</v>
      </c>
      <c r="D1" s="1751" t="s">
        <v>379</v>
      </c>
      <c r="E1" s="1751" t="s">
        <v>379</v>
      </c>
      <c r="F1" s="1751" t="s">
        <v>379</v>
      </c>
      <c r="G1" s="1751" t="s">
        <v>379</v>
      </c>
      <c r="H1" s="1751" t="s">
        <v>379</v>
      </c>
      <c r="I1" s="1751" t="s">
        <v>379</v>
      </c>
      <c r="J1" s="1752" t="s">
        <v>379</v>
      </c>
      <c r="K1" s="1752" t="s">
        <v>379</v>
      </c>
      <c r="L1" s="1752" t="s">
        <v>379</v>
      </c>
      <c r="M1" s="1752" t="s">
        <v>379</v>
      </c>
    </row>
    <row r="2" spans="1:13" ht="12.75" customHeight="1">
      <c r="A2" s="1366"/>
      <c r="B2" s="1366"/>
      <c r="C2" s="1366"/>
      <c r="D2" s="1366"/>
      <c r="E2" s="1366"/>
      <c r="F2" s="1366"/>
      <c r="G2" s="1366"/>
      <c r="H2" s="1366"/>
      <c r="I2" s="1499"/>
      <c r="J2" s="1764" t="s">
        <v>387</v>
      </c>
      <c r="K2" s="1765" t="s">
        <v>379</v>
      </c>
      <c r="L2" s="1764" t="s">
        <v>388</v>
      </c>
      <c r="M2" s="1765" t="s">
        <v>379</v>
      </c>
    </row>
    <row r="3" spans="1:13" ht="10.5" customHeight="1">
      <c r="A3" s="356"/>
      <c r="B3" s="356"/>
      <c r="C3" s="356"/>
      <c r="D3" s="356"/>
      <c r="E3" s="356"/>
      <c r="F3" s="356"/>
      <c r="G3" s="356"/>
      <c r="H3" s="356"/>
      <c r="I3" s="355"/>
      <c r="J3" s="1553"/>
      <c r="K3" s="1552"/>
      <c r="L3" s="1766"/>
      <c r="M3" s="1767" t="s">
        <v>379</v>
      </c>
    </row>
    <row r="4" spans="1:13" ht="10.5" customHeight="1" thickBot="1">
      <c r="A4" s="1543" t="s">
        <v>389</v>
      </c>
      <c r="B4" s="1542" t="s">
        <v>390</v>
      </c>
      <c r="C4" s="1542" t="s">
        <v>391</v>
      </c>
      <c r="D4" s="1542" t="s">
        <v>392</v>
      </c>
      <c r="E4" s="1542" t="s">
        <v>393</v>
      </c>
      <c r="F4" s="1542" t="s">
        <v>394</v>
      </c>
      <c r="G4" s="1542" t="s">
        <v>395</v>
      </c>
      <c r="H4" s="1542" t="s">
        <v>396</v>
      </c>
      <c r="I4" s="354" t="s">
        <v>397</v>
      </c>
      <c r="J4" s="1541" t="s">
        <v>398</v>
      </c>
      <c r="K4" s="1540" t="s">
        <v>399</v>
      </c>
      <c r="L4" s="1541" t="s">
        <v>398</v>
      </c>
      <c r="M4" s="1540" t="s">
        <v>399</v>
      </c>
    </row>
    <row r="5" spans="1:13" ht="10.5" customHeight="1">
      <c r="A5" s="352" t="s">
        <v>400</v>
      </c>
      <c r="B5" s="678">
        <v>418</v>
      </c>
      <c r="C5" s="678">
        <v>397</v>
      </c>
      <c r="D5" s="678">
        <v>407</v>
      </c>
      <c r="E5" s="678">
        <v>395</v>
      </c>
      <c r="F5" s="678">
        <v>384</v>
      </c>
      <c r="G5" s="678">
        <v>352</v>
      </c>
      <c r="H5" s="678">
        <v>339</v>
      </c>
      <c r="I5" s="677">
        <v>347</v>
      </c>
      <c r="J5" s="835" t="s">
        <v>446</v>
      </c>
      <c r="K5" s="836" t="s">
        <v>465</v>
      </c>
      <c r="L5" s="835" t="s">
        <v>418</v>
      </c>
      <c r="M5" s="836" t="s">
        <v>401</v>
      </c>
    </row>
    <row r="6" spans="1:13" ht="10.5" customHeight="1">
      <c r="A6" s="351" t="s">
        <v>405</v>
      </c>
      <c r="B6" s="675">
        <v>177</v>
      </c>
      <c r="C6" s="675">
        <v>164</v>
      </c>
      <c r="D6" s="675">
        <v>157</v>
      </c>
      <c r="E6" s="675">
        <v>164</v>
      </c>
      <c r="F6" s="675">
        <v>158</v>
      </c>
      <c r="G6" s="675">
        <v>134</v>
      </c>
      <c r="H6" s="675">
        <v>125</v>
      </c>
      <c r="I6" s="676">
        <v>148</v>
      </c>
      <c r="J6" s="1547" t="s">
        <v>423</v>
      </c>
      <c r="K6" s="1546" t="s">
        <v>416</v>
      </c>
      <c r="L6" s="1547" t="s">
        <v>458</v>
      </c>
      <c r="M6" s="1546" t="s">
        <v>439</v>
      </c>
    </row>
    <row r="7" spans="1:13" ht="10.5" customHeight="1">
      <c r="A7" s="351" t="s">
        <v>409</v>
      </c>
      <c r="B7" s="675">
        <v>86</v>
      </c>
      <c r="C7" s="675">
        <v>66</v>
      </c>
      <c r="D7" s="675">
        <v>74</v>
      </c>
      <c r="E7" s="675">
        <v>72</v>
      </c>
      <c r="F7" s="675">
        <v>65</v>
      </c>
      <c r="G7" s="675">
        <v>52</v>
      </c>
      <c r="H7" s="675">
        <v>71</v>
      </c>
      <c r="I7" s="676">
        <v>73</v>
      </c>
      <c r="J7" s="1547" t="s">
        <v>469</v>
      </c>
      <c r="K7" s="1546" t="s">
        <v>470</v>
      </c>
      <c r="L7" s="1547" t="s">
        <v>471</v>
      </c>
      <c r="M7" s="1546" t="s">
        <v>471</v>
      </c>
    </row>
    <row r="8" spans="1:13" ht="10.5" customHeight="1">
      <c r="A8" s="351" t="s">
        <v>414</v>
      </c>
      <c r="B8" s="675">
        <v>7</v>
      </c>
      <c r="C8" s="675">
        <v>10</v>
      </c>
      <c r="D8" s="675">
        <v>9</v>
      </c>
      <c r="E8" s="675">
        <v>9</v>
      </c>
      <c r="F8" s="675">
        <v>10</v>
      </c>
      <c r="G8" s="675">
        <v>5</v>
      </c>
      <c r="H8" s="675">
        <v>6</v>
      </c>
      <c r="I8" s="676">
        <v>5</v>
      </c>
      <c r="J8" s="1547"/>
      <c r="K8" s="1546"/>
      <c r="L8" s="1547"/>
      <c r="M8" s="1546"/>
    </row>
    <row r="9" spans="1:13" ht="10.5" customHeight="1">
      <c r="A9" s="667" t="s">
        <v>415</v>
      </c>
      <c r="B9" s="674">
        <v>688</v>
      </c>
      <c r="C9" s="674">
        <v>637</v>
      </c>
      <c r="D9" s="674">
        <v>647</v>
      </c>
      <c r="E9" s="674">
        <v>640</v>
      </c>
      <c r="F9" s="674">
        <v>617</v>
      </c>
      <c r="G9" s="674">
        <v>543</v>
      </c>
      <c r="H9" s="674">
        <v>541</v>
      </c>
      <c r="I9" s="306">
        <v>573</v>
      </c>
      <c r="J9" s="1551" t="s">
        <v>423</v>
      </c>
      <c r="K9" s="1550" t="s">
        <v>416</v>
      </c>
      <c r="L9" s="1551" t="s">
        <v>446</v>
      </c>
      <c r="M9" s="1550" t="s">
        <v>439</v>
      </c>
    </row>
    <row r="10" spans="1:13" ht="10.5" customHeight="1">
      <c r="A10" s="667" t="s">
        <v>419</v>
      </c>
      <c r="B10" s="674">
        <v>-290</v>
      </c>
      <c r="C10" s="674">
        <v>-285</v>
      </c>
      <c r="D10" s="674">
        <v>-273</v>
      </c>
      <c r="E10" s="674">
        <v>-332</v>
      </c>
      <c r="F10" s="674">
        <v>-285</v>
      </c>
      <c r="G10" s="674">
        <v>-262</v>
      </c>
      <c r="H10" s="674">
        <v>-270</v>
      </c>
      <c r="I10" s="306">
        <v>-308</v>
      </c>
      <c r="J10" s="1551" t="s">
        <v>403</v>
      </c>
      <c r="K10" s="1550" t="s">
        <v>403</v>
      </c>
      <c r="L10" s="1551" t="s">
        <v>417</v>
      </c>
      <c r="M10" s="1550" t="s">
        <v>411</v>
      </c>
    </row>
    <row r="11" spans="1:13" ht="10.5" customHeight="1">
      <c r="A11" s="667" t="s">
        <v>421</v>
      </c>
      <c r="B11" s="674">
        <v>398</v>
      </c>
      <c r="C11" s="674">
        <v>352</v>
      </c>
      <c r="D11" s="674">
        <v>374</v>
      </c>
      <c r="E11" s="674">
        <v>308</v>
      </c>
      <c r="F11" s="674">
        <v>332</v>
      </c>
      <c r="G11" s="674">
        <v>281</v>
      </c>
      <c r="H11" s="674">
        <v>271</v>
      </c>
      <c r="I11" s="306">
        <v>265</v>
      </c>
      <c r="J11" s="1551" t="s">
        <v>472</v>
      </c>
      <c r="K11" s="1550" t="s">
        <v>429</v>
      </c>
      <c r="L11" s="1551" t="s">
        <v>406</v>
      </c>
      <c r="M11" s="1550" t="s">
        <v>429</v>
      </c>
    </row>
    <row r="12" spans="1:13" ht="10.5" customHeight="1">
      <c r="A12" s="351" t="s">
        <v>425</v>
      </c>
      <c r="B12" s="670">
        <v>-27</v>
      </c>
      <c r="C12" s="670">
        <v>15</v>
      </c>
      <c r="D12" s="670">
        <v>30</v>
      </c>
      <c r="E12" s="670">
        <v>-16</v>
      </c>
      <c r="F12" s="670">
        <v>-26</v>
      </c>
      <c r="G12" s="670">
        <v>7</v>
      </c>
      <c r="H12" s="670">
        <v>-236</v>
      </c>
      <c r="I12" s="669">
        <v>-61</v>
      </c>
      <c r="J12" s="1547"/>
      <c r="K12" s="1546"/>
      <c r="L12" s="1547"/>
      <c r="M12" s="1546"/>
    </row>
    <row r="13" spans="1:13" ht="10.5" customHeight="1">
      <c r="A13" s="667" t="s">
        <v>426</v>
      </c>
      <c r="B13" s="674">
        <v>371</v>
      </c>
      <c r="C13" s="674">
        <v>367</v>
      </c>
      <c r="D13" s="674">
        <v>404</v>
      </c>
      <c r="E13" s="674">
        <v>292</v>
      </c>
      <c r="F13" s="674">
        <v>306</v>
      </c>
      <c r="G13" s="674">
        <v>288</v>
      </c>
      <c r="H13" s="674">
        <v>35</v>
      </c>
      <c r="I13" s="306">
        <v>204</v>
      </c>
      <c r="J13" s="1551" t="s">
        <v>459</v>
      </c>
      <c r="K13" s="1550" t="s">
        <v>420</v>
      </c>
      <c r="L13" s="1551" t="s">
        <v>460</v>
      </c>
      <c r="M13" s="1550" t="s">
        <v>420</v>
      </c>
    </row>
    <row r="14" spans="1:13" ht="10.5" customHeight="1">
      <c r="A14" s="668"/>
      <c r="B14" s="673"/>
      <c r="C14" s="673"/>
      <c r="D14" s="673"/>
      <c r="E14" s="673"/>
      <c r="F14" s="673"/>
      <c r="G14" s="673"/>
      <c r="H14" s="673"/>
      <c r="I14" s="672"/>
      <c r="J14" s="1549"/>
      <c r="K14" s="1548"/>
      <c r="L14" s="1549"/>
      <c r="M14" s="1548"/>
    </row>
    <row r="15" spans="1:13" ht="10.5" customHeight="1">
      <c r="A15" s="351" t="s">
        <v>431</v>
      </c>
      <c r="B15" s="670">
        <v>44</v>
      </c>
      <c r="C15" s="670">
        <v>47</v>
      </c>
      <c r="D15" s="670">
        <v>44</v>
      </c>
      <c r="E15" s="670">
        <v>45</v>
      </c>
      <c r="F15" s="670">
        <v>48</v>
      </c>
      <c r="G15" s="670">
        <v>51</v>
      </c>
      <c r="H15" s="670">
        <v>50</v>
      </c>
      <c r="I15" s="669">
        <v>49</v>
      </c>
      <c r="J15" s="1547"/>
      <c r="K15" s="1546"/>
      <c r="L15" s="1547"/>
      <c r="M15" s="1546"/>
    </row>
    <row r="16" spans="1:13" ht="10.5" customHeight="1">
      <c r="A16" s="351" t="s">
        <v>432</v>
      </c>
      <c r="B16" s="670">
        <v>15.877615363302725</v>
      </c>
      <c r="C16" s="670">
        <v>15.831430904762575</v>
      </c>
      <c r="D16" s="670">
        <v>17.709241792665726</v>
      </c>
      <c r="E16" s="670">
        <v>15.369460524822045</v>
      </c>
      <c r="F16" s="670">
        <v>13.273634033828863</v>
      </c>
      <c r="G16" s="670">
        <v>12.908873161429826</v>
      </c>
      <c r="H16" s="670">
        <v>1.3878582020883965</v>
      </c>
      <c r="I16" s="669">
        <v>9.7733006627882837</v>
      </c>
      <c r="J16" s="1547"/>
      <c r="K16" s="1546"/>
      <c r="L16" s="1547"/>
      <c r="M16" s="1546"/>
    </row>
    <row r="17" spans="1:13" ht="10.5" customHeight="1">
      <c r="A17" s="351" t="s">
        <v>433</v>
      </c>
      <c r="B17" s="670">
        <v>6764</v>
      </c>
      <c r="C17" s="670">
        <v>6682</v>
      </c>
      <c r="D17" s="670">
        <v>6734</v>
      </c>
      <c r="E17" s="670">
        <v>6753</v>
      </c>
      <c r="F17" s="670">
        <v>6614</v>
      </c>
      <c r="G17" s="670">
        <v>6344</v>
      </c>
      <c r="H17" s="670">
        <v>6538</v>
      </c>
      <c r="I17" s="669">
        <v>7249</v>
      </c>
      <c r="J17" s="1547" t="s">
        <v>403</v>
      </c>
      <c r="K17" s="1546" t="s">
        <v>420</v>
      </c>
      <c r="L17" s="1547"/>
      <c r="M17" s="1546"/>
    </row>
    <row r="18" spans="1:13" ht="10.5" customHeight="1">
      <c r="A18" s="671" t="s">
        <v>434</v>
      </c>
      <c r="B18" s="670">
        <v>43200</v>
      </c>
      <c r="C18" s="670">
        <v>43707</v>
      </c>
      <c r="D18" s="670">
        <v>44014</v>
      </c>
      <c r="E18" s="670">
        <v>43698</v>
      </c>
      <c r="F18" s="670">
        <v>43125</v>
      </c>
      <c r="G18" s="670">
        <v>40055</v>
      </c>
      <c r="H18" s="670">
        <v>41375</v>
      </c>
      <c r="I18" s="669">
        <v>41902</v>
      </c>
      <c r="J18" s="1547" t="s">
        <v>411</v>
      </c>
      <c r="K18" s="1546" t="s">
        <v>417</v>
      </c>
      <c r="L18" s="1547"/>
      <c r="M18" s="1546"/>
    </row>
    <row r="19" spans="1:13" ht="10.5" customHeight="1" thickBot="1">
      <c r="A19" s="351" t="s">
        <v>435</v>
      </c>
      <c r="B19" s="670">
        <v>4218</v>
      </c>
      <c r="C19" s="670">
        <v>4351</v>
      </c>
      <c r="D19" s="670">
        <v>4446</v>
      </c>
      <c r="E19" s="670">
        <v>4572</v>
      </c>
      <c r="F19" s="670">
        <v>4608</v>
      </c>
      <c r="G19" s="670">
        <v>4260</v>
      </c>
      <c r="H19" s="670">
        <v>4269</v>
      </c>
      <c r="I19" s="669">
        <v>4264</v>
      </c>
      <c r="J19" s="1545" t="s">
        <v>473</v>
      </c>
      <c r="K19" s="1544" t="s">
        <v>402</v>
      </c>
      <c r="L19" s="1545"/>
      <c r="M19" s="1544"/>
    </row>
    <row r="20" spans="1:13" ht="10.5" customHeight="1" thickBot="1">
      <c r="A20" s="351"/>
      <c r="B20" s="351"/>
      <c r="C20" s="670"/>
      <c r="D20" s="670"/>
      <c r="E20" s="670"/>
      <c r="F20" s="670"/>
      <c r="G20" s="670"/>
      <c r="H20" s="670"/>
      <c r="I20" s="670"/>
      <c r="J20" s="1501"/>
      <c r="K20" s="1501"/>
      <c r="L20" s="1500"/>
      <c r="M20" s="1500"/>
    </row>
    <row r="21" spans="1:13" ht="15" customHeight="1">
      <c r="A21" s="1751" t="s">
        <v>474</v>
      </c>
      <c r="B21" s="1751" t="s">
        <v>379</v>
      </c>
      <c r="C21" s="1751" t="s">
        <v>379</v>
      </c>
      <c r="D21" s="1751" t="s">
        <v>379</v>
      </c>
      <c r="E21" s="1366"/>
      <c r="F21" s="1366"/>
      <c r="G21" s="1366"/>
      <c r="H21" s="1366"/>
      <c r="I21" s="1499"/>
      <c r="J21" s="1764" t="s">
        <v>387</v>
      </c>
      <c r="K21" s="1765" t="s">
        <v>379</v>
      </c>
      <c r="L21" s="1764" t="s">
        <v>388</v>
      </c>
      <c r="M21" s="1765" t="s">
        <v>379</v>
      </c>
    </row>
    <row r="22" spans="1:13" ht="10.5" customHeight="1" thickBot="1">
      <c r="A22" s="1543" t="s">
        <v>437</v>
      </c>
      <c r="B22" s="1542" t="s">
        <v>390</v>
      </c>
      <c r="C22" s="1542" t="s">
        <v>391</v>
      </c>
      <c r="D22" s="1542" t="s">
        <v>392</v>
      </c>
      <c r="E22" s="1542" t="s">
        <v>393</v>
      </c>
      <c r="F22" s="1542" t="s">
        <v>394</v>
      </c>
      <c r="G22" s="1542" t="s">
        <v>395</v>
      </c>
      <c r="H22" s="1542" t="s">
        <v>396</v>
      </c>
      <c r="I22" s="354" t="s">
        <v>397</v>
      </c>
      <c r="J22" s="1541" t="s">
        <v>398</v>
      </c>
      <c r="K22" s="1540" t="s">
        <v>399</v>
      </c>
      <c r="L22" s="1541" t="s">
        <v>398</v>
      </c>
      <c r="M22" s="1540" t="s">
        <v>399</v>
      </c>
    </row>
    <row r="23" spans="1:13" ht="10.5" customHeight="1">
      <c r="A23" s="680" t="s">
        <v>475</v>
      </c>
      <c r="B23" s="679">
        <v>98.3</v>
      </c>
      <c r="C23" s="679">
        <v>96.6</v>
      </c>
      <c r="D23" s="679">
        <v>95.2</v>
      </c>
      <c r="E23" s="679">
        <v>94.3</v>
      </c>
      <c r="F23" s="679">
        <v>92.3</v>
      </c>
      <c r="G23" s="679">
        <v>85.7</v>
      </c>
      <c r="H23" s="679">
        <v>86.1</v>
      </c>
      <c r="I23" s="837">
        <v>83.9</v>
      </c>
      <c r="J23" s="1539" t="s">
        <v>439</v>
      </c>
      <c r="K23" s="1538" t="s">
        <v>403</v>
      </c>
      <c r="L23" s="1539" t="s">
        <v>418</v>
      </c>
      <c r="M23" s="1538" t="s">
        <v>403</v>
      </c>
    </row>
    <row r="24" spans="1:13" ht="10.5" customHeight="1" thickBot="1">
      <c r="A24" s="680" t="s">
        <v>476</v>
      </c>
      <c r="B24" s="679">
        <v>55.9</v>
      </c>
      <c r="C24" s="679">
        <v>53.2</v>
      </c>
      <c r="D24" s="679">
        <v>52.8</v>
      </c>
      <c r="E24" s="679">
        <v>50.6</v>
      </c>
      <c r="F24" s="679">
        <v>50.3</v>
      </c>
      <c r="G24" s="679">
        <v>47.8</v>
      </c>
      <c r="H24" s="679">
        <v>47</v>
      </c>
      <c r="I24" s="837">
        <v>41.7</v>
      </c>
      <c r="J24" s="1537" t="s">
        <v>477</v>
      </c>
      <c r="K24" s="1536" t="s">
        <v>465</v>
      </c>
      <c r="L24" s="1537" t="s">
        <v>477</v>
      </c>
      <c r="M24" s="1536" t="s">
        <v>418</v>
      </c>
    </row>
    <row r="25" spans="1:13" ht="10.5" customHeight="1">
      <c r="A25" s="1763" t="s">
        <v>443</v>
      </c>
      <c r="B25" s="1749" t="s">
        <v>379</v>
      </c>
      <c r="C25" s="1749" t="s">
        <v>379</v>
      </c>
      <c r="D25" s="1749" t="s">
        <v>379</v>
      </c>
      <c r="E25" s="1749" t="s">
        <v>379</v>
      </c>
      <c r="F25" s="1749" t="s">
        <v>379</v>
      </c>
      <c r="G25" s="1749" t="s">
        <v>379</v>
      </c>
      <c r="H25" s="1749" t="s">
        <v>379</v>
      </c>
      <c r="I25" s="1749" t="s">
        <v>379</v>
      </c>
      <c r="J25" s="1750" t="s">
        <v>379</v>
      </c>
      <c r="K25" s="1750" t="s">
        <v>379</v>
      </c>
      <c r="L25" s="1750" t="s">
        <v>379</v>
      </c>
      <c r="M25" s="1750" t="s">
        <v>379</v>
      </c>
    </row>
    <row r="26" spans="1:13" ht="10.5" customHeight="1">
      <c r="A26" s="1749"/>
      <c r="B26" s="1749" t="s">
        <v>379</v>
      </c>
      <c r="C26" s="1749" t="s">
        <v>379</v>
      </c>
      <c r="D26" s="1749" t="s">
        <v>379</v>
      </c>
      <c r="E26" s="1749" t="s">
        <v>379</v>
      </c>
      <c r="F26" s="1749" t="s">
        <v>379</v>
      </c>
      <c r="G26" s="1749" t="s">
        <v>379</v>
      </c>
      <c r="H26" s="1749" t="s">
        <v>379</v>
      </c>
      <c r="I26" s="1749" t="s">
        <v>379</v>
      </c>
      <c r="J26" s="1749" t="s">
        <v>379</v>
      </c>
      <c r="K26" s="1749" t="s">
        <v>379</v>
      </c>
      <c r="L26" s="1749" t="s">
        <v>379</v>
      </c>
      <c r="M26" s="1749" t="s">
        <v>379</v>
      </c>
    </row>
  </sheetData>
  <mergeCells count="9">
    <mergeCell ref="A25:M25"/>
    <mergeCell ref="A26:M26"/>
    <mergeCell ref="A1:M1"/>
    <mergeCell ref="J2:K2"/>
    <mergeCell ref="L2:M2"/>
    <mergeCell ref="L3:M3"/>
    <mergeCell ref="A21:D21"/>
    <mergeCell ref="J21:K21"/>
    <mergeCell ref="L21:M21"/>
  </mergeCells>
  <pageMargins left="0.70866141732283505" right="0.70866141732283505" top="0.74803149606299202" bottom="0.74803149606299202" header="0.31496062992126" footer="0.31496062992126"/>
  <pageSetup paperSize="9" scale="76" orientation="portrait" r:id="rId1"/>
  <headerFooter alignWithMargins="0"/>
  <ignoredErrors>
    <ignoredError sqref="A5:M2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7E84-3C24-4FD0-9778-A17B0EDE5D33}">
  <dimension ref="A1:M44"/>
  <sheetViews>
    <sheetView view="pageLayout" topLeftCell="B62" zoomScaleNormal="100" workbookViewId="0">
      <selection activeCell="A17" sqref="A17"/>
    </sheetView>
  </sheetViews>
  <sheetFormatPr defaultColWidth="8.85546875" defaultRowHeight="12.6"/>
  <cols>
    <col min="1" max="1" width="27.5703125" style="957" customWidth="1"/>
    <col min="2" max="9" width="6.42578125" style="957" customWidth="1"/>
    <col min="10" max="11" width="7.140625" style="957" customWidth="1"/>
    <col min="12" max="13" width="8.140625" style="957" customWidth="1"/>
    <col min="14" max="16384" width="8.85546875" style="957"/>
  </cols>
  <sheetData>
    <row r="1" spans="1:13" ht="12.75" customHeight="1">
      <c r="A1" s="1751" t="s">
        <v>478</v>
      </c>
      <c r="B1" s="1751" t="s">
        <v>379</v>
      </c>
      <c r="C1" s="1751" t="s">
        <v>379</v>
      </c>
      <c r="D1" s="1751" t="s">
        <v>379</v>
      </c>
      <c r="E1" s="1751" t="s">
        <v>379</v>
      </c>
      <c r="F1" s="1751" t="s">
        <v>379</v>
      </c>
      <c r="G1" s="1751" t="s">
        <v>379</v>
      </c>
      <c r="H1" s="1751" t="s">
        <v>379</v>
      </c>
      <c r="I1" s="1768" t="s">
        <v>379</v>
      </c>
      <c r="J1" s="1769" t="s">
        <v>387</v>
      </c>
      <c r="K1" s="1770" t="s">
        <v>379</v>
      </c>
      <c r="L1" s="1759" t="s">
        <v>388</v>
      </c>
      <c r="M1" s="1770" t="s">
        <v>379</v>
      </c>
    </row>
    <row r="2" spans="1:13" ht="10.5" customHeight="1">
      <c r="A2" s="356"/>
      <c r="B2" s="356"/>
      <c r="C2" s="356"/>
      <c r="D2" s="356"/>
      <c r="E2" s="356"/>
      <c r="F2" s="356"/>
      <c r="G2" s="356"/>
      <c r="H2" s="356"/>
      <c r="I2" s="355"/>
      <c r="J2" s="1564"/>
      <c r="K2" s="1563"/>
      <c r="L2" s="1760"/>
      <c r="M2" s="1771" t="s">
        <v>379</v>
      </c>
    </row>
    <row r="3" spans="1:13" ht="10.5" customHeight="1" thickBot="1">
      <c r="A3" s="1562" t="s">
        <v>389</v>
      </c>
      <c r="B3" s="1561" t="s">
        <v>390</v>
      </c>
      <c r="C3" s="1561" t="s">
        <v>391</v>
      </c>
      <c r="D3" s="1561" t="s">
        <v>392</v>
      </c>
      <c r="E3" s="1561" t="s">
        <v>393</v>
      </c>
      <c r="F3" s="1561" t="s">
        <v>394</v>
      </c>
      <c r="G3" s="1561" t="s">
        <v>395</v>
      </c>
      <c r="H3" s="1561" t="s">
        <v>396</v>
      </c>
      <c r="I3" s="354" t="s">
        <v>397</v>
      </c>
      <c r="J3" s="1560" t="s">
        <v>398</v>
      </c>
      <c r="K3" s="1559" t="s">
        <v>399</v>
      </c>
      <c r="L3" s="353" t="s">
        <v>398</v>
      </c>
      <c r="M3" s="1559" t="s">
        <v>399</v>
      </c>
    </row>
    <row r="4" spans="1:13" ht="10.5" customHeight="1">
      <c r="A4" s="352" t="s">
        <v>479</v>
      </c>
      <c r="B4" s="684">
        <v>90</v>
      </c>
      <c r="C4" s="684">
        <v>91</v>
      </c>
      <c r="D4" s="684">
        <v>85</v>
      </c>
      <c r="E4" s="684">
        <v>85</v>
      </c>
      <c r="F4" s="684">
        <v>88</v>
      </c>
      <c r="G4" s="684">
        <v>84</v>
      </c>
      <c r="H4" s="684">
        <v>85</v>
      </c>
      <c r="I4" s="688">
        <v>89</v>
      </c>
      <c r="J4" s="835" t="s">
        <v>403</v>
      </c>
      <c r="K4" s="836" t="s">
        <v>417</v>
      </c>
      <c r="L4" s="835" t="s">
        <v>403</v>
      </c>
      <c r="M4" s="836" t="s">
        <v>417</v>
      </c>
    </row>
    <row r="5" spans="1:13" ht="10.5" customHeight="1">
      <c r="A5" s="351" t="s">
        <v>480</v>
      </c>
      <c r="B5" s="670">
        <v>98</v>
      </c>
      <c r="C5" s="670">
        <v>96</v>
      </c>
      <c r="D5" s="670">
        <v>105</v>
      </c>
      <c r="E5" s="670">
        <v>108</v>
      </c>
      <c r="F5" s="670">
        <v>93</v>
      </c>
      <c r="G5" s="670">
        <v>91</v>
      </c>
      <c r="H5" s="670">
        <v>92</v>
      </c>
      <c r="I5" s="669">
        <v>91</v>
      </c>
      <c r="J5" s="1558" t="s">
        <v>465</v>
      </c>
      <c r="K5" s="1557" t="s">
        <v>403</v>
      </c>
      <c r="L5" s="880" t="s">
        <v>465</v>
      </c>
      <c r="M5" s="1557" t="s">
        <v>403</v>
      </c>
    </row>
    <row r="6" spans="1:13" ht="10.5" customHeight="1">
      <c r="A6" s="351" t="s">
        <v>481</v>
      </c>
      <c r="B6" s="670">
        <v>116</v>
      </c>
      <c r="C6" s="670">
        <v>105</v>
      </c>
      <c r="D6" s="670">
        <v>108</v>
      </c>
      <c r="E6" s="670">
        <v>102</v>
      </c>
      <c r="F6" s="670">
        <v>95</v>
      </c>
      <c r="G6" s="670">
        <v>77</v>
      </c>
      <c r="H6" s="670">
        <v>73</v>
      </c>
      <c r="I6" s="669">
        <v>80</v>
      </c>
      <c r="J6" s="1558" t="s">
        <v>482</v>
      </c>
      <c r="K6" s="1557" t="s">
        <v>458</v>
      </c>
      <c r="L6" s="880" t="s">
        <v>422</v>
      </c>
      <c r="M6" s="1557" t="s">
        <v>418</v>
      </c>
    </row>
    <row r="7" spans="1:13" ht="10.5" customHeight="1">
      <c r="A7" s="351" t="s">
        <v>483</v>
      </c>
      <c r="B7" s="670">
        <v>109</v>
      </c>
      <c r="C7" s="670">
        <v>101</v>
      </c>
      <c r="D7" s="670">
        <v>101</v>
      </c>
      <c r="E7" s="670">
        <v>99</v>
      </c>
      <c r="F7" s="670">
        <v>99</v>
      </c>
      <c r="G7" s="670">
        <v>92</v>
      </c>
      <c r="H7" s="670">
        <v>85</v>
      </c>
      <c r="I7" s="669">
        <v>87</v>
      </c>
      <c r="J7" s="1558" t="s">
        <v>458</v>
      </c>
      <c r="K7" s="1557" t="s">
        <v>416</v>
      </c>
      <c r="L7" s="880" t="s">
        <v>416</v>
      </c>
      <c r="M7" s="1556" t="s">
        <v>418</v>
      </c>
    </row>
    <row r="8" spans="1:13" ht="10.5" customHeight="1" thickBot="1">
      <c r="A8" s="351" t="s">
        <v>484</v>
      </c>
      <c r="B8" s="670">
        <v>5</v>
      </c>
      <c r="C8" s="670">
        <v>4</v>
      </c>
      <c r="D8" s="670">
        <v>8</v>
      </c>
      <c r="E8" s="670">
        <v>1</v>
      </c>
      <c r="F8" s="670">
        <v>9</v>
      </c>
      <c r="G8" s="670">
        <v>8</v>
      </c>
      <c r="H8" s="670">
        <v>4</v>
      </c>
      <c r="I8" s="669" t="s">
        <v>350</v>
      </c>
      <c r="J8" s="1555"/>
      <c r="K8" s="1554"/>
      <c r="L8" s="1555"/>
      <c r="M8" s="1554"/>
    </row>
    <row r="9" spans="1:13" ht="12.75" customHeight="1" thickBot="1">
      <c r="A9" s="351"/>
      <c r="B9" s="351"/>
      <c r="C9" s="670"/>
      <c r="D9" s="670"/>
      <c r="E9" s="670"/>
      <c r="F9" s="670"/>
      <c r="G9" s="670"/>
      <c r="H9" s="670"/>
      <c r="I9" s="670"/>
      <c r="J9" s="1501"/>
      <c r="K9" s="1501"/>
      <c r="L9" s="1500"/>
      <c r="M9" s="1500"/>
    </row>
    <row r="10" spans="1:13" ht="12.75" customHeight="1">
      <c r="A10" s="1751" t="s">
        <v>485</v>
      </c>
      <c r="B10" s="1751" t="s">
        <v>379</v>
      </c>
      <c r="C10" s="1751" t="s">
        <v>379</v>
      </c>
      <c r="D10" s="1751" t="s">
        <v>379</v>
      </c>
      <c r="E10" s="1751" t="s">
        <v>379</v>
      </c>
      <c r="F10" s="1751" t="s">
        <v>379</v>
      </c>
      <c r="G10" s="1751" t="s">
        <v>379</v>
      </c>
      <c r="H10" s="1751" t="s">
        <v>379</v>
      </c>
      <c r="I10" s="1768" t="s">
        <v>379</v>
      </c>
      <c r="J10" s="1769" t="s">
        <v>387</v>
      </c>
      <c r="K10" s="1770" t="s">
        <v>379</v>
      </c>
      <c r="L10" s="1759" t="s">
        <v>388</v>
      </c>
      <c r="M10" s="1770" t="s">
        <v>379</v>
      </c>
    </row>
    <row r="11" spans="1:13" ht="10.5" customHeight="1">
      <c r="A11" s="356"/>
      <c r="B11" s="356"/>
      <c r="C11" s="356"/>
      <c r="D11" s="356"/>
      <c r="E11" s="356"/>
      <c r="F11" s="356"/>
      <c r="G11" s="356"/>
      <c r="H11" s="356"/>
      <c r="I11" s="355"/>
      <c r="J11" s="1564"/>
      <c r="K11" s="1563"/>
      <c r="L11" s="1760"/>
      <c r="M11" s="1771" t="s">
        <v>379</v>
      </c>
    </row>
    <row r="12" spans="1:13" ht="10.5" customHeight="1" thickBot="1">
      <c r="A12" s="1562" t="s">
        <v>389</v>
      </c>
      <c r="B12" s="1561" t="s">
        <v>390</v>
      </c>
      <c r="C12" s="1561" t="s">
        <v>391</v>
      </c>
      <c r="D12" s="1561" t="s">
        <v>392</v>
      </c>
      <c r="E12" s="1561" t="s">
        <v>393</v>
      </c>
      <c r="F12" s="1561" t="s">
        <v>394</v>
      </c>
      <c r="G12" s="1561" t="s">
        <v>395</v>
      </c>
      <c r="H12" s="1561" t="s">
        <v>396</v>
      </c>
      <c r="I12" s="354" t="s">
        <v>397</v>
      </c>
      <c r="J12" s="1560" t="s">
        <v>398</v>
      </c>
      <c r="K12" s="1559" t="s">
        <v>399</v>
      </c>
      <c r="L12" s="353" t="s">
        <v>398</v>
      </c>
      <c r="M12" s="1559" t="s">
        <v>399</v>
      </c>
    </row>
    <row r="13" spans="1:13" ht="10.5" customHeight="1">
      <c r="A13" s="352" t="s">
        <v>479</v>
      </c>
      <c r="B13" s="684">
        <v>30</v>
      </c>
      <c r="C13" s="684">
        <v>30</v>
      </c>
      <c r="D13" s="684">
        <v>27</v>
      </c>
      <c r="E13" s="684">
        <v>32</v>
      </c>
      <c r="F13" s="684">
        <v>30</v>
      </c>
      <c r="G13" s="684">
        <v>24</v>
      </c>
      <c r="H13" s="684">
        <v>26</v>
      </c>
      <c r="I13" s="688">
        <v>31</v>
      </c>
      <c r="J13" s="835" t="s">
        <v>411</v>
      </c>
      <c r="K13" s="836" t="s">
        <v>411</v>
      </c>
      <c r="L13" s="835" t="s">
        <v>402</v>
      </c>
      <c r="M13" s="836" t="s">
        <v>411</v>
      </c>
    </row>
    <row r="14" spans="1:13" ht="10.5" customHeight="1">
      <c r="A14" s="351" t="s">
        <v>480</v>
      </c>
      <c r="B14" s="670">
        <v>58</v>
      </c>
      <c r="C14" s="670">
        <v>57</v>
      </c>
      <c r="D14" s="670">
        <v>54</v>
      </c>
      <c r="E14" s="670">
        <v>53</v>
      </c>
      <c r="F14" s="670">
        <v>52</v>
      </c>
      <c r="G14" s="670">
        <v>49</v>
      </c>
      <c r="H14" s="670">
        <v>47</v>
      </c>
      <c r="I14" s="669">
        <v>52</v>
      </c>
      <c r="J14" s="1558" t="s">
        <v>423</v>
      </c>
      <c r="K14" s="1557" t="s">
        <v>403</v>
      </c>
      <c r="L14" s="880" t="s">
        <v>423</v>
      </c>
      <c r="M14" s="1557" t="s">
        <v>403</v>
      </c>
    </row>
    <row r="15" spans="1:13" ht="10.5" customHeight="1">
      <c r="A15" s="351" t="s">
        <v>481</v>
      </c>
      <c r="B15" s="670">
        <v>31</v>
      </c>
      <c r="C15" s="670">
        <v>30</v>
      </c>
      <c r="D15" s="670">
        <v>29</v>
      </c>
      <c r="E15" s="670">
        <v>31</v>
      </c>
      <c r="F15" s="670">
        <v>27</v>
      </c>
      <c r="G15" s="670">
        <v>23</v>
      </c>
      <c r="H15" s="670">
        <v>22</v>
      </c>
      <c r="I15" s="669">
        <v>25</v>
      </c>
      <c r="J15" s="1558" t="s">
        <v>427</v>
      </c>
      <c r="K15" s="1557" t="s">
        <v>407</v>
      </c>
      <c r="L15" s="880" t="s">
        <v>439</v>
      </c>
      <c r="M15" s="1557" t="s">
        <v>411</v>
      </c>
    </row>
    <row r="16" spans="1:13" ht="10.5" customHeight="1">
      <c r="A16" s="351" t="s">
        <v>483</v>
      </c>
      <c r="B16" s="670">
        <v>67</v>
      </c>
      <c r="C16" s="670">
        <v>58</v>
      </c>
      <c r="D16" s="670">
        <v>61</v>
      </c>
      <c r="E16" s="670">
        <v>60</v>
      </c>
      <c r="F16" s="670">
        <v>61</v>
      </c>
      <c r="G16" s="670">
        <v>48</v>
      </c>
      <c r="H16" s="670">
        <v>41</v>
      </c>
      <c r="I16" s="669">
        <v>51</v>
      </c>
      <c r="J16" s="1558" t="s">
        <v>458</v>
      </c>
      <c r="K16" s="1557" t="s">
        <v>408</v>
      </c>
      <c r="L16" s="880" t="s">
        <v>458</v>
      </c>
      <c r="M16" s="1556" t="s">
        <v>408</v>
      </c>
    </row>
    <row r="17" spans="1:13" ht="10.5" customHeight="1" thickBot="1">
      <c r="A17" s="351" t="s">
        <v>484</v>
      </c>
      <c r="B17" s="670">
        <v>-9</v>
      </c>
      <c r="C17" s="670">
        <v>-11</v>
      </c>
      <c r="D17" s="670">
        <v>-14</v>
      </c>
      <c r="E17" s="670">
        <v>-12</v>
      </c>
      <c r="F17" s="670">
        <v>-12</v>
      </c>
      <c r="G17" s="670">
        <v>-10</v>
      </c>
      <c r="H17" s="670">
        <v>-11</v>
      </c>
      <c r="I17" s="669">
        <v>-11</v>
      </c>
      <c r="J17" s="1555"/>
      <c r="K17" s="1554"/>
      <c r="L17" s="1555"/>
      <c r="M17" s="1554"/>
    </row>
    <row r="18" spans="1:13" ht="12.75" customHeight="1" thickBot="1">
      <c r="A18" s="351"/>
      <c r="B18" s="351"/>
      <c r="C18" s="670"/>
      <c r="D18" s="670"/>
      <c r="E18" s="670"/>
      <c r="F18" s="670"/>
      <c r="G18" s="670"/>
      <c r="H18" s="670"/>
      <c r="I18" s="670"/>
      <c r="J18" s="1501"/>
      <c r="K18" s="1501"/>
      <c r="L18" s="1500"/>
      <c r="M18" s="1500"/>
    </row>
    <row r="19" spans="1:13" ht="12.75" customHeight="1">
      <c r="A19" s="1751" t="s">
        <v>486</v>
      </c>
      <c r="B19" s="1751" t="s">
        <v>379</v>
      </c>
      <c r="C19" s="1751" t="s">
        <v>379</v>
      </c>
      <c r="D19" s="1751" t="s">
        <v>379</v>
      </c>
      <c r="E19" s="1751" t="s">
        <v>379</v>
      </c>
      <c r="F19" s="1751" t="s">
        <v>379</v>
      </c>
      <c r="G19" s="1751" t="s">
        <v>379</v>
      </c>
      <c r="H19" s="1751" t="s">
        <v>379</v>
      </c>
      <c r="I19" s="1768" t="s">
        <v>379</v>
      </c>
      <c r="J19" s="1769" t="s">
        <v>387</v>
      </c>
      <c r="K19" s="1770" t="s">
        <v>379</v>
      </c>
      <c r="L19" s="1759" t="s">
        <v>388</v>
      </c>
      <c r="M19" s="1770" t="s">
        <v>379</v>
      </c>
    </row>
    <row r="20" spans="1:13" ht="10.5" customHeight="1">
      <c r="A20" s="356"/>
      <c r="B20" s="356"/>
      <c r="C20" s="356"/>
      <c r="D20" s="356"/>
      <c r="E20" s="356"/>
      <c r="F20" s="356"/>
      <c r="G20" s="356"/>
      <c r="H20" s="356"/>
      <c r="I20" s="355"/>
      <c r="J20" s="1564"/>
      <c r="K20" s="1563"/>
      <c r="L20" s="1760"/>
      <c r="M20" s="1771" t="s">
        <v>379</v>
      </c>
    </row>
    <row r="21" spans="1:13" ht="10.5" customHeight="1" thickBot="1">
      <c r="A21" s="1562" t="s">
        <v>389</v>
      </c>
      <c r="B21" s="1561" t="s">
        <v>390</v>
      </c>
      <c r="C21" s="1561" t="s">
        <v>391</v>
      </c>
      <c r="D21" s="1561" t="s">
        <v>392</v>
      </c>
      <c r="E21" s="1561" t="s">
        <v>393</v>
      </c>
      <c r="F21" s="1561" t="s">
        <v>394</v>
      </c>
      <c r="G21" s="1561" t="s">
        <v>395</v>
      </c>
      <c r="H21" s="1561" t="s">
        <v>396</v>
      </c>
      <c r="I21" s="354" t="s">
        <v>397</v>
      </c>
      <c r="J21" s="1560" t="s">
        <v>398</v>
      </c>
      <c r="K21" s="1559" t="s">
        <v>399</v>
      </c>
      <c r="L21" s="353" t="s">
        <v>398</v>
      </c>
      <c r="M21" s="1559" t="s">
        <v>399</v>
      </c>
    </row>
    <row r="22" spans="1:13" ht="10.5" customHeight="1">
      <c r="A22" s="352" t="s">
        <v>479</v>
      </c>
      <c r="B22" s="684">
        <v>-3</v>
      </c>
      <c r="C22" s="684">
        <v>16</v>
      </c>
      <c r="D22" s="684">
        <v>25</v>
      </c>
      <c r="E22" s="684">
        <v>1</v>
      </c>
      <c r="F22" s="684">
        <v>1</v>
      </c>
      <c r="G22" s="684">
        <v>1</v>
      </c>
      <c r="H22" s="684">
        <v>-35</v>
      </c>
      <c r="I22" s="688">
        <v>5</v>
      </c>
      <c r="J22" s="835"/>
      <c r="K22" s="836"/>
      <c r="L22" s="835"/>
      <c r="M22" s="836"/>
    </row>
    <row r="23" spans="1:13" ht="10.5" customHeight="1">
      <c r="A23" s="351" t="s">
        <v>480</v>
      </c>
      <c r="B23" s="670">
        <v>-27</v>
      </c>
      <c r="C23" s="670">
        <v>2</v>
      </c>
      <c r="D23" s="670">
        <v>-7</v>
      </c>
      <c r="E23" s="670">
        <v>-11</v>
      </c>
      <c r="F23" s="670">
        <v>-8</v>
      </c>
      <c r="G23" s="670">
        <v>-4</v>
      </c>
      <c r="H23" s="670">
        <v>-87</v>
      </c>
      <c r="I23" s="669">
        <v>-45</v>
      </c>
      <c r="J23" s="1558"/>
      <c r="K23" s="1557"/>
      <c r="L23" s="880"/>
      <c r="M23" s="1557"/>
    </row>
    <row r="24" spans="1:13" ht="10.5" customHeight="1">
      <c r="A24" s="351" t="s">
        <v>481</v>
      </c>
      <c r="B24" s="670">
        <v>4</v>
      </c>
      <c r="C24" s="670">
        <v>-7</v>
      </c>
      <c r="D24" s="670">
        <v>12</v>
      </c>
      <c r="E24" s="670" t="s">
        <v>350</v>
      </c>
      <c r="F24" s="670">
        <v>-12</v>
      </c>
      <c r="G24" s="670">
        <v>7</v>
      </c>
      <c r="H24" s="670">
        <v>-67</v>
      </c>
      <c r="I24" s="669">
        <v>-11</v>
      </c>
      <c r="J24" s="1558"/>
      <c r="K24" s="1557"/>
      <c r="L24" s="880"/>
      <c r="M24" s="1557"/>
    </row>
    <row r="25" spans="1:13" ht="10.5" customHeight="1">
      <c r="A25" s="351" t="s">
        <v>483</v>
      </c>
      <c r="B25" s="670">
        <v>-1</v>
      </c>
      <c r="C25" s="670">
        <v>6</v>
      </c>
      <c r="D25" s="670">
        <v>1</v>
      </c>
      <c r="E25" s="670">
        <v>-7</v>
      </c>
      <c r="F25" s="670">
        <v>-5</v>
      </c>
      <c r="G25" s="670">
        <v>2</v>
      </c>
      <c r="H25" s="670">
        <v>-54</v>
      </c>
      <c r="I25" s="669">
        <v>-11</v>
      </c>
      <c r="J25" s="1558"/>
      <c r="K25" s="1557"/>
      <c r="L25" s="880"/>
      <c r="M25" s="1556"/>
    </row>
    <row r="26" spans="1:13" ht="10.5" customHeight="1" thickBot="1">
      <c r="A26" s="351" t="s">
        <v>484</v>
      </c>
      <c r="B26" s="670" t="s">
        <v>350</v>
      </c>
      <c r="C26" s="670">
        <v>-2</v>
      </c>
      <c r="D26" s="670">
        <v>-1</v>
      </c>
      <c r="E26" s="670">
        <v>1</v>
      </c>
      <c r="F26" s="670">
        <v>-2</v>
      </c>
      <c r="G26" s="670">
        <v>1</v>
      </c>
      <c r="H26" s="670">
        <v>7</v>
      </c>
      <c r="I26" s="669">
        <v>1</v>
      </c>
      <c r="J26" s="1555"/>
      <c r="K26" s="1554"/>
      <c r="L26" s="1555"/>
      <c r="M26" s="1554"/>
    </row>
    <row r="27" spans="1:13" ht="10.5" customHeight="1" thickBot="1">
      <c r="A27" s="351"/>
      <c r="B27" s="670"/>
      <c r="C27" s="670"/>
      <c r="D27" s="670"/>
      <c r="E27" s="670"/>
      <c r="F27" s="670"/>
      <c r="G27" s="670"/>
      <c r="H27" s="670"/>
      <c r="I27" s="670"/>
      <c r="J27" s="357"/>
      <c r="K27" s="357"/>
      <c r="L27" s="357"/>
      <c r="M27" s="357"/>
    </row>
    <row r="28" spans="1:13" ht="15" customHeight="1">
      <c r="A28" s="1751" t="s">
        <v>487</v>
      </c>
      <c r="B28" s="1751" t="s">
        <v>379</v>
      </c>
      <c r="C28" s="1751" t="s">
        <v>379</v>
      </c>
      <c r="D28" s="1751" t="s">
        <v>379</v>
      </c>
      <c r="E28" s="1751" t="s">
        <v>379</v>
      </c>
      <c r="F28" s="1751" t="s">
        <v>379</v>
      </c>
      <c r="G28" s="1751" t="s">
        <v>379</v>
      </c>
      <c r="H28" s="1751" t="s">
        <v>379</v>
      </c>
      <c r="I28" s="1768" t="s">
        <v>379</v>
      </c>
      <c r="J28" s="1769" t="s">
        <v>387</v>
      </c>
      <c r="K28" s="1770" t="s">
        <v>379</v>
      </c>
      <c r="L28" s="1759" t="s">
        <v>388</v>
      </c>
      <c r="M28" s="1770" t="s">
        <v>379</v>
      </c>
    </row>
    <row r="29" spans="1:13" ht="10.5" customHeight="1">
      <c r="A29" s="356"/>
      <c r="B29" s="356"/>
      <c r="C29" s="356"/>
      <c r="D29" s="356"/>
      <c r="E29" s="356"/>
      <c r="F29" s="356"/>
      <c r="G29" s="356"/>
      <c r="H29" s="356"/>
      <c r="I29" s="355"/>
      <c r="J29" s="1564"/>
      <c r="K29" s="1563"/>
      <c r="L29" s="1760"/>
      <c r="M29" s="1771" t="s">
        <v>379</v>
      </c>
    </row>
    <row r="30" spans="1:13" ht="10.5" customHeight="1" thickBot="1">
      <c r="A30" s="1562" t="s">
        <v>437</v>
      </c>
      <c r="B30" s="1561" t="s">
        <v>390</v>
      </c>
      <c r="C30" s="1561" t="s">
        <v>391</v>
      </c>
      <c r="D30" s="1561" t="s">
        <v>392</v>
      </c>
      <c r="E30" s="1561" t="s">
        <v>393</v>
      </c>
      <c r="F30" s="1561" t="s">
        <v>394</v>
      </c>
      <c r="G30" s="1561" t="s">
        <v>395</v>
      </c>
      <c r="H30" s="1561" t="s">
        <v>396</v>
      </c>
      <c r="I30" s="354" t="s">
        <v>397</v>
      </c>
      <c r="J30" s="1560" t="s">
        <v>398</v>
      </c>
      <c r="K30" s="1559" t="s">
        <v>399</v>
      </c>
      <c r="L30" s="353" t="s">
        <v>398</v>
      </c>
      <c r="M30" s="1559" t="s">
        <v>399</v>
      </c>
    </row>
    <row r="31" spans="1:13" ht="10.5" customHeight="1">
      <c r="A31" s="352" t="s">
        <v>479</v>
      </c>
      <c r="B31" s="681">
        <v>26.6</v>
      </c>
      <c r="C31" s="681">
        <v>26.1</v>
      </c>
      <c r="D31" s="681">
        <v>26.1</v>
      </c>
      <c r="E31" s="681">
        <v>26.5</v>
      </c>
      <c r="F31" s="681">
        <v>26</v>
      </c>
      <c r="G31" s="681">
        <v>25</v>
      </c>
      <c r="H31" s="681">
        <v>25.3</v>
      </c>
      <c r="I31" s="881">
        <v>25.7</v>
      </c>
      <c r="J31" s="882" t="s">
        <v>403</v>
      </c>
      <c r="K31" s="836" t="s">
        <v>403</v>
      </c>
      <c r="L31" s="835" t="s">
        <v>403</v>
      </c>
      <c r="M31" s="836" t="s">
        <v>403</v>
      </c>
    </row>
    <row r="32" spans="1:13" ht="10.5" customHeight="1">
      <c r="A32" s="351" t="s">
        <v>480</v>
      </c>
      <c r="B32" s="679">
        <v>20.100000000000001</v>
      </c>
      <c r="C32" s="679">
        <v>19.899999999999999</v>
      </c>
      <c r="D32" s="679">
        <v>19.8</v>
      </c>
      <c r="E32" s="679">
        <v>19.7</v>
      </c>
      <c r="F32" s="679">
        <v>19.600000000000001</v>
      </c>
      <c r="G32" s="679">
        <v>19.8</v>
      </c>
      <c r="H32" s="679">
        <v>19.899999999999999</v>
      </c>
      <c r="I32" s="837">
        <v>19.7</v>
      </c>
      <c r="J32" s="1558" t="s">
        <v>407</v>
      </c>
      <c r="K32" s="1557" t="s">
        <v>420</v>
      </c>
      <c r="L32" s="880" t="s">
        <v>407</v>
      </c>
      <c r="M32" s="1557" t="s">
        <v>420</v>
      </c>
    </row>
    <row r="33" spans="1:13" ht="10.5" customHeight="1">
      <c r="A33" s="351" t="s">
        <v>481</v>
      </c>
      <c r="B33" s="679">
        <v>24.1</v>
      </c>
      <c r="C33" s="679">
        <v>23.3</v>
      </c>
      <c r="D33" s="679">
        <v>22.6</v>
      </c>
      <c r="E33" s="679">
        <v>22.5</v>
      </c>
      <c r="F33" s="679">
        <v>20.9</v>
      </c>
      <c r="G33" s="679">
        <v>17.3</v>
      </c>
      <c r="H33" s="679">
        <v>17.3</v>
      </c>
      <c r="I33" s="837">
        <v>16</v>
      </c>
      <c r="J33" s="1558" t="s">
        <v>427</v>
      </c>
      <c r="K33" s="1557" t="s">
        <v>407</v>
      </c>
      <c r="L33" s="880" t="s">
        <v>458</v>
      </c>
      <c r="M33" s="1557" t="s">
        <v>403</v>
      </c>
    </row>
    <row r="34" spans="1:13" ht="10.5" customHeight="1">
      <c r="A34" s="351" t="s">
        <v>483</v>
      </c>
      <c r="B34" s="679">
        <v>27.5</v>
      </c>
      <c r="C34" s="679">
        <v>27.3</v>
      </c>
      <c r="D34" s="679">
        <v>26.7</v>
      </c>
      <c r="E34" s="679">
        <v>25.6</v>
      </c>
      <c r="F34" s="679">
        <v>25.8</v>
      </c>
      <c r="G34" s="679">
        <v>23.6</v>
      </c>
      <c r="H34" s="679">
        <v>23.6</v>
      </c>
      <c r="I34" s="837">
        <v>22.4</v>
      </c>
      <c r="J34" s="1558" t="s">
        <v>439</v>
      </c>
      <c r="K34" s="1557" t="s">
        <v>420</v>
      </c>
      <c r="L34" s="880" t="s">
        <v>458</v>
      </c>
      <c r="M34" s="1556" t="s">
        <v>403</v>
      </c>
    </row>
    <row r="35" spans="1:13" ht="10.5" customHeight="1" thickBot="1">
      <c r="A35" s="351" t="s">
        <v>484</v>
      </c>
      <c r="B35" s="679">
        <v>0</v>
      </c>
      <c r="C35" s="679">
        <v>0</v>
      </c>
      <c r="D35" s="679">
        <v>0</v>
      </c>
      <c r="E35" s="679">
        <v>0</v>
      </c>
      <c r="F35" s="679">
        <v>0</v>
      </c>
      <c r="G35" s="679">
        <v>0</v>
      </c>
      <c r="H35" s="679">
        <v>0</v>
      </c>
      <c r="I35" s="837">
        <v>0.1</v>
      </c>
      <c r="J35" s="1555"/>
      <c r="K35" s="1554"/>
      <c r="L35" s="1555"/>
      <c r="M35" s="1554"/>
    </row>
    <row r="36" spans="1:13" ht="10.5" customHeight="1" thickBot="1">
      <c r="A36" s="351"/>
      <c r="B36" s="670"/>
      <c r="C36" s="670"/>
      <c r="D36" s="670"/>
      <c r="E36" s="670"/>
      <c r="F36" s="670"/>
      <c r="G36" s="670"/>
      <c r="H36" s="670"/>
      <c r="I36" s="670"/>
      <c r="J36" s="357"/>
      <c r="K36" s="357"/>
      <c r="L36" s="357"/>
      <c r="M36" s="357"/>
    </row>
    <row r="37" spans="1:13" ht="15" customHeight="1">
      <c r="A37" s="1751" t="s">
        <v>488</v>
      </c>
      <c r="B37" s="1751" t="s">
        <v>379</v>
      </c>
      <c r="C37" s="1751" t="s">
        <v>379</v>
      </c>
      <c r="D37" s="1751" t="s">
        <v>379</v>
      </c>
      <c r="E37" s="1751" t="s">
        <v>379</v>
      </c>
      <c r="F37" s="1751" t="s">
        <v>379</v>
      </c>
      <c r="G37" s="1751" t="s">
        <v>379</v>
      </c>
      <c r="H37" s="1751" t="s">
        <v>379</v>
      </c>
      <c r="I37" s="1768" t="s">
        <v>379</v>
      </c>
      <c r="J37" s="1769" t="s">
        <v>387</v>
      </c>
      <c r="K37" s="1770" t="s">
        <v>379</v>
      </c>
      <c r="L37" s="1759" t="s">
        <v>388</v>
      </c>
      <c r="M37" s="1770" t="s">
        <v>379</v>
      </c>
    </row>
    <row r="38" spans="1:13" ht="10.5" customHeight="1">
      <c r="A38" s="356"/>
      <c r="B38" s="356"/>
      <c r="C38" s="356"/>
      <c r="D38" s="356"/>
      <c r="E38" s="356"/>
      <c r="F38" s="356"/>
      <c r="G38" s="356"/>
      <c r="H38" s="356"/>
      <c r="I38" s="355"/>
      <c r="J38" s="1564"/>
      <c r="K38" s="1563"/>
      <c r="L38" s="1760"/>
      <c r="M38" s="1771" t="s">
        <v>379</v>
      </c>
    </row>
    <row r="39" spans="1:13" ht="10.5" customHeight="1" thickBot="1">
      <c r="A39" s="1562" t="s">
        <v>437</v>
      </c>
      <c r="B39" s="1561" t="s">
        <v>390</v>
      </c>
      <c r="C39" s="1561" t="s">
        <v>391</v>
      </c>
      <c r="D39" s="1561" t="s">
        <v>392</v>
      </c>
      <c r="E39" s="1561" t="s">
        <v>393</v>
      </c>
      <c r="F39" s="1561" t="s">
        <v>394</v>
      </c>
      <c r="G39" s="1561" t="s">
        <v>395</v>
      </c>
      <c r="H39" s="1561" t="s">
        <v>396</v>
      </c>
      <c r="I39" s="354" t="s">
        <v>397</v>
      </c>
      <c r="J39" s="1560" t="s">
        <v>398</v>
      </c>
      <c r="K39" s="1559" t="s">
        <v>399</v>
      </c>
      <c r="L39" s="353" t="s">
        <v>398</v>
      </c>
      <c r="M39" s="1559" t="s">
        <v>399</v>
      </c>
    </row>
    <row r="40" spans="1:13" ht="9.75" customHeight="1">
      <c r="A40" s="352" t="s">
        <v>479</v>
      </c>
      <c r="B40" s="681">
        <v>9.6</v>
      </c>
      <c r="C40" s="681">
        <v>9.6</v>
      </c>
      <c r="D40" s="681">
        <v>9.5</v>
      </c>
      <c r="E40" s="681">
        <v>9.1</v>
      </c>
      <c r="F40" s="681">
        <v>9.5</v>
      </c>
      <c r="G40" s="681">
        <v>9.6</v>
      </c>
      <c r="H40" s="681">
        <v>9.4</v>
      </c>
      <c r="I40" s="881">
        <v>8.4</v>
      </c>
      <c r="J40" s="882" t="s">
        <v>420</v>
      </c>
      <c r="K40" s="836" t="s">
        <v>411</v>
      </c>
      <c r="L40" s="835" t="s">
        <v>403</v>
      </c>
      <c r="M40" s="836" t="s">
        <v>411</v>
      </c>
    </row>
    <row r="41" spans="1:13" ht="10.5" customHeight="1">
      <c r="A41" s="351" t="s">
        <v>480</v>
      </c>
      <c r="B41" s="679">
        <v>15.5</v>
      </c>
      <c r="C41" s="679">
        <v>14.5</v>
      </c>
      <c r="D41" s="679">
        <v>14.7</v>
      </c>
      <c r="E41" s="679">
        <v>14.4</v>
      </c>
      <c r="F41" s="679">
        <v>14.5</v>
      </c>
      <c r="G41" s="679">
        <v>14.6</v>
      </c>
      <c r="H41" s="679">
        <v>14.6</v>
      </c>
      <c r="I41" s="837">
        <v>13.5</v>
      </c>
      <c r="J41" s="1558" t="s">
        <v>439</v>
      </c>
      <c r="K41" s="1557" t="s">
        <v>439</v>
      </c>
      <c r="L41" s="880" t="s">
        <v>439</v>
      </c>
      <c r="M41" s="1557" t="s">
        <v>439</v>
      </c>
    </row>
    <row r="42" spans="1:13" ht="10.5" customHeight="1">
      <c r="A42" s="351" t="s">
        <v>481</v>
      </c>
      <c r="B42" s="679">
        <v>10.8</v>
      </c>
      <c r="C42" s="679">
        <v>10.3</v>
      </c>
      <c r="D42" s="679">
        <v>9.9</v>
      </c>
      <c r="E42" s="679">
        <v>9.6999999999999993</v>
      </c>
      <c r="F42" s="679">
        <v>8.9</v>
      </c>
      <c r="G42" s="679">
        <v>8.1</v>
      </c>
      <c r="H42" s="679">
        <v>8.1999999999999993</v>
      </c>
      <c r="I42" s="837">
        <v>7.2</v>
      </c>
      <c r="J42" s="1558" t="s">
        <v>459</v>
      </c>
      <c r="K42" s="1557" t="s">
        <v>465</v>
      </c>
      <c r="L42" s="880" t="s">
        <v>408</v>
      </c>
      <c r="M42" s="1557" t="s">
        <v>401</v>
      </c>
    </row>
    <row r="43" spans="1:13" ht="10.5" customHeight="1">
      <c r="A43" s="351" t="s">
        <v>483</v>
      </c>
      <c r="B43" s="679">
        <v>20</v>
      </c>
      <c r="C43" s="679">
        <v>18.7</v>
      </c>
      <c r="D43" s="679">
        <v>18.7</v>
      </c>
      <c r="E43" s="679">
        <v>17.399999999999999</v>
      </c>
      <c r="F43" s="679">
        <v>17.399999999999999</v>
      </c>
      <c r="G43" s="679">
        <v>15.4</v>
      </c>
      <c r="H43" s="679">
        <v>14.8</v>
      </c>
      <c r="I43" s="837">
        <v>12.5</v>
      </c>
      <c r="J43" s="1558" t="s">
        <v>427</v>
      </c>
      <c r="K43" s="1557" t="s">
        <v>439</v>
      </c>
      <c r="L43" s="880" t="s">
        <v>406</v>
      </c>
      <c r="M43" s="1556" t="s">
        <v>416</v>
      </c>
    </row>
    <row r="44" spans="1:13" ht="10.5" customHeight="1" thickBot="1">
      <c r="A44" s="351" t="s">
        <v>484</v>
      </c>
      <c r="B44" s="679">
        <v>0</v>
      </c>
      <c r="C44" s="679">
        <v>0.1</v>
      </c>
      <c r="D44" s="679">
        <v>0</v>
      </c>
      <c r="E44" s="679">
        <v>0</v>
      </c>
      <c r="F44" s="679">
        <v>0</v>
      </c>
      <c r="G44" s="679">
        <v>0.1</v>
      </c>
      <c r="H44" s="679">
        <v>0</v>
      </c>
      <c r="I44" s="837">
        <v>0.1</v>
      </c>
      <c r="J44" s="1555"/>
      <c r="K44" s="1554"/>
      <c r="L44" s="1555"/>
      <c r="M44" s="1554"/>
    </row>
  </sheetData>
  <mergeCells count="20">
    <mergeCell ref="L11:M11"/>
    <mergeCell ref="A19:I19"/>
    <mergeCell ref="J19:K19"/>
    <mergeCell ref="L19:M19"/>
    <mergeCell ref="L20:M20"/>
    <mergeCell ref="L38:M38"/>
    <mergeCell ref="A28:I28"/>
    <mergeCell ref="J28:K28"/>
    <mergeCell ref="L28:M28"/>
    <mergeCell ref="L29:M29"/>
    <mergeCell ref="A37:I37"/>
    <mergeCell ref="J37:K37"/>
    <mergeCell ref="L37:M37"/>
    <mergeCell ref="A1:I1"/>
    <mergeCell ref="J1:K1"/>
    <mergeCell ref="L1:M1"/>
    <mergeCell ref="L2:M2"/>
    <mergeCell ref="A10:I10"/>
    <mergeCell ref="J10:K10"/>
    <mergeCell ref="L10:M10"/>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4:M44 B26"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rgb="FFFFCCCC"/>
  </sheetPr>
  <dimension ref="F3:G3"/>
  <sheetViews>
    <sheetView view="pageLayout" topLeftCell="G96" zoomScale="80" zoomScaleNormal="100" zoomScaleSheetLayoutView="80" zoomScalePageLayoutView="80" workbookViewId="0">
      <selection activeCell="A17" sqref="A17"/>
    </sheetView>
  </sheetViews>
  <sheetFormatPr defaultColWidth="9.140625" defaultRowHeight="14.45"/>
  <cols>
    <col min="1" max="4" width="9.140625" style="1"/>
    <col min="5" max="5" width="3.5703125" style="1" customWidth="1"/>
    <col min="6" max="16384" width="9.140625" style="1"/>
  </cols>
  <sheetData>
    <row r="3" spans="6:7" ht="35.1">
      <c r="F3" s="22"/>
      <c r="G3" s="2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35B4-38F8-472E-BE4B-CEF81ED1714F}">
  <dimension ref="A1:K74"/>
  <sheetViews>
    <sheetView view="pageLayout" topLeftCell="A72" zoomScaleNormal="100" workbookViewId="0">
      <selection activeCell="A17" sqref="A17"/>
    </sheetView>
  </sheetViews>
  <sheetFormatPr defaultColWidth="8.85546875" defaultRowHeight="12.6"/>
  <cols>
    <col min="1" max="1" width="33.140625" style="957" customWidth="1"/>
    <col min="2" max="9" width="6.140625" style="957" customWidth="1"/>
    <col min="10" max="11" width="7.85546875" style="957" customWidth="1"/>
    <col min="12" max="16384" width="8.85546875" style="957"/>
  </cols>
  <sheetData>
    <row r="1" spans="1:11" ht="12.75" customHeight="1">
      <c r="A1" s="1751" t="s">
        <v>489</v>
      </c>
      <c r="B1" s="1751" t="s">
        <v>379</v>
      </c>
      <c r="C1" s="1751" t="s">
        <v>379</v>
      </c>
      <c r="D1" s="1751" t="s">
        <v>379</v>
      </c>
      <c r="E1" s="1366"/>
      <c r="F1" s="1366"/>
      <c r="G1" s="1366"/>
      <c r="H1" s="1366"/>
      <c r="I1" s="1499"/>
      <c r="J1" s="1774" t="s">
        <v>387</v>
      </c>
      <c r="K1" s="1775" t="s">
        <v>379</v>
      </c>
    </row>
    <row r="2" spans="1:11" ht="10.5" customHeight="1">
      <c r="A2" s="356"/>
      <c r="B2" s="356"/>
      <c r="C2" s="356"/>
      <c r="D2" s="356"/>
      <c r="E2" s="356"/>
      <c r="F2" s="356"/>
      <c r="G2" s="356"/>
      <c r="H2" s="356"/>
      <c r="I2" s="355"/>
      <c r="J2" s="1586"/>
      <c r="K2" s="1585"/>
    </row>
    <row r="3" spans="1:11" ht="10.5" customHeight="1" thickBot="1">
      <c r="A3" s="1572" t="s">
        <v>389</v>
      </c>
      <c r="B3" s="1571" t="s">
        <v>390</v>
      </c>
      <c r="C3" s="1571" t="s">
        <v>391</v>
      </c>
      <c r="D3" s="1571" t="s">
        <v>392</v>
      </c>
      <c r="E3" s="1571" t="s">
        <v>393</v>
      </c>
      <c r="F3" s="1571" t="s">
        <v>394</v>
      </c>
      <c r="G3" s="1571" t="s">
        <v>395</v>
      </c>
      <c r="H3" s="1571" t="s">
        <v>396</v>
      </c>
      <c r="I3" s="354" t="s">
        <v>397</v>
      </c>
      <c r="J3" s="1570" t="s">
        <v>398</v>
      </c>
      <c r="K3" s="1569" t="s">
        <v>399</v>
      </c>
    </row>
    <row r="4" spans="1:11" ht="10.5" customHeight="1">
      <c r="A4" s="352" t="s">
        <v>400</v>
      </c>
      <c r="B4" s="684">
        <v>246</v>
      </c>
      <c r="C4" s="684">
        <v>226</v>
      </c>
      <c r="D4" s="684">
        <v>230</v>
      </c>
      <c r="E4" s="684">
        <v>238</v>
      </c>
      <c r="F4" s="684">
        <v>226</v>
      </c>
      <c r="G4" s="684">
        <v>225</v>
      </c>
      <c r="H4" s="684">
        <v>213</v>
      </c>
      <c r="I4" s="688">
        <v>219</v>
      </c>
      <c r="J4" s="835" t="s">
        <v>446</v>
      </c>
      <c r="K4" s="836" t="s">
        <v>446</v>
      </c>
    </row>
    <row r="5" spans="1:11" ht="10.5" customHeight="1">
      <c r="A5" s="351" t="s">
        <v>405</v>
      </c>
      <c r="B5" s="670">
        <v>113</v>
      </c>
      <c r="C5" s="670">
        <v>112</v>
      </c>
      <c r="D5" s="670">
        <v>163</v>
      </c>
      <c r="E5" s="670">
        <v>137</v>
      </c>
      <c r="F5" s="670">
        <v>116</v>
      </c>
      <c r="G5" s="670">
        <v>117</v>
      </c>
      <c r="H5" s="670">
        <v>101</v>
      </c>
      <c r="I5" s="669">
        <v>124</v>
      </c>
      <c r="J5" s="1568" t="s">
        <v>402</v>
      </c>
      <c r="K5" s="1567" t="s">
        <v>420</v>
      </c>
    </row>
    <row r="6" spans="1:11" ht="10.5" customHeight="1">
      <c r="A6" s="351" t="s">
        <v>409</v>
      </c>
      <c r="B6" s="670">
        <v>89</v>
      </c>
      <c r="C6" s="670">
        <v>96</v>
      </c>
      <c r="D6" s="670">
        <v>112</v>
      </c>
      <c r="E6" s="670">
        <v>245</v>
      </c>
      <c r="F6" s="670">
        <v>100</v>
      </c>
      <c r="G6" s="670">
        <v>133</v>
      </c>
      <c r="H6" s="670">
        <v>150</v>
      </c>
      <c r="I6" s="669">
        <v>62</v>
      </c>
      <c r="J6" s="1568" t="s">
        <v>490</v>
      </c>
      <c r="K6" s="1567" t="s">
        <v>430</v>
      </c>
    </row>
    <row r="7" spans="1:11" ht="10.5" customHeight="1">
      <c r="A7" s="351" t="s">
        <v>414</v>
      </c>
      <c r="B7" s="670">
        <v>2</v>
      </c>
      <c r="C7" s="670">
        <v>1</v>
      </c>
      <c r="D7" s="670" t="s">
        <v>350</v>
      </c>
      <c r="E7" s="670" t="s">
        <v>350</v>
      </c>
      <c r="F7" s="670">
        <v>1</v>
      </c>
      <c r="G7" s="670" t="s">
        <v>350</v>
      </c>
      <c r="H7" s="670" t="s">
        <v>350</v>
      </c>
      <c r="I7" s="669" t="s">
        <v>350</v>
      </c>
      <c r="J7" s="1568"/>
      <c r="K7" s="1567"/>
    </row>
    <row r="8" spans="1:11" ht="10.5" customHeight="1">
      <c r="A8" s="667" t="s">
        <v>415</v>
      </c>
      <c r="B8" s="674">
        <v>450</v>
      </c>
      <c r="C8" s="674">
        <v>435</v>
      </c>
      <c r="D8" s="674">
        <v>505</v>
      </c>
      <c r="E8" s="674">
        <v>620</v>
      </c>
      <c r="F8" s="674">
        <v>443</v>
      </c>
      <c r="G8" s="674">
        <v>475</v>
      </c>
      <c r="H8" s="674">
        <v>464</v>
      </c>
      <c r="I8" s="306">
        <v>405</v>
      </c>
      <c r="J8" s="1584" t="s">
        <v>403</v>
      </c>
      <c r="K8" s="1583" t="s">
        <v>407</v>
      </c>
    </row>
    <row r="9" spans="1:11" ht="10.5" customHeight="1">
      <c r="A9" s="667" t="s">
        <v>419</v>
      </c>
      <c r="B9" s="674">
        <v>-185</v>
      </c>
      <c r="C9" s="674">
        <v>-183</v>
      </c>
      <c r="D9" s="674">
        <v>-184</v>
      </c>
      <c r="E9" s="674">
        <v>-285</v>
      </c>
      <c r="F9" s="674">
        <v>-192</v>
      </c>
      <c r="G9" s="674">
        <v>-180</v>
      </c>
      <c r="H9" s="674">
        <v>-191</v>
      </c>
      <c r="I9" s="306">
        <v>-267</v>
      </c>
      <c r="J9" s="1584" t="s">
        <v>404</v>
      </c>
      <c r="K9" s="1583" t="s">
        <v>420</v>
      </c>
    </row>
    <row r="10" spans="1:11" ht="10.5" customHeight="1">
      <c r="A10" s="667" t="s">
        <v>421</v>
      </c>
      <c r="B10" s="674">
        <v>265</v>
      </c>
      <c r="C10" s="674">
        <v>252</v>
      </c>
      <c r="D10" s="674">
        <v>321</v>
      </c>
      <c r="E10" s="674">
        <v>335</v>
      </c>
      <c r="F10" s="674">
        <v>251</v>
      </c>
      <c r="G10" s="674">
        <v>295</v>
      </c>
      <c r="H10" s="674">
        <v>273</v>
      </c>
      <c r="I10" s="306">
        <v>138</v>
      </c>
      <c r="J10" s="1584" t="s">
        <v>418</v>
      </c>
      <c r="K10" s="1583" t="s">
        <v>465</v>
      </c>
    </row>
    <row r="11" spans="1:11" ht="10.5" customHeight="1">
      <c r="A11" s="351" t="s">
        <v>425</v>
      </c>
      <c r="B11" s="670">
        <v>-12</v>
      </c>
      <c r="C11" s="670">
        <v>11</v>
      </c>
      <c r="D11" s="670">
        <v>13</v>
      </c>
      <c r="E11" s="670">
        <v>-27</v>
      </c>
      <c r="F11" s="670">
        <v>1</v>
      </c>
      <c r="G11" s="670">
        <v>10</v>
      </c>
      <c r="H11" s="670">
        <v>-228</v>
      </c>
      <c r="I11" s="669">
        <v>-52</v>
      </c>
      <c r="J11" s="1568"/>
      <c r="K11" s="1567"/>
    </row>
    <row r="12" spans="1:11" ht="10.5" customHeight="1">
      <c r="A12" s="667" t="s">
        <v>426</v>
      </c>
      <c r="B12" s="674">
        <v>253</v>
      </c>
      <c r="C12" s="674">
        <v>263</v>
      </c>
      <c r="D12" s="674">
        <v>334</v>
      </c>
      <c r="E12" s="674">
        <v>308</v>
      </c>
      <c r="F12" s="674">
        <v>252</v>
      </c>
      <c r="G12" s="674">
        <v>305</v>
      </c>
      <c r="H12" s="674">
        <v>45</v>
      </c>
      <c r="I12" s="306">
        <v>86</v>
      </c>
      <c r="J12" s="1584" t="s">
        <v>411</v>
      </c>
      <c r="K12" s="1583" t="s">
        <v>404</v>
      </c>
    </row>
    <row r="13" spans="1:11" ht="10.5" customHeight="1">
      <c r="A13" s="668"/>
      <c r="B13" s="668"/>
      <c r="C13" s="673"/>
      <c r="D13" s="673"/>
      <c r="E13" s="673"/>
      <c r="F13" s="673"/>
      <c r="G13" s="673"/>
      <c r="H13" s="673"/>
      <c r="I13" s="672"/>
      <c r="J13" s="1582"/>
      <c r="K13" s="1581"/>
    </row>
    <row r="14" spans="1:11" ht="10.5" customHeight="1">
      <c r="A14" s="351" t="s">
        <v>431</v>
      </c>
      <c r="B14" s="670">
        <v>47</v>
      </c>
      <c r="C14" s="670">
        <v>48</v>
      </c>
      <c r="D14" s="670">
        <v>41</v>
      </c>
      <c r="E14" s="670">
        <v>34</v>
      </c>
      <c r="F14" s="670">
        <v>48</v>
      </c>
      <c r="G14" s="670">
        <v>43</v>
      </c>
      <c r="H14" s="670">
        <v>43</v>
      </c>
      <c r="I14" s="669">
        <v>53</v>
      </c>
      <c r="J14" s="1568"/>
      <c r="K14" s="1567"/>
    </row>
    <row r="15" spans="1:11" ht="10.5" customHeight="1">
      <c r="A15" s="351" t="s">
        <v>432</v>
      </c>
      <c r="B15" s="670">
        <v>11.726516467832129</v>
      </c>
      <c r="C15" s="670">
        <v>12.359816616843718</v>
      </c>
      <c r="D15" s="670">
        <v>16.323298653994041</v>
      </c>
      <c r="E15" s="670">
        <v>19.284099270358901</v>
      </c>
      <c r="F15" s="670">
        <v>10.851148476910597</v>
      </c>
      <c r="G15" s="670">
        <v>12.694859274940336</v>
      </c>
      <c r="H15" s="670">
        <v>1.4082870055590557</v>
      </c>
      <c r="I15" s="669">
        <v>5.8269824228129634</v>
      </c>
      <c r="J15" s="1568"/>
      <c r="K15" s="1567"/>
    </row>
    <row r="16" spans="1:11" ht="10.5" customHeight="1">
      <c r="A16" s="351" t="s">
        <v>433</v>
      </c>
      <c r="B16" s="670">
        <v>5877</v>
      </c>
      <c r="C16" s="670">
        <v>5728</v>
      </c>
      <c r="D16" s="670">
        <v>5802</v>
      </c>
      <c r="E16" s="670">
        <v>6089</v>
      </c>
      <c r="F16" s="670">
        <v>6080</v>
      </c>
      <c r="G16" s="670">
        <v>6606</v>
      </c>
      <c r="H16" s="670">
        <v>7008</v>
      </c>
      <c r="I16" s="669">
        <v>7612</v>
      </c>
      <c r="J16" s="1568" t="s">
        <v>402</v>
      </c>
      <c r="K16" s="1567" t="s">
        <v>407</v>
      </c>
    </row>
    <row r="17" spans="1:11" ht="10.5" customHeight="1">
      <c r="A17" s="671" t="s">
        <v>434</v>
      </c>
      <c r="B17" s="670">
        <v>41333</v>
      </c>
      <c r="C17" s="670">
        <v>40509</v>
      </c>
      <c r="D17" s="670">
        <v>40518</v>
      </c>
      <c r="E17" s="670">
        <v>42095</v>
      </c>
      <c r="F17" s="670">
        <v>42280</v>
      </c>
      <c r="G17" s="670">
        <v>45027</v>
      </c>
      <c r="H17" s="670">
        <v>47863</v>
      </c>
      <c r="I17" s="669">
        <v>46897</v>
      </c>
      <c r="J17" s="1568" t="s">
        <v>413</v>
      </c>
      <c r="K17" s="1567" t="s">
        <v>403</v>
      </c>
    </row>
    <row r="18" spans="1:11" ht="10.5" customHeight="1" thickBot="1">
      <c r="A18" s="351" t="s">
        <v>435</v>
      </c>
      <c r="B18" s="670">
        <v>1210</v>
      </c>
      <c r="C18" s="670">
        <v>1291</v>
      </c>
      <c r="D18" s="670">
        <v>1326</v>
      </c>
      <c r="E18" s="670">
        <v>1384</v>
      </c>
      <c r="F18" s="670">
        <v>1461</v>
      </c>
      <c r="G18" s="670">
        <v>1614</v>
      </c>
      <c r="H18" s="670">
        <v>1638</v>
      </c>
      <c r="I18" s="669">
        <v>1693</v>
      </c>
      <c r="J18" s="1566" t="s">
        <v>491</v>
      </c>
      <c r="K18" s="1565" t="s">
        <v>428</v>
      </c>
    </row>
    <row r="19" spans="1:11" ht="12.75" customHeight="1">
      <c r="A19" s="1580" t="s">
        <v>492</v>
      </c>
      <c r="B19" s="351"/>
      <c r="C19" s="670"/>
      <c r="D19" s="670"/>
      <c r="E19" s="670"/>
      <c r="F19" s="670"/>
      <c r="G19" s="670"/>
      <c r="H19" s="670"/>
      <c r="I19" s="670"/>
      <c r="J19" s="969"/>
      <c r="K19" s="969"/>
    </row>
    <row r="20" spans="1:11" ht="10.5" customHeight="1" thickBot="1">
      <c r="A20" s="351"/>
      <c r="B20" s="351"/>
      <c r="C20" s="670"/>
      <c r="D20" s="670"/>
      <c r="E20" s="670"/>
      <c r="F20" s="670"/>
      <c r="G20" s="670"/>
      <c r="H20" s="670"/>
      <c r="I20" s="670"/>
      <c r="J20" s="1579"/>
      <c r="K20" s="1579"/>
    </row>
    <row r="21" spans="1:11" ht="15" customHeight="1">
      <c r="A21" s="1366" t="s">
        <v>493</v>
      </c>
      <c r="B21" s="1366"/>
      <c r="C21" s="1366"/>
      <c r="D21" s="1366"/>
      <c r="E21" s="1366"/>
      <c r="F21" s="1366"/>
      <c r="G21" s="1366"/>
      <c r="H21" s="1366"/>
      <c r="I21" s="1499"/>
      <c r="J21" s="1774" t="s">
        <v>387</v>
      </c>
      <c r="K21" s="1775" t="s">
        <v>379</v>
      </c>
    </row>
    <row r="22" spans="1:11" ht="10.5" customHeight="1" thickBot="1">
      <c r="A22" s="1572" t="s">
        <v>437</v>
      </c>
      <c r="B22" s="1571" t="s">
        <v>390</v>
      </c>
      <c r="C22" s="1571" t="s">
        <v>391</v>
      </c>
      <c r="D22" s="1571" t="s">
        <v>392</v>
      </c>
      <c r="E22" s="1571" t="s">
        <v>393</v>
      </c>
      <c r="F22" s="1571" t="s">
        <v>394</v>
      </c>
      <c r="G22" s="1571" t="s">
        <v>395</v>
      </c>
      <c r="H22" s="1571" t="s">
        <v>396</v>
      </c>
      <c r="I22" s="354" t="s">
        <v>397</v>
      </c>
      <c r="J22" s="1570" t="s">
        <v>398</v>
      </c>
      <c r="K22" s="1569" t="s">
        <v>399</v>
      </c>
    </row>
    <row r="23" spans="1:11" ht="10.5" customHeight="1">
      <c r="A23" s="682" t="s">
        <v>475</v>
      </c>
      <c r="B23" s="681">
        <v>46.3</v>
      </c>
      <c r="C23" s="681">
        <v>43.2</v>
      </c>
      <c r="D23" s="681">
        <v>43.5</v>
      </c>
      <c r="E23" s="681">
        <v>44.7</v>
      </c>
      <c r="F23" s="681">
        <v>45.8</v>
      </c>
      <c r="G23" s="681">
        <v>46.5</v>
      </c>
      <c r="H23" s="681">
        <v>48.6</v>
      </c>
      <c r="I23" s="881">
        <v>50.1</v>
      </c>
      <c r="J23" s="835" t="s">
        <v>420</v>
      </c>
      <c r="K23" s="836" t="s">
        <v>439</v>
      </c>
    </row>
    <row r="24" spans="1:11" ht="10.5" customHeight="1" thickBot="1">
      <c r="A24" s="680" t="s">
        <v>476</v>
      </c>
      <c r="B24" s="679">
        <v>49.9</v>
      </c>
      <c r="C24" s="679">
        <v>49.7</v>
      </c>
      <c r="D24" s="679">
        <v>48.4</v>
      </c>
      <c r="E24" s="679">
        <v>43.5</v>
      </c>
      <c r="F24" s="679">
        <v>40</v>
      </c>
      <c r="G24" s="679">
        <v>43.8</v>
      </c>
      <c r="H24" s="679">
        <v>42.2</v>
      </c>
      <c r="I24" s="837">
        <v>40.700000000000003</v>
      </c>
      <c r="J24" s="1578" t="s">
        <v>494</v>
      </c>
      <c r="K24" s="1565" t="s">
        <v>411</v>
      </c>
    </row>
    <row r="25" spans="1:11" ht="10.5" customHeight="1">
      <c r="A25" s="680"/>
      <c r="B25" s="670"/>
      <c r="C25" s="679"/>
      <c r="D25" s="679"/>
      <c r="E25" s="679"/>
      <c r="F25" s="679"/>
      <c r="G25" s="679"/>
      <c r="H25" s="679"/>
      <c r="I25" s="679"/>
      <c r="J25" s="1577"/>
      <c r="K25" s="1577"/>
    </row>
    <row r="26" spans="1:11" ht="10.5" customHeight="1" thickBot="1">
      <c r="A26" s="685"/>
      <c r="B26" s="685"/>
      <c r="C26" s="685"/>
      <c r="D26" s="685"/>
      <c r="E26" s="685"/>
      <c r="F26" s="685"/>
      <c r="G26" s="685"/>
      <c r="H26" s="685"/>
      <c r="I26" s="685"/>
      <c r="J26" s="686"/>
      <c r="K26" s="686"/>
    </row>
    <row r="27" spans="1:11" ht="15" customHeight="1">
      <c r="A27" s="1751" t="s">
        <v>495</v>
      </c>
      <c r="B27" s="1751" t="s">
        <v>379</v>
      </c>
      <c r="C27" s="1751" t="s">
        <v>379</v>
      </c>
      <c r="D27" s="1751" t="s">
        <v>379</v>
      </c>
      <c r="E27" s="1366"/>
      <c r="F27" s="1366"/>
      <c r="G27" s="1366"/>
      <c r="H27" s="1366"/>
      <c r="I27" s="1499"/>
      <c r="J27" s="1774" t="s">
        <v>387</v>
      </c>
      <c r="K27" s="1775" t="s">
        <v>379</v>
      </c>
    </row>
    <row r="28" spans="1:11" ht="7.5" customHeight="1">
      <c r="A28" s="1445"/>
      <c r="B28" s="1445"/>
      <c r="C28" s="1445"/>
      <c r="D28" s="1366"/>
      <c r="E28" s="1366"/>
      <c r="F28" s="1366"/>
      <c r="G28" s="1366"/>
      <c r="H28" s="1366"/>
      <c r="I28" s="1499"/>
      <c r="J28" s="1573"/>
      <c r="K28" s="1567"/>
    </row>
    <row r="29" spans="1:11" ht="10.5" customHeight="1" thickBot="1">
      <c r="A29" s="1572" t="s">
        <v>389</v>
      </c>
      <c r="B29" s="1571" t="s">
        <v>390</v>
      </c>
      <c r="C29" s="1571" t="s">
        <v>391</v>
      </c>
      <c r="D29" s="1571" t="s">
        <v>392</v>
      </c>
      <c r="E29" s="1571" t="s">
        <v>393</v>
      </c>
      <c r="F29" s="1571" t="s">
        <v>394</v>
      </c>
      <c r="G29" s="1571" t="s">
        <v>395</v>
      </c>
      <c r="H29" s="1571" t="s">
        <v>396</v>
      </c>
      <c r="I29" s="354" t="s">
        <v>397</v>
      </c>
      <c r="J29" s="1570" t="s">
        <v>398</v>
      </c>
      <c r="K29" s="1569" t="s">
        <v>399</v>
      </c>
    </row>
    <row r="30" spans="1:11" ht="10.5" customHeight="1">
      <c r="A30" s="682" t="s">
        <v>496</v>
      </c>
      <c r="B30" s="684">
        <v>39</v>
      </c>
      <c r="C30" s="684">
        <v>35</v>
      </c>
      <c r="D30" s="684">
        <v>36</v>
      </c>
      <c r="E30" s="684">
        <v>35</v>
      </c>
      <c r="F30" s="684">
        <v>37</v>
      </c>
      <c r="G30" s="684">
        <v>37</v>
      </c>
      <c r="H30" s="684">
        <v>37</v>
      </c>
      <c r="I30" s="688">
        <v>35</v>
      </c>
      <c r="J30" s="835" t="s">
        <v>465</v>
      </c>
      <c r="K30" s="836" t="s">
        <v>477</v>
      </c>
    </row>
    <row r="31" spans="1:11" ht="10.5" customHeight="1">
      <c r="A31" s="680" t="s">
        <v>497</v>
      </c>
      <c r="B31" s="670">
        <v>36</v>
      </c>
      <c r="C31" s="670">
        <v>36</v>
      </c>
      <c r="D31" s="670">
        <v>41</v>
      </c>
      <c r="E31" s="670">
        <v>50</v>
      </c>
      <c r="F31" s="670">
        <v>39</v>
      </c>
      <c r="G31" s="670">
        <v>40</v>
      </c>
      <c r="H31" s="670">
        <v>35</v>
      </c>
      <c r="I31" s="669">
        <v>33</v>
      </c>
      <c r="J31" s="1568" t="s">
        <v>473</v>
      </c>
      <c r="K31" s="1567" t="s">
        <v>411</v>
      </c>
    </row>
    <row r="32" spans="1:11" ht="10.5" customHeight="1">
      <c r="A32" s="680" t="s">
        <v>498</v>
      </c>
      <c r="B32" s="670">
        <v>73</v>
      </c>
      <c r="C32" s="670">
        <v>69</v>
      </c>
      <c r="D32" s="670">
        <v>72</v>
      </c>
      <c r="E32" s="670">
        <v>73</v>
      </c>
      <c r="F32" s="670">
        <v>75</v>
      </c>
      <c r="G32" s="670">
        <v>73</v>
      </c>
      <c r="H32" s="670">
        <v>73</v>
      </c>
      <c r="I32" s="669">
        <v>78</v>
      </c>
      <c r="J32" s="1568" t="s">
        <v>402</v>
      </c>
      <c r="K32" s="1567" t="s">
        <v>418</v>
      </c>
    </row>
    <row r="33" spans="1:11" ht="10.5" customHeight="1">
      <c r="A33" s="680" t="s">
        <v>499</v>
      </c>
      <c r="B33" s="670">
        <v>88</v>
      </c>
      <c r="C33" s="670">
        <v>82</v>
      </c>
      <c r="D33" s="670">
        <v>74</v>
      </c>
      <c r="E33" s="670">
        <v>70</v>
      </c>
      <c r="F33" s="670">
        <v>69</v>
      </c>
      <c r="G33" s="670">
        <v>63</v>
      </c>
      <c r="H33" s="670">
        <v>55</v>
      </c>
      <c r="I33" s="669">
        <v>57</v>
      </c>
      <c r="J33" s="1568" t="s">
        <v>500</v>
      </c>
      <c r="K33" s="1567" t="s">
        <v>439</v>
      </c>
    </row>
    <row r="34" spans="1:11" ht="10.5" customHeight="1" thickBot="1">
      <c r="A34" s="680" t="s">
        <v>484</v>
      </c>
      <c r="B34" s="670">
        <v>10</v>
      </c>
      <c r="C34" s="670">
        <v>4</v>
      </c>
      <c r="D34" s="670">
        <v>7</v>
      </c>
      <c r="E34" s="670">
        <v>10</v>
      </c>
      <c r="F34" s="670">
        <v>6</v>
      </c>
      <c r="G34" s="670">
        <v>12</v>
      </c>
      <c r="H34" s="670">
        <v>13</v>
      </c>
      <c r="I34" s="669">
        <v>16</v>
      </c>
      <c r="J34" s="1566"/>
      <c r="K34" s="1565"/>
    </row>
    <row r="35" spans="1:11" ht="9.75" customHeight="1" thickBot="1">
      <c r="A35" s="351"/>
      <c r="B35" s="1085"/>
      <c r="C35" s="1576"/>
      <c r="D35" s="1576"/>
      <c r="E35" s="1085"/>
      <c r="F35" s="1085"/>
      <c r="G35" s="1085"/>
      <c r="H35" s="1085"/>
      <c r="I35" s="1085"/>
      <c r="J35" s="1575"/>
      <c r="K35" s="1575"/>
    </row>
    <row r="36" spans="1:11" ht="15" customHeight="1">
      <c r="A36" s="1445" t="s">
        <v>501</v>
      </c>
      <c r="B36" s="1445"/>
      <c r="C36" s="1445"/>
      <c r="D36" s="1445"/>
      <c r="E36" s="1445"/>
      <c r="F36" s="1445"/>
      <c r="G36" s="1445"/>
      <c r="H36" s="1445"/>
      <c r="I36" s="1532"/>
      <c r="J36" s="1774" t="s">
        <v>387</v>
      </c>
      <c r="K36" s="1775" t="s">
        <v>379</v>
      </c>
    </row>
    <row r="37" spans="1:11" ht="9" customHeight="1">
      <c r="A37" s="1445"/>
      <c r="B37" s="1445"/>
      <c r="C37" s="1445"/>
      <c r="D37" s="1366"/>
      <c r="E37" s="1366"/>
      <c r="F37" s="1366"/>
      <c r="G37" s="1366"/>
      <c r="H37" s="1366"/>
      <c r="I37" s="1499"/>
      <c r="J37" s="1573"/>
      <c r="K37" s="1567"/>
    </row>
    <row r="38" spans="1:11" ht="15.75" customHeight="1" thickBot="1">
      <c r="A38" s="1572" t="s">
        <v>389</v>
      </c>
      <c r="B38" s="1571" t="s">
        <v>390</v>
      </c>
      <c r="C38" s="1571" t="s">
        <v>391</v>
      </c>
      <c r="D38" s="1571" t="s">
        <v>392</v>
      </c>
      <c r="E38" s="1571" t="s">
        <v>393</v>
      </c>
      <c r="F38" s="1571" t="s">
        <v>394</v>
      </c>
      <c r="G38" s="1571" t="s">
        <v>395</v>
      </c>
      <c r="H38" s="1571" t="s">
        <v>396</v>
      </c>
      <c r="I38" s="354" t="s">
        <v>397</v>
      </c>
      <c r="J38" s="1570" t="s">
        <v>398</v>
      </c>
      <c r="K38" s="1569" t="s">
        <v>399</v>
      </c>
    </row>
    <row r="39" spans="1:11" ht="10.5" customHeight="1">
      <c r="A39" s="682" t="s">
        <v>496</v>
      </c>
      <c r="B39" s="684">
        <v>35</v>
      </c>
      <c r="C39" s="684">
        <v>29</v>
      </c>
      <c r="D39" s="684">
        <v>51</v>
      </c>
      <c r="E39" s="684">
        <v>35</v>
      </c>
      <c r="F39" s="684">
        <v>30</v>
      </c>
      <c r="G39" s="684">
        <v>28</v>
      </c>
      <c r="H39" s="684">
        <v>23</v>
      </c>
      <c r="I39" s="688">
        <v>29</v>
      </c>
      <c r="J39" s="835" t="s">
        <v>456</v>
      </c>
      <c r="K39" s="836" t="s">
        <v>459</v>
      </c>
    </row>
    <row r="40" spans="1:11" ht="10.5" customHeight="1">
      <c r="A40" s="680" t="s">
        <v>497</v>
      </c>
      <c r="B40" s="670">
        <v>28</v>
      </c>
      <c r="C40" s="670">
        <v>29</v>
      </c>
      <c r="D40" s="670">
        <v>43</v>
      </c>
      <c r="E40" s="670">
        <v>33</v>
      </c>
      <c r="F40" s="670">
        <v>27</v>
      </c>
      <c r="G40" s="670">
        <v>33</v>
      </c>
      <c r="H40" s="670">
        <v>22</v>
      </c>
      <c r="I40" s="669">
        <v>32</v>
      </c>
      <c r="J40" s="1568" t="s">
        <v>401</v>
      </c>
      <c r="K40" s="1567" t="s">
        <v>402</v>
      </c>
    </row>
    <row r="41" spans="1:11" ht="10.5" customHeight="1">
      <c r="A41" s="680" t="s">
        <v>498</v>
      </c>
      <c r="B41" s="670">
        <v>24</v>
      </c>
      <c r="C41" s="670">
        <v>24</v>
      </c>
      <c r="D41" s="670">
        <v>31</v>
      </c>
      <c r="E41" s="670">
        <v>35</v>
      </c>
      <c r="F41" s="670">
        <v>25</v>
      </c>
      <c r="G41" s="670">
        <v>29</v>
      </c>
      <c r="H41" s="670">
        <v>25</v>
      </c>
      <c r="I41" s="669">
        <v>30</v>
      </c>
      <c r="J41" s="1568" t="s">
        <v>404</v>
      </c>
      <c r="K41" s="1567" t="s">
        <v>411</v>
      </c>
    </row>
    <row r="42" spans="1:11" ht="10.5" customHeight="1">
      <c r="A42" s="680" t="s">
        <v>499</v>
      </c>
      <c r="B42" s="670">
        <v>51</v>
      </c>
      <c r="C42" s="670">
        <v>40</v>
      </c>
      <c r="D42" s="670">
        <v>48</v>
      </c>
      <c r="E42" s="670">
        <v>40</v>
      </c>
      <c r="F42" s="670">
        <v>45</v>
      </c>
      <c r="G42" s="670">
        <v>35</v>
      </c>
      <c r="H42" s="670">
        <v>29</v>
      </c>
      <c r="I42" s="669">
        <v>46</v>
      </c>
      <c r="J42" s="1568" t="s">
        <v>429</v>
      </c>
      <c r="K42" s="1567" t="s">
        <v>500</v>
      </c>
    </row>
    <row r="43" spans="1:11" ht="10.5" customHeight="1" thickBot="1">
      <c r="A43" s="680" t="s">
        <v>484</v>
      </c>
      <c r="B43" s="670">
        <v>-25</v>
      </c>
      <c r="C43" s="670">
        <v>-10</v>
      </c>
      <c r="D43" s="670">
        <v>-10</v>
      </c>
      <c r="E43" s="670">
        <v>-6</v>
      </c>
      <c r="F43" s="670">
        <v>-11</v>
      </c>
      <c r="G43" s="670">
        <v>-8</v>
      </c>
      <c r="H43" s="670">
        <v>2</v>
      </c>
      <c r="I43" s="669">
        <v>-13</v>
      </c>
      <c r="J43" s="1566"/>
      <c r="K43" s="1565"/>
    </row>
    <row r="44" spans="1:11" ht="9.75" customHeight="1">
      <c r="A44" s="971"/>
      <c r="B44" s="971"/>
      <c r="C44" s="971"/>
      <c r="D44" s="971"/>
      <c r="E44" s="971"/>
      <c r="F44" s="971"/>
      <c r="G44" s="971"/>
      <c r="H44" s="971"/>
      <c r="I44" s="971"/>
      <c r="J44" s="970"/>
      <c r="K44" s="970"/>
    </row>
    <row r="45" spans="1:11" ht="9.75" customHeight="1" thickBot="1">
      <c r="A45" s="668"/>
      <c r="B45" s="673"/>
      <c r="C45" s="673"/>
      <c r="D45" s="673"/>
      <c r="E45" s="673"/>
      <c r="F45" s="673"/>
      <c r="G45" s="673"/>
      <c r="H45" s="673"/>
      <c r="I45" s="673"/>
      <c r="J45" s="1574"/>
      <c r="K45" s="1574"/>
    </row>
    <row r="46" spans="1:11" ht="15" customHeight="1">
      <c r="A46" s="1445" t="s">
        <v>502</v>
      </c>
      <c r="B46" s="1445"/>
      <c r="C46" s="1445"/>
      <c r="D46" s="1445"/>
      <c r="E46" s="1445"/>
      <c r="F46" s="1445"/>
      <c r="G46" s="1445"/>
      <c r="H46" s="1445"/>
      <c r="I46" s="1532"/>
      <c r="J46" s="1774"/>
      <c r="K46" s="1775" t="s">
        <v>379</v>
      </c>
    </row>
    <row r="47" spans="1:11" ht="9" customHeight="1">
      <c r="A47" s="1445"/>
      <c r="B47" s="1445"/>
      <c r="C47" s="1445"/>
      <c r="D47" s="1366"/>
      <c r="E47" s="1366"/>
      <c r="F47" s="1366"/>
      <c r="G47" s="1366"/>
      <c r="H47" s="1366"/>
      <c r="I47" s="1499"/>
      <c r="J47" s="1573"/>
      <c r="K47" s="1567"/>
    </row>
    <row r="48" spans="1:11" ht="15.75" customHeight="1" thickBot="1">
      <c r="A48" s="1572" t="s">
        <v>389</v>
      </c>
      <c r="B48" s="1571" t="s">
        <v>390</v>
      </c>
      <c r="C48" s="1571" t="s">
        <v>391</v>
      </c>
      <c r="D48" s="1571" t="s">
        <v>392</v>
      </c>
      <c r="E48" s="1571" t="s">
        <v>393</v>
      </c>
      <c r="F48" s="1571" t="s">
        <v>394</v>
      </c>
      <c r="G48" s="1571" t="s">
        <v>395</v>
      </c>
      <c r="H48" s="1571" t="s">
        <v>396</v>
      </c>
      <c r="I48" s="354" t="s">
        <v>397</v>
      </c>
      <c r="J48" s="1570"/>
      <c r="K48" s="1569"/>
    </row>
    <row r="49" spans="1:11" ht="10.5" customHeight="1">
      <c r="A49" s="682" t="s">
        <v>496</v>
      </c>
      <c r="B49" s="684">
        <v>4</v>
      </c>
      <c r="C49" s="684">
        <v>6</v>
      </c>
      <c r="D49" s="684">
        <v>3</v>
      </c>
      <c r="E49" s="684">
        <v>11</v>
      </c>
      <c r="F49" s="684">
        <v>1</v>
      </c>
      <c r="G49" s="684">
        <v>5</v>
      </c>
      <c r="H49" s="684">
        <v>-30</v>
      </c>
      <c r="I49" s="688">
        <v>4</v>
      </c>
      <c r="J49" s="835"/>
      <c r="K49" s="836"/>
    </row>
    <row r="50" spans="1:11" ht="10.5" customHeight="1">
      <c r="A50" s="680" t="s">
        <v>497</v>
      </c>
      <c r="B50" s="670">
        <v>-10</v>
      </c>
      <c r="C50" s="670">
        <v>6</v>
      </c>
      <c r="D50" s="670">
        <v>-2</v>
      </c>
      <c r="E50" s="670" t="s">
        <v>350</v>
      </c>
      <c r="F50" s="670">
        <v>1</v>
      </c>
      <c r="G50" s="670">
        <v>5</v>
      </c>
      <c r="H50" s="670">
        <v>-26</v>
      </c>
      <c r="I50" s="669">
        <v>-4</v>
      </c>
      <c r="J50" s="1568"/>
      <c r="K50" s="1567"/>
    </row>
    <row r="51" spans="1:11" ht="10.5" customHeight="1">
      <c r="A51" s="680" t="s">
        <v>498</v>
      </c>
      <c r="B51" s="670">
        <v>-2</v>
      </c>
      <c r="C51" s="670">
        <v>-1</v>
      </c>
      <c r="D51" s="670">
        <v>2</v>
      </c>
      <c r="E51" s="670">
        <v>-35</v>
      </c>
      <c r="F51" s="670">
        <v>-1</v>
      </c>
      <c r="G51" s="670">
        <v>-35</v>
      </c>
      <c r="H51" s="670">
        <v>-108</v>
      </c>
      <c r="I51" s="669">
        <v>-58</v>
      </c>
      <c r="J51" s="1568"/>
      <c r="K51" s="1567"/>
    </row>
    <row r="52" spans="1:11" ht="10.5" customHeight="1">
      <c r="A52" s="680" t="s">
        <v>499</v>
      </c>
      <c r="B52" s="670">
        <v>-3</v>
      </c>
      <c r="C52" s="670">
        <v>-1</v>
      </c>
      <c r="D52" s="670">
        <v>7</v>
      </c>
      <c r="E52" s="670">
        <v>-2</v>
      </c>
      <c r="F52" s="670">
        <v>-8</v>
      </c>
      <c r="G52" s="670">
        <v>38</v>
      </c>
      <c r="H52" s="670">
        <v>-65</v>
      </c>
      <c r="I52" s="669">
        <v>2</v>
      </c>
      <c r="J52" s="1568"/>
      <c r="K52" s="1567"/>
    </row>
    <row r="53" spans="1:11" ht="10.5" customHeight="1" thickBot="1">
      <c r="A53" s="680" t="s">
        <v>484</v>
      </c>
      <c r="B53" s="670">
        <v>-1</v>
      </c>
      <c r="C53" s="670">
        <v>1</v>
      </c>
      <c r="D53" s="670">
        <v>3</v>
      </c>
      <c r="E53" s="670">
        <v>-1</v>
      </c>
      <c r="F53" s="670">
        <v>8</v>
      </c>
      <c r="G53" s="670">
        <v>-3</v>
      </c>
      <c r="H53" s="670">
        <v>1</v>
      </c>
      <c r="I53" s="669">
        <v>4</v>
      </c>
      <c r="J53" s="1566"/>
      <c r="K53" s="1565"/>
    </row>
    <row r="54" spans="1:11" ht="9.75" customHeight="1">
      <c r="A54" s="971"/>
      <c r="B54" s="971"/>
      <c r="C54" s="971"/>
      <c r="D54" s="971"/>
      <c r="E54" s="971"/>
      <c r="F54" s="971"/>
      <c r="G54" s="971"/>
      <c r="H54" s="971"/>
      <c r="I54" s="971"/>
      <c r="J54" s="970"/>
      <c r="K54" s="970"/>
    </row>
    <row r="55" spans="1:11" ht="9.75" customHeight="1" thickBot="1">
      <c r="A55" s="971"/>
      <c r="B55" s="971"/>
      <c r="C55" s="971"/>
      <c r="D55" s="971"/>
      <c r="E55" s="971"/>
      <c r="F55" s="971"/>
      <c r="G55" s="971"/>
      <c r="H55" s="971"/>
      <c r="I55" s="971"/>
      <c r="J55" s="1574"/>
      <c r="K55" s="1574"/>
    </row>
    <row r="56" spans="1:11" ht="15" customHeight="1">
      <c r="A56" s="1751" t="s">
        <v>503</v>
      </c>
      <c r="B56" s="1751" t="s">
        <v>379</v>
      </c>
      <c r="C56" s="1751" t="s">
        <v>379</v>
      </c>
      <c r="D56" s="1366"/>
      <c r="E56" s="1366"/>
      <c r="F56" s="1366"/>
      <c r="G56" s="1366"/>
      <c r="H56" s="1366"/>
      <c r="I56" s="1499"/>
      <c r="J56" s="1774" t="s">
        <v>387</v>
      </c>
      <c r="K56" s="1775" t="s">
        <v>379</v>
      </c>
    </row>
    <row r="57" spans="1:11" ht="9.75" customHeight="1">
      <c r="A57" s="1445"/>
      <c r="B57" s="1445"/>
      <c r="C57" s="1445"/>
      <c r="D57" s="1366"/>
      <c r="E57" s="1366"/>
      <c r="F57" s="1366"/>
      <c r="G57" s="1366"/>
      <c r="H57" s="1366"/>
      <c r="I57" s="1499"/>
      <c r="J57" s="1573"/>
      <c r="K57" s="1567"/>
    </row>
    <row r="58" spans="1:11" ht="15.75" customHeight="1" thickBot="1">
      <c r="A58" s="1572" t="s">
        <v>437</v>
      </c>
      <c r="B58" s="1571" t="s">
        <v>390</v>
      </c>
      <c r="C58" s="1571" t="s">
        <v>391</v>
      </c>
      <c r="D58" s="1571" t="s">
        <v>392</v>
      </c>
      <c r="E58" s="1571" t="s">
        <v>393</v>
      </c>
      <c r="F58" s="1571" t="s">
        <v>394</v>
      </c>
      <c r="G58" s="1571" t="s">
        <v>395</v>
      </c>
      <c r="H58" s="1571" t="s">
        <v>396</v>
      </c>
      <c r="I58" s="354" t="s">
        <v>397</v>
      </c>
      <c r="J58" s="1570" t="s">
        <v>398</v>
      </c>
      <c r="K58" s="1569" t="s">
        <v>399</v>
      </c>
    </row>
    <row r="59" spans="1:11" ht="10.5" customHeight="1">
      <c r="A59" s="682" t="s">
        <v>496</v>
      </c>
      <c r="B59" s="681">
        <v>7.5</v>
      </c>
      <c r="C59" s="681">
        <v>7.5</v>
      </c>
      <c r="D59" s="681">
        <v>7.4</v>
      </c>
      <c r="E59" s="681">
        <v>7.5</v>
      </c>
      <c r="F59" s="681">
        <v>8.3000000000000007</v>
      </c>
      <c r="G59" s="681">
        <v>8.8000000000000007</v>
      </c>
      <c r="H59" s="681">
        <v>8.9</v>
      </c>
      <c r="I59" s="881">
        <v>10</v>
      </c>
      <c r="J59" s="835" t="s">
        <v>450</v>
      </c>
      <c r="K59" s="836" t="s">
        <v>411</v>
      </c>
    </row>
    <row r="60" spans="1:11" ht="10.5" customHeight="1">
      <c r="A60" s="680" t="s">
        <v>497</v>
      </c>
      <c r="B60" s="679">
        <v>8.4</v>
      </c>
      <c r="C60" s="679">
        <v>7.3</v>
      </c>
      <c r="D60" s="679">
        <v>7.8</v>
      </c>
      <c r="E60" s="679">
        <v>8.4</v>
      </c>
      <c r="F60" s="679">
        <v>8.6999999999999993</v>
      </c>
      <c r="G60" s="679">
        <v>9.3000000000000007</v>
      </c>
      <c r="H60" s="679">
        <v>9.5</v>
      </c>
      <c r="I60" s="837">
        <v>8.9</v>
      </c>
      <c r="J60" s="1568" t="s">
        <v>402</v>
      </c>
      <c r="K60" s="1567" t="s">
        <v>427</v>
      </c>
    </row>
    <row r="61" spans="1:11" ht="10.5" customHeight="1">
      <c r="A61" s="680" t="s">
        <v>498</v>
      </c>
      <c r="B61" s="679">
        <v>11.9</v>
      </c>
      <c r="C61" s="679">
        <v>11.9</v>
      </c>
      <c r="D61" s="679">
        <v>12.1</v>
      </c>
      <c r="E61" s="679">
        <v>12.9</v>
      </c>
      <c r="F61" s="679">
        <v>12.8</v>
      </c>
      <c r="G61" s="679">
        <v>12.9</v>
      </c>
      <c r="H61" s="679">
        <v>13.6</v>
      </c>
      <c r="I61" s="837">
        <v>14.4</v>
      </c>
      <c r="J61" s="1568" t="s">
        <v>430</v>
      </c>
      <c r="K61" s="1567" t="s">
        <v>411</v>
      </c>
    </row>
    <row r="62" spans="1:11" ht="10.5" customHeight="1">
      <c r="A62" s="680" t="s">
        <v>499</v>
      </c>
      <c r="B62" s="679">
        <v>16.8</v>
      </c>
      <c r="C62" s="679">
        <v>15</v>
      </c>
      <c r="D62" s="679">
        <v>14.7</v>
      </c>
      <c r="E62" s="679">
        <v>14.4</v>
      </c>
      <c r="F62" s="679">
        <v>14</v>
      </c>
      <c r="G62" s="679">
        <v>13.2</v>
      </c>
      <c r="H62" s="679">
        <v>13.9</v>
      </c>
      <c r="I62" s="837">
        <v>13.7</v>
      </c>
      <c r="J62" s="1568" t="s">
        <v>472</v>
      </c>
      <c r="K62" s="1567" t="s">
        <v>423</v>
      </c>
    </row>
    <row r="63" spans="1:11" ht="10.5" customHeight="1" thickBot="1">
      <c r="A63" s="680" t="s">
        <v>484</v>
      </c>
      <c r="B63" s="679">
        <v>1.7</v>
      </c>
      <c r="C63" s="679">
        <v>1.5</v>
      </c>
      <c r="D63" s="679">
        <v>1.5</v>
      </c>
      <c r="E63" s="679">
        <v>1.5</v>
      </c>
      <c r="F63" s="679">
        <v>2</v>
      </c>
      <c r="G63" s="679">
        <v>2.2999999999999998</v>
      </c>
      <c r="H63" s="679">
        <v>2.7</v>
      </c>
      <c r="I63" s="837">
        <v>3.1</v>
      </c>
      <c r="J63" s="1566"/>
      <c r="K63" s="1565"/>
    </row>
    <row r="64" spans="1:11" ht="9.75" customHeight="1">
      <c r="A64" s="971"/>
      <c r="B64" s="971"/>
      <c r="C64" s="971"/>
      <c r="D64" s="971"/>
      <c r="E64" s="971"/>
      <c r="F64" s="971"/>
      <c r="G64" s="971"/>
      <c r="H64" s="971"/>
      <c r="I64" s="971"/>
      <c r="J64" s="970"/>
      <c r="K64" s="970"/>
    </row>
    <row r="65" spans="1:11" ht="9.75" customHeight="1" thickBot="1">
      <c r="A65" s="971"/>
      <c r="B65" s="971"/>
      <c r="C65" s="971"/>
      <c r="D65" s="971"/>
      <c r="E65" s="971"/>
      <c r="F65" s="971"/>
      <c r="G65" s="971"/>
      <c r="H65" s="971"/>
      <c r="I65" s="971"/>
      <c r="J65" s="1574"/>
      <c r="K65" s="1574"/>
    </row>
    <row r="66" spans="1:11" ht="15" customHeight="1">
      <c r="A66" s="1751" t="s">
        <v>504</v>
      </c>
      <c r="B66" s="1751" t="s">
        <v>379</v>
      </c>
      <c r="C66" s="1751" t="s">
        <v>379</v>
      </c>
      <c r="D66" s="1366"/>
      <c r="E66" s="1366"/>
      <c r="F66" s="1366"/>
      <c r="G66" s="1366"/>
      <c r="H66" s="1366"/>
      <c r="I66" s="1499"/>
      <c r="J66" s="1774" t="s">
        <v>387</v>
      </c>
      <c r="K66" s="1775" t="s">
        <v>379</v>
      </c>
    </row>
    <row r="67" spans="1:11" ht="10.5" customHeight="1">
      <c r="A67" s="1445"/>
      <c r="B67" s="1445"/>
      <c r="C67" s="1445"/>
      <c r="D67" s="1366"/>
      <c r="E67" s="1366"/>
      <c r="F67" s="1366"/>
      <c r="G67" s="1366"/>
      <c r="H67" s="1366"/>
      <c r="I67" s="1499"/>
      <c r="J67" s="1573"/>
      <c r="K67" s="1567"/>
    </row>
    <row r="68" spans="1:11" ht="15.75" customHeight="1" thickBot="1">
      <c r="A68" s="1572" t="s">
        <v>437</v>
      </c>
      <c r="B68" s="1571" t="s">
        <v>390</v>
      </c>
      <c r="C68" s="1571" t="s">
        <v>391</v>
      </c>
      <c r="D68" s="1571" t="s">
        <v>392</v>
      </c>
      <c r="E68" s="1571" t="s">
        <v>393</v>
      </c>
      <c r="F68" s="1571" t="s">
        <v>394</v>
      </c>
      <c r="G68" s="1571" t="s">
        <v>395</v>
      </c>
      <c r="H68" s="1571" t="s">
        <v>396</v>
      </c>
      <c r="I68" s="354" t="s">
        <v>397</v>
      </c>
      <c r="J68" s="1570" t="s">
        <v>398</v>
      </c>
      <c r="K68" s="1569" t="s">
        <v>399</v>
      </c>
    </row>
    <row r="69" spans="1:11" ht="10.5" customHeight="1">
      <c r="A69" s="682" t="s">
        <v>496</v>
      </c>
      <c r="B69" s="681">
        <v>8</v>
      </c>
      <c r="C69" s="681">
        <v>8.8000000000000007</v>
      </c>
      <c r="D69" s="681">
        <v>9.4</v>
      </c>
      <c r="E69" s="681">
        <v>7.1</v>
      </c>
      <c r="F69" s="681">
        <v>7.2</v>
      </c>
      <c r="G69" s="681">
        <v>10</v>
      </c>
      <c r="H69" s="681">
        <v>10.1</v>
      </c>
      <c r="I69" s="881">
        <v>7.5</v>
      </c>
      <c r="J69" s="835" t="s">
        <v>477</v>
      </c>
      <c r="K69" s="836" t="s">
        <v>449</v>
      </c>
    </row>
    <row r="70" spans="1:11" ht="10.5" customHeight="1">
      <c r="A70" s="680" t="s">
        <v>497</v>
      </c>
      <c r="B70" s="679">
        <v>16.100000000000001</v>
      </c>
      <c r="C70" s="679">
        <v>15</v>
      </c>
      <c r="D70" s="679">
        <v>13.4</v>
      </c>
      <c r="E70" s="679">
        <v>12.5</v>
      </c>
      <c r="F70" s="679">
        <v>12.3</v>
      </c>
      <c r="G70" s="679">
        <v>11.9</v>
      </c>
      <c r="H70" s="679">
        <v>11.6</v>
      </c>
      <c r="I70" s="837">
        <v>11.6</v>
      </c>
      <c r="J70" s="1568" t="s">
        <v>505</v>
      </c>
      <c r="K70" s="1567" t="s">
        <v>439</v>
      </c>
    </row>
    <row r="71" spans="1:11" ht="10.5" customHeight="1">
      <c r="A71" s="680" t="s">
        <v>498</v>
      </c>
      <c r="B71" s="679">
        <v>10.7</v>
      </c>
      <c r="C71" s="679">
        <v>9.1999999999999993</v>
      </c>
      <c r="D71" s="679">
        <v>10.199999999999999</v>
      </c>
      <c r="E71" s="679">
        <v>8.6999999999999993</v>
      </c>
      <c r="F71" s="679">
        <v>8.1</v>
      </c>
      <c r="G71" s="679">
        <v>8.4</v>
      </c>
      <c r="H71" s="679">
        <v>8</v>
      </c>
      <c r="I71" s="837">
        <v>9.1999999999999993</v>
      </c>
      <c r="J71" s="1568" t="s">
        <v>469</v>
      </c>
      <c r="K71" s="1567" t="s">
        <v>408</v>
      </c>
    </row>
    <row r="72" spans="1:11" ht="10.5" customHeight="1">
      <c r="A72" s="680" t="s">
        <v>499</v>
      </c>
      <c r="B72" s="679">
        <v>15.1</v>
      </c>
      <c r="C72" s="679">
        <v>16.399999999999999</v>
      </c>
      <c r="D72" s="679">
        <v>15.3</v>
      </c>
      <c r="E72" s="679">
        <v>14.8</v>
      </c>
      <c r="F72" s="679">
        <v>12.3</v>
      </c>
      <c r="G72" s="679">
        <v>13.3</v>
      </c>
      <c r="H72" s="679">
        <v>12</v>
      </c>
      <c r="I72" s="837">
        <v>11</v>
      </c>
      <c r="J72" s="1568" t="s">
        <v>457</v>
      </c>
      <c r="K72" s="1567" t="s">
        <v>473</v>
      </c>
    </row>
    <row r="73" spans="1:11" ht="10.5" customHeight="1" thickBot="1">
      <c r="A73" s="680" t="s">
        <v>484</v>
      </c>
      <c r="B73" s="679">
        <v>0</v>
      </c>
      <c r="C73" s="679">
        <v>0.3</v>
      </c>
      <c r="D73" s="679">
        <v>0.1</v>
      </c>
      <c r="E73" s="679">
        <v>0.4</v>
      </c>
      <c r="F73" s="679">
        <v>0.1</v>
      </c>
      <c r="G73" s="679">
        <v>0.2</v>
      </c>
      <c r="H73" s="679">
        <v>0.5</v>
      </c>
      <c r="I73" s="837">
        <v>1.4</v>
      </c>
      <c r="J73" s="1566"/>
      <c r="K73" s="1565"/>
    </row>
    <row r="74" spans="1:11" ht="10.5" customHeight="1">
      <c r="A74" s="1772" t="s">
        <v>506</v>
      </c>
      <c r="B74" s="1773" t="s">
        <v>379</v>
      </c>
      <c r="C74" s="1773" t="s">
        <v>379</v>
      </c>
      <c r="D74" s="1773" t="s">
        <v>379</v>
      </c>
      <c r="E74" s="971"/>
      <c r="F74" s="971"/>
      <c r="G74" s="971"/>
      <c r="H74" s="971"/>
      <c r="I74" s="971"/>
      <c r="J74" s="970"/>
      <c r="K74" s="970"/>
    </row>
  </sheetData>
  <mergeCells count="12">
    <mergeCell ref="A1:D1"/>
    <mergeCell ref="J1:K1"/>
    <mergeCell ref="J21:K21"/>
    <mergeCell ref="A27:D27"/>
    <mergeCell ref="J27:K27"/>
    <mergeCell ref="A74:D74"/>
    <mergeCell ref="J36:K36"/>
    <mergeCell ref="J46:K46"/>
    <mergeCell ref="A56:C56"/>
    <mergeCell ref="J56:K56"/>
    <mergeCell ref="A66:C66"/>
    <mergeCell ref="J66:K66"/>
  </mergeCells>
  <pageMargins left="0.70866141732283505" right="0.70866141732283505" top="0.74803149606299202" bottom="0.74803149606299202" header="0.31496062992126" footer="0.31496062992126"/>
  <pageSetup paperSize="9" scale="85" orientation="portrait" r:id="rId1"/>
  <headerFooter alignWithMargins="0"/>
  <ignoredErrors>
    <ignoredError sqref="A7:K35 J39:K63 J69:K7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87BFD-F2B4-4F38-A1B8-F24CE43AF4C5}">
  <sheetPr>
    <tabColor rgb="FFFFCCCC"/>
  </sheetPr>
  <dimension ref="F3"/>
  <sheetViews>
    <sheetView view="pageLayout" topLeftCell="A43" zoomScale="80" zoomScaleNormal="100" zoomScalePageLayoutView="80" workbookViewId="0">
      <selection activeCell="A17" sqref="A17"/>
    </sheetView>
  </sheetViews>
  <sheetFormatPr defaultColWidth="9.140625" defaultRowHeight="14.45"/>
  <cols>
    <col min="1" max="4" width="9.140625" style="1"/>
    <col min="5" max="5" width="3.5703125" style="1" customWidth="1"/>
    <col min="6" max="16384" width="9.140625" style="1"/>
  </cols>
  <sheetData>
    <row r="3" spans="6:6" ht="35.1">
      <c r="F3" s="2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B39D1-9030-471F-B793-7B3F0C5E85CE}">
  <dimension ref="A1:M43"/>
  <sheetViews>
    <sheetView view="pageLayout" topLeftCell="A4" zoomScaleNormal="100" workbookViewId="0">
      <selection activeCell="A17" sqref="A17"/>
    </sheetView>
  </sheetViews>
  <sheetFormatPr defaultColWidth="8.85546875" defaultRowHeight="12.6"/>
  <cols>
    <col min="1" max="1" width="26.5703125" style="957" customWidth="1"/>
    <col min="2" max="9" width="6.42578125" style="957" customWidth="1"/>
    <col min="10" max="11" width="7.42578125" style="957" customWidth="1"/>
    <col min="12" max="13" width="8.42578125" style="957" customWidth="1"/>
    <col min="14" max="16384" width="8.85546875" style="957"/>
  </cols>
  <sheetData>
    <row r="1" spans="1:13" ht="12.75" customHeight="1">
      <c r="A1" s="1751" t="s">
        <v>507</v>
      </c>
      <c r="B1" s="1751" t="s">
        <v>379</v>
      </c>
      <c r="C1" s="1751" t="s">
        <v>379</v>
      </c>
      <c r="D1" s="1751" t="s">
        <v>379</v>
      </c>
      <c r="E1" s="1751" t="s">
        <v>379</v>
      </c>
      <c r="F1" s="1751" t="s">
        <v>379</v>
      </c>
      <c r="G1" s="1751" t="s">
        <v>379</v>
      </c>
      <c r="H1" s="1751" t="s">
        <v>379</v>
      </c>
      <c r="I1" s="1768" t="s">
        <v>379</v>
      </c>
      <c r="J1" s="1776" t="s">
        <v>387</v>
      </c>
      <c r="K1" s="1777" t="s">
        <v>379</v>
      </c>
      <c r="L1" s="1759" t="s">
        <v>388</v>
      </c>
      <c r="M1" s="1777" t="s">
        <v>379</v>
      </c>
    </row>
    <row r="2" spans="1:13" ht="10.5" customHeight="1">
      <c r="A2" s="356"/>
      <c r="B2" s="356"/>
      <c r="C2" s="356"/>
      <c r="D2" s="356"/>
      <c r="E2" s="356"/>
      <c r="F2" s="356"/>
      <c r="G2" s="356"/>
      <c r="H2" s="356"/>
      <c r="I2" s="355"/>
      <c r="J2" s="1620"/>
      <c r="K2" s="1619"/>
      <c r="L2" s="1760"/>
      <c r="M2" s="1778" t="s">
        <v>379</v>
      </c>
    </row>
    <row r="3" spans="1:13" ht="10.5" customHeight="1" thickBot="1">
      <c r="A3" s="1608" t="s">
        <v>389</v>
      </c>
      <c r="B3" s="1607" t="s">
        <v>390</v>
      </c>
      <c r="C3" s="1607" t="s">
        <v>391</v>
      </c>
      <c r="D3" s="1607" t="s">
        <v>392</v>
      </c>
      <c r="E3" s="1607" t="s">
        <v>393</v>
      </c>
      <c r="F3" s="1607" t="s">
        <v>394</v>
      </c>
      <c r="G3" s="1607" t="s">
        <v>395</v>
      </c>
      <c r="H3" s="1607" t="s">
        <v>396</v>
      </c>
      <c r="I3" s="354" t="s">
        <v>397</v>
      </c>
      <c r="J3" s="1606" t="s">
        <v>398</v>
      </c>
      <c r="K3" s="1605" t="s">
        <v>399</v>
      </c>
      <c r="L3" s="353" t="s">
        <v>398</v>
      </c>
      <c r="M3" s="1605" t="s">
        <v>399</v>
      </c>
    </row>
    <row r="4" spans="1:13" ht="10.5" customHeight="1">
      <c r="A4" s="352" t="s">
        <v>400</v>
      </c>
      <c r="B4" s="684">
        <v>20</v>
      </c>
      <c r="C4" s="684">
        <v>19</v>
      </c>
      <c r="D4" s="684">
        <v>19</v>
      </c>
      <c r="E4" s="684">
        <v>19</v>
      </c>
      <c r="F4" s="684">
        <v>17</v>
      </c>
      <c r="G4" s="684">
        <v>16</v>
      </c>
      <c r="H4" s="684">
        <v>17</v>
      </c>
      <c r="I4" s="688">
        <v>18</v>
      </c>
      <c r="J4" s="835" t="s">
        <v>406</v>
      </c>
      <c r="K4" s="836" t="s">
        <v>465</v>
      </c>
      <c r="L4" s="835" t="s">
        <v>423</v>
      </c>
      <c r="M4" s="836" t="s">
        <v>411</v>
      </c>
    </row>
    <row r="5" spans="1:13" ht="10.5" customHeight="1">
      <c r="A5" s="351" t="s">
        <v>405</v>
      </c>
      <c r="B5" s="670">
        <v>294</v>
      </c>
      <c r="C5" s="670">
        <v>270</v>
      </c>
      <c r="D5" s="670">
        <v>245</v>
      </c>
      <c r="E5" s="670">
        <v>236</v>
      </c>
      <c r="F5" s="670">
        <v>229</v>
      </c>
      <c r="G5" s="670">
        <v>205</v>
      </c>
      <c r="H5" s="670">
        <v>187</v>
      </c>
      <c r="I5" s="669">
        <v>201</v>
      </c>
      <c r="J5" s="1612" t="s">
        <v>500</v>
      </c>
      <c r="K5" s="1604" t="s">
        <v>446</v>
      </c>
      <c r="L5" s="880" t="s">
        <v>500</v>
      </c>
      <c r="M5" s="1604" t="s">
        <v>446</v>
      </c>
    </row>
    <row r="6" spans="1:13" ht="10.5" customHeight="1">
      <c r="A6" s="351" t="s">
        <v>409</v>
      </c>
      <c r="B6" s="670">
        <v>29</v>
      </c>
      <c r="C6" s="670">
        <v>28</v>
      </c>
      <c r="D6" s="670">
        <v>30</v>
      </c>
      <c r="E6" s="670">
        <v>38</v>
      </c>
      <c r="F6" s="670">
        <v>16</v>
      </c>
      <c r="G6" s="670">
        <v>25</v>
      </c>
      <c r="H6" s="670">
        <v>28</v>
      </c>
      <c r="I6" s="669">
        <v>35</v>
      </c>
      <c r="J6" s="1612" t="s">
        <v>508</v>
      </c>
      <c r="K6" s="1604" t="s">
        <v>401</v>
      </c>
      <c r="L6" s="880" t="s">
        <v>509</v>
      </c>
      <c r="M6" s="1604" t="s">
        <v>439</v>
      </c>
    </row>
    <row r="7" spans="1:13" ht="10.5" customHeight="1">
      <c r="A7" s="351" t="s">
        <v>414</v>
      </c>
      <c r="B7" s="670">
        <v>3</v>
      </c>
      <c r="C7" s="670">
        <v>1</v>
      </c>
      <c r="D7" s="670" t="s">
        <v>350</v>
      </c>
      <c r="E7" s="670" t="s">
        <v>350</v>
      </c>
      <c r="F7" s="670">
        <v>3</v>
      </c>
      <c r="G7" s="670">
        <v>3</v>
      </c>
      <c r="H7" s="670">
        <v>-2</v>
      </c>
      <c r="I7" s="669">
        <v>6</v>
      </c>
      <c r="J7" s="1612"/>
      <c r="K7" s="1604"/>
      <c r="L7" s="880"/>
      <c r="M7" s="1618"/>
    </row>
    <row r="8" spans="1:13" ht="10.5" customHeight="1">
      <c r="A8" s="667" t="s">
        <v>415</v>
      </c>
      <c r="B8" s="674">
        <v>346</v>
      </c>
      <c r="C8" s="674">
        <v>318</v>
      </c>
      <c r="D8" s="674">
        <v>294</v>
      </c>
      <c r="E8" s="674">
        <v>293</v>
      </c>
      <c r="F8" s="674">
        <v>265</v>
      </c>
      <c r="G8" s="674">
        <v>249</v>
      </c>
      <c r="H8" s="674">
        <v>230</v>
      </c>
      <c r="I8" s="306">
        <v>260</v>
      </c>
      <c r="J8" s="1617" t="s">
        <v>505</v>
      </c>
      <c r="K8" s="1616" t="s">
        <v>446</v>
      </c>
      <c r="L8" s="885" t="s">
        <v>471</v>
      </c>
      <c r="M8" s="1616" t="s">
        <v>446</v>
      </c>
    </row>
    <row r="9" spans="1:13" ht="10.5" customHeight="1">
      <c r="A9" s="667" t="s">
        <v>419</v>
      </c>
      <c r="B9" s="674">
        <v>-143</v>
      </c>
      <c r="C9" s="674">
        <v>-148</v>
      </c>
      <c r="D9" s="674">
        <v>-119</v>
      </c>
      <c r="E9" s="674">
        <v>-126</v>
      </c>
      <c r="F9" s="674">
        <v>-136</v>
      </c>
      <c r="G9" s="674">
        <v>-127</v>
      </c>
      <c r="H9" s="674">
        <v>-128</v>
      </c>
      <c r="I9" s="306">
        <v>-129</v>
      </c>
      <c r="J9" s="1617" t="s">
        <v>465</v>
      </c>
      <c r="K9" s="1616" t="s">
        <v>402</v>
      </c>
      <c r="L9" s="885" t="s">
        <v>401</v>
      </c>
      <c r="M9" s="1616" t="s">
        <v>402</v>
      </c>
    </row>
    <row r="10" spans="1:13" ht="10.5" customHeight="1">
      <c r="A10" s="667" t="s">
        <v>421</v>
      </c>
      <c r="B10" s="674">
        <v>203</v>
      </c>
      <c r="C10" s="674">
        <v>170</v>
      </c>
      <c r="D10" s="674">
        <v>175</v>
      </c>
      <c r="E10" s="674">
        <v>167</v>
      </c>
      <c r="F10" s="674">
        <v>129</v>
      </c>
      <c r="G10" s="674">
        <v>122</v>
      </c>
      <c r="H10" s="674">
        <v>102</v>
      </c>
      <c r="I10" s="306">
        <v>131</v>
      </c>
      <c r="J10" s="1617" t="s">
        <v>510</v>
      </c>
      <c r="K10" s="1616" t="s">
        <v>460</v>
      </c>
      <c r="L10" s="885" t="s">
        <v>510</v>
      </c>
      <c r="M10" s="1616" t="s">
        <v>460</v>
      </c>
    </row>
    <row r="11" spans="1:13" ht="10.5" customHeight="1">
      <c r="A11" s="351" t="s">
        <v>425</v>
      </c>
      <c r="B11" s="670" t="s">
        <v>350</v>
      </c>
      <c r="C11" s="670" t="s">
        <v>350</v>
      </c>
      <c r="D11" s="670">
        <v>3</v>
      </c>
      <c r="E11" s="670">
        <v>-3</v>
      </c>
      <c r="F11" s="670">
        <v>2</v>
      </c>
      <c r="G11" s="670">
        <v>-3</v>
      </c>
      <c r="H11" s="670">
        <v>-2</v>
      </c>
      <c r="I11" s="669" t="s">
        <v>350</v>
      </c>
      <c r="J11" s="1612"/>
      <c r="K11" s="1604"/>
      <c r="L11" s="886"/>
      <c r="M11" s="1604"/>
    </row>
    <row r="12" spans="1:13" ht="10.5" customHeight="1">
      <c r="A12" s="667" t="s">
        <v>426</v>
      </c>
      <c r="B12" s="674">
        <v>203</v>
      </c>
      <c r="C12" s="674">
        <v>170</v>
      </c>
      <c r="D12" s="674">
        <v>178</v>
      </c>
      <c r="E12" s="674">
        <v>164</v>
      </c>
      <c r="F12" s="674">
        <v>131</v>
      </c>
      <c r="G12" s="674">
        <v>119</v>
      </c>
      <c r="H12" s="674">
        <v>100</v>
      </c>
      <c r="I12" s="306">
        <v>131</v>
      </c>
      <c r="J12" s="1617" t="s">
        <v>511</v>
      </c>
      <c r="K12" s="1616" t="s">
        <v>460</v>
      </c>
      <c r="L12" s="885" t="s">
        <v>512</v>
      </c>
      <c r="M12" s="1616" t="s">
        <v>460</v>
      </c>
    </row>
    <row r="13" spans="1:13" ht="10.5" customHeight="1">
      <c r="A13" s="668"/>
      <c r="B13" s="668"/>
      <c r="C13" s="673"/>
      <c r="D13" s="673"/>
      <c r="E13" s="673"/>
      <c r="F13" s="673"/>
      <c r="G13" s="673"/>
      <c r="H13" s="673"/>
      <c r="I13" s="672"/>
      <c r="J13" s="1615"/>
      <c r="K13" s="1614"/>
      <c r="L13" s="887"/>
      <c r="M13" s="1614"/>
    </row>
    <row r="14" spans="1:13" ht="10.5" customHeight="1">
      <c r="A14" s="351" t="s">
        <v>431</v>
      </c>
      <c r="B14" s="670">
        <v>41</v>
      </c>
      <c r="C14" s="670">
        <v>47</v>
      </c>
      <c r="D14" s="670">
        <v>41</v>
      </c>
      <c r="E14" s="670">
        <v>42</v>
      </c>
      <c r="F14" s="670">
        <v>52</v>
      </c>
      <c r="G14" s="670">
        <v>51</v>
      </c>
      <c r="H14" s="670">
        <v>56</v>
      </c>
      <c r="I14" s="669">
        <v>49</v>
      </c>
      <c r="J14" s="1612"/>
      <c r="K14" s="1604"/>
      <c r="L14" s="880"/>
      <c r="M14" s="1604"/>
    </row>
    <row r="15" spans="1:13" ht="10.5" customHeight="1">
      <c r="A15" s="351" t="s">
        <v>432</v>
      </c>
      <c r="B15" s="670">
        <v>31.879845139071911</v>
      </c>
      <c r="C15" s="670">
        <v>28.698460221175559</v>
      </c>
      <c r="D15" s="670">
        <v>31.940561909445979</v>
      </c>
      <c r="E15" s="670">
        <v>32.882909481770852</v>
      </c>
      <c r="F15" s="670">
        <v>28.342851506861582</v>
      </c>
      <c r="G15" s="670">
        <v>27.614707628946732</v>
      </c>
      <c r="H15" s="670">
        <v>24.350370863025578</v>
      </c>
      <c r="I15" s="669">
        <v>28.584477760224868</v>
      </c>
      <c r="J15" s="1612"/>
      <c r="K15" s="1604"/>
      <c r="L15" s="888"/>
      <c r="M15" s="1613"/>
    </row>
    <row r="16" spans="1:13" ht="10.5" customHeight="1">
      <c r="A16" s="351" t="s">
        <v>433</v>
      </c>
      <c r="B16" s="670">
        <v>1949</v>
      </c>
      <c r="C16" s="670">
        <v>1831</v>
      </c>
      <c r="D16" s="670">
        <v>1731</v>
      </c>
      <c r="E16" s="670">
        <v>1639</v>
      </c>
      <c r="F16" s="670">
        <v>1445</v>
      </c>
      <c r="G16" s="670">
        <v>1301</v>
      </c>
      <c r="H16" s="670">
        <v>1249</v>
      </c>
      <c r="I16" s="669">
        <v>1168</v>
      </c>
      <c r="J16" s="1612" t="s">
        <v>455</v>
      </c>
      <c r="K16" s="1604" t="s">
        <v>418</v>
      </c>
      <c r="L16" s="880"/>
      <c r="M16" s="1604"/>
    </row>
    <row r="17" spans="1:13" ht="10.5" customHeight="1">
      <c r="A17" s="671" t="s">
        <v>434</v>
      </c>
      <c r="B17" s="670">
        <v>9251</v>
      </c>
      <c r="C17" s="670">
        <v>8841</v>
      </c>
      <c r="D17" s="670">
        <v>8552</v>
      </c>
      <c r="E17" s="670">
        <v>8294</v>
      </c>
      <c r="F17" s="670">
        <v>7401</v>
      </c>
      <c r="G17" s="670">
        <v>5625</v>
      </c>
      <c r="H17" s="670">
        <v>5587</v>
      </c>
      <c r="I17" s="669">
        <v>5450</v>
      </c>
      <c r="J17" s="1612" t="s">
        <v>494</v>
      </c>
      <c r="K17" s="1604" t="s">
        <v>465</v>
      </c>
      <c r="L17" s="880"/>
      <c r="M17" s="1604"/>
    </row>
    <row r="18" spans="1:13" ht="10.5" customHeight="1" thickBot="1">
      <c r="A18" s="351" t="s">
        <v>435</v>
      </c>
      <c r="B18" s="670">
        <v>2711</v>
      </c>
      <c r="C18" s="670">
        <v>2727</v>
      </c>
      <c r="D18" s="670">
        <v>2744</v>
      </c>
      <c r="E18" s="670">
        <v>2717</v>
      </c>
      <c r="F18" s="670">
        <v>2741</v>
      </c>
      <c r="G18" s="670">
        <v>2737</v>
      </c>
      <c r="H18" s="670">
        <v>2735</v>
      </c>
      <c r="I18" s="669">
        <v>2764</v>
      </c>
      <c r="J18" s="1603" t="s">
        <v>417</v>
      </c>
      <c r="K18" s="1602" t="s">
        <v>417</v>
      </c>
      <c r="L18" s="889"/>
      <c r="M18" s="1611"/>
    </row>
    <row r="19" spans="1:13" ht="10.5" customHeight="1">
      <c r="A19" s="1089" t="s">
        <v>492</v>
      </c>
      <c r="B19" s="670"/>
      <c r="C19" s="670"/>
      <c r="D19" s="670"/>
      <c r="E19" s="670"/>
      <c r="F19" s="670"/>
      <c r="G19" s="670"/>
      <c r="H19" s="670"/>
      <c r="I19" s="670"/>
      <c r="J19" s="969"/>
      <c r="K19" s="969"/>
      <c r="L19" s="1010"/>
      <c r="M19" s="1010"/>
    </row>
    <row r="20" spans="1:13" ht="9.75" customHeight="1">
      <c r="A20" s="351"/>
      <c r="B20" s="351"/>
      <c r="C20" s="670"/>
      <c r="D20" s="670"/>
      <c r="E20" s="670"/>
      <c r="F20" s="670"/>
      <c r="G20" s="670"/>
      <c r="H20" s="670"/>
      <c r="I20" s="670"/>
      <c r="J20" s="1009"/>
      <c r="K20" s="1009"/>
      <c r="L20" s="1610"/>
      <c r="M20" s="1610"/>
    </row>
    <row r="21" spans="1:13" ht="10.5" customHeight="1" thickBot="1">
      <c r="A21" s="351"/>
      <c r="B21" s="351"/>
      <c r="C21" s="670"/>
      <c r="D21" s="670"/>
      <c r="E21" s="670"/>
      <c r="F21" s="670"/>
      <c r="G21" s="670"/>
      <c r="H21" s="670"/>
      <c r="I21" s="670"/>
      <c r="J21" s="1579"/>
      <c r="K21" s="1579"/>
      <c r="L21" s="1609"/>
      <c r="M21" s="1609"/>
    </row>
    <row r="22" spans="1:13" ht="15" customHeight="1">
      <c r="A22" s="1751" t="s">
        <v>513</v>
      </c>
      <c r="B22" s="1751" t="s">
        <v>379</v>
      </c>
      <c r="C22" s="1751" t="s">
        <v>379</v>
      </c>
      <c r="D22" s="1751" t="s">
        <v>379</v>
      </c>
      <c r="E22" s="1366"/>
      <c r="F22" s="1366"/>
      <c r="G22" s="1366"/>
      <c r="H22" s="1366"/>
      <c r="I22" s="1499"/>
      <c r="J22" s="1776" t="s">
        <v>387</v>
      </c>
      <c r="K22" s="1777" t="s">
        <v>379</v>
      </c>
      <c r="L22" s="1776" t="s">
        <v>388</v>
      </c>
      <c r="M22" s="1777" t="s">
        <v>379</v>
      </c>
    </row>
    <row r="23" spans="1:13" ht="10.5" customHeight="1" thickBot="1">
      <c r="A23" s="1608" t="s">
        <v>437</v>
      </c>
      <c r="B23" s="1607" t="s">
        <v>390</v>
      </c>
      <c r="C23" s="1607" t="s">
        <v>391</v>
      </c>
      <c r="D23" s="1607" t="s">
        <v>392</v>
      </c>
      <c r="E23" s="1607" t="s">
        <v>393</v>
      </c>
      <c r="F23" s="1607" t="s">
        <v>394</v>
      </c>
      <c r="G23" s="1607" t="s">
        <v>395</v>
      </c>
      <c r="H23" s="1607" t="s">
        <v>396</v>
      </c>
      <c r="I23" s="354" t="s">
        <v>397</v>
      </c>
      <c r="J23" s="1606" t="s">
        <v>398</v>
      </c>
      <c r="K23" s="1605" t="s">
        <v>399</v>
      </c>
      <c r="L23" s="1606" t="s">
        <v>398</v>
      </c>
      <c r="M23" s="1605" t="s">
        <v>399</v>
      </c>
    </row>
    <row r="24" spans="1:13" ht="10.5" customHeight="1">
      <c r="A24" s="1088" t="s">
        <v>514</v>
      </c>
      <c r="B24" s="1087">
        <v>411.3</v>
      </c>
      <c r="C24" s="1087">
        <v>392.9</v>
      </c>
      <c r="D24" s="1087">
        <v>384.2</v>
      </c>
      <c r="E24" s="1087">
        <v>368.9</v>
      </c>
      <c r="F24" s="1087">
        <v>351.4</v>
      </c>
      <c r="G24" s="1087">
        <v>324.5</v>
      </c>
      <c r="H24" s="1087">
        <v>309.8</v>
      </c>
      <c r="I24" s="1086">
        <v>279</v>
      </c>
      <c r="J24" s="835"/>
      <c r="K24" s="836"/>
      <c r="L24" s="835"/>
      <c r="M24" s="836"/>
    </row>
    <row r="25" spans="1:13" ht="10.5" customHeight="1">
      <c r="A25" s="968" t="s">
        <v>515</v>
      </c>
      <c r="B25" s="840">
        <v>11.3</v>
      </c>
      <c r="C25" s="840">
        <v>10.9</v>
      </c>
      <c r="D25" s="840">
        <v>10.6</v>
      </c>
      <c r="E25" s="840">
        <v>10.1</v>
      </c>
      <c r="F25" s="840">
        <v>9.6</v>
      </c>
      <c r="G25" s="840">
        <v>9</v>
      </c>
      <c r="H25" s="840">
        <v>8.8000000000000007</v>
      </c>
      <c r="I25" s="1023">
        <v>8.5</v>
      </c>
      <c r="J25" s="1009" t="s">
        <v>406</v>
      </c>
      <c r="K25" s="1604" t="s">
        <v>401</v>
      </c>
      <c r="L25" s="1009" t="s">
        <v>406</v>
      </c>
      <c r="M25" s="1604" t="s">
        <v>401</v>
      </c>
    </row>
    <row r="26" spans="1:13" ht="10.5" customHeight="1" thickBot="1">
      <c r="A26" s="968" t="s">
        <v>476</v>
      </c>
      <c r="B26" s="840">
        <v>11.6</v>
      </c>
      <c r="C26" s="884">
        <v>11.3</v>
      </c>
      <c r="D26" s="839">
        <v>11</v>
      </c>
      <c r="E26" s="839">
        <v>10.5</v>
      </c>
      <c r="F26" s="839">
        <v>10.7</v>
      </c>
      <c r="G26" s="839">
        <v>10.9</v>
      </c>
      <c r="H26" s="839">
        <v>11.1</v>
      </c>
      <c r="I26" s="841">
        <v>10.6</v>
      </c>
      <c r="J26" s="1603" t="s">
        <v>416</v>
      </c>
      <c r="K26" s="1602" t="s">
        <v>407</v>
      </c>
      <c r="L26" s="1603" t="s">
        <v>416</v>
      </c>
      <c r="M26" s="1602" t="s">
        <v>407</v>
      </c>
    </row>
    <row r="27" spans="1:13" ht="10.5" customHeight="1">
      <c r="A27" s="1749"/>
      <c r="B27" s="1749" t="s">
        <v>379</v>
      </c>
      <c r="C27" s="1749" t="s">
        <v>379</v>
      </c>
      <c r="D27" s="1749" t="s">
        <v>379</v>
      </c>
      <c r="E27" s="1749" t="s">
        <v>379</v>
      </c>
      <c r="F27" s="1749" t="s">
        <v>379</v>
      </c>
      <c r="G27" s="1749" t="s">
        <v>379</v>
      </c>
      <c r="H27" s="1749" t="s">
        <v>379</v>
      </c>
      <c r="I27" s="1749" t="s">
        <v>379</v>
      </c>
      <c r="J27" s="1750" t="s">
        <v>379</v>
      </c>
      <c r="K27" s="1750" t="s">
        <v>379</v>
      </c>
      <c r="L27" s="1750" t="s">
        <v>379</v>
      </c>
      <c r="M27" s="1750" t="s">
        <v>379</v>
      </c>
    </row>
    <row r="28" spans="1:13" ht="10.5" customHeight="1">
      <c r="A28" s="971"/>
      <c r="B28" s="971"/>
      <c r="C28" s="971"/>
      <c r="D28" s="971"/>
      <c r="E28" s="971"/>
      <c r="F28" s="971"/>
      <c r="G28" s="971"/>
      <c r="H28" s="971"/>
      <c r="I28" s="971"/>
      <c r="J28" s="971"/>
      <c r="K28" s="971"/>
      <c r="L28" s="971"/>
      <c r="M28" s="971"/>
    </row>
    <row r="29" spans="1:13" ht="15" customHeight="1">
      <c r="A29" s="1751"/>
      <c r="B29" s="1751"/>
      <c r="C29" s="1751"/>
      <c r="D29" s="1751"/>
      <c r="E29" s="971"/>
      <c r="F29" s="971"/>
      <c r="G29" s="971"/>
      <c r="H29" s="971"/>
      <c r="I29" s="971"/>
      <c r="J29" s="971"/>
      <c r="K29" s="971"/>
      <c r="L29" s="971"/>
      <c r="M29" s="971"/>
    </row>
    <row r="30" spans="1:13" ht="15" customHeight="1">
      <c r="A30" s="322"/>
      <c r="B30" s="971"/>
      <c r="C30" s="321"/>
      <c r="D30" s="321"/>
      <c r="E30" s="321"/>
      <c r="F30" s="321"/>
      <c r="G30" s="321"/>
      <c r="H30" s="321"/>
      <c r="I30" s="321"/>
      <c r="J30" s="971"/>
      <c r="K30" s="971"/>
      <c r="L30" s="971"/>
      <c r="M30" s="971"/>
    </row>
    <row r="31" spans="1:13" ht="22.5" customHeight="1">
      <c r="A31" s="1174"/>
      <c r="B31" s="687"/>
      <c r="C31" s="687"/>
      <c r="D31" s="687"/>
      <c r="E31" s="687"/>
      <c r="F31" s="687"/>
      <c r="G31" s="687"/>
      <c r="H31" s="687"/>
      <c r="I31" s="687"/>
      <c r="J31" s="971"/>
      <c r="K31" s="971"/>
      <c r="L31" s="971"/>
      <c r="M31" s="971"/>
    </row>
    <row r="32" spans="1:13" ht="12.6" customHeight="1">
      <c r="A32" s="1173"/>
      <c r="B32" s="687"/>
      <c r="C32" s="687"/>
      <c r="D32" s="687"/>
      <c r="E32" s="687"/>
      <c r="F32" s="687"/>
      <c r="G32" s="687"/>
      <c r="H32" s="687"/>
      <c r="I32" s="687"/>
      <c r="J32" s="971"/>
      <c r="K32" s="971"/>
      <c r="L32" s="971"/>
      <c r="M32" s="971"/>
    </row>
    <row r="33" spans="1:13" ht="12.6" customHeight="1">
      <c r="A33" s="320"/>
      <c r="B33" s="1007"/>
      <c r="C33" s="1007"/>
      <c r="D33" s="1007"/>
      <c r="E33" s="1007"/>
      <c r="F33" s="1007"/>
      <c r="G33" s="1007"/>
      <c r="H33" s="1007"/>
      <c r="I33" s="1007"/>
      <c r="J33" s="971"/>
      <c r="K33" s="971"/>
      <c r="L33" s="971"/>
      <c r="M33" s="971"/>
    </row>
    <row r="34" spans="1:13" ht="12.6" customHeight="1">
      <c r="A34" s="320"/>
      <c r="B34" s="1007"/>
      <c r="C34" s="1007"/>
      <c r="D34" s="1007"/>
      <c r="E34" s="1007"/>
      <c r="F34" s="1007"/>
      <c r="G34" s="1007"/>
      <c r="H34" s="1007"/>
      <c r="I34" s="1007"/>
      <c r="J34" s="971"/>
      <c r="K34" s="971"/>
      <c r="L34" s="971"/>
      <c r="M34" s="971"/>
    </row>
    <row r="35" spans="1:13" ht="12.6" customHeight="1">
      <c r="A35" s="320"/>
      <c r="B35" s="1007"/>
      <c r="C35" s="1007"/>
      <c r="D35" s="1007"/>
      <c r="E35" s="1007"/>
      <c r="F35" s="1007"/>
      <c r="G35" s="1007"/>
      <c r="H35" s="1007"/>
      <c r="I35" s="1007"/>
      <c r="J35" s="971"/>
      <c r="K35" s="971"/>
      <c r="L35" s="971"/>
      <c r="M35" s="971"/>
    </row>
    <row r="36" spans="1:13" ht="12.6" customHeight="1">
      <c r="A36" s="320"/>
      <c r="B36" s="1007"/>
      <c r="C36" s="1007"/>
      <c r="D36" s="1007"/>
      <c r="E36" s="1007"/>
      <c r="F36" s="1007"/>
      <c r="G36" s="1007"/>
      <c r="H36" s="1007"/>
      <c r="I36" s="1007"/>
      <c r="J36" s="971"/>
      <c r="K36" s="971"/>
      <c r="L36" s="971"/>
      <c r="M36" s="971"/>
    </row>
    <row r="37" spans="1:13" ht="12.6" customHeight="1">
      <c r="A37" s="1173"/>
      <c r="B37" s="1008"/>
      <c r="C37" s="1008"/>
      <c r="D37" s="1008"/>
      <c r="E37" s="1008"/>
      <c r="F37" s="1007"/>
      <c r="G37" s="1007"/>
      <c r="H37" s="1007"/>
      <c r="I37" s="1007"/>
      <c r="J37" s="971"/>
      <c r="K37" s="971"/>
      <c r="L37" s="971"/>
      <c r="M37" s="971"/>
    </row>
    <row r="38" spans="1:13" ht="12.6" customHeight="1">
      <c r="A38" s="1173"/>
      <c r="B38" s="1008"/>
      <c r="C38" s="1008"/>
      <c r="D38" s="1008"/>
      <c r="E38" s="1008"/>
      <c r="F38" s="1007"/>
      <c r="G38" s="1007"/>
      <c r="H38" s="1007"/>
      <c r="I38" s="1007"/>
      <c r="J38" s="971"/>
      <c r="K38" s="971"/>
      <c r="L38" s="971"/>
      <c r="M38" s="971"/>
    </row>
    <row r="39" spans="1:13" ht="12.6" customHeight="1">
      <c r="A39" s="1173"/>
      <c r="B39" s="1008"/>
      <c r="C39" s="1008"/>
      <c r="D39" s="1008"/>
      <c r="E39" s="1008"/>
      <c r="F39" s="1007"/>
      <c r="G39" s="1007"/>
      <c r="H39" s="1007"/>
      <c r="I39" s="1007"/>
      <c r="J39" s="971"/>
      <c r="K39" s="971"/>
      <c r="L39" s="971"/>
      <c r="M39" s="971"/>
    </row>
    <row r="40" spans="1:13" ht="12.6" customHeight="1">
      <c r="A40" s="320"/>
      <c r="B40" s="1007"/>
      <c r="C40" s="1007"/>
      <c r="D40" s="1007"/>
      <c r="E40" s="1007"/>
      <c r="F40" s="1007"/>
      <c r="G40" s="1007"/>
      <c r="H40" s="1007"/>
      <c r="I40" s="1007"/>
      <c r="J40" s="971"/>
      <c r="K40" s="971"/>
      <c r="L40" s="971"/>
      <c r="M40" s="971"/>
    </row>
    <row r="41" spans="1:13" ht="12.6" customHeight="1">
      <c r="A41" s="1173"/>
      <c r="B41" s="1008"/>
      <c r="C41" s="1008"/>
      <c r="D41" s="1008"/>
      <c r="E41" s="1008"/>
      <c r="F41" s="1007"/>
      <c r="G41" s="1007"/>
      <c r="H41" s="1007"/>
      <c r="I41" s="1007"/>
      <c r="J41" s="971"/>
      <c r="K41" s="971"/>
      <c r="L41" s="971"/>
      <c r="M41" s="971"/>
    </row>
    <row r="42" spans="1:13" ht="12.6" customHeight="1">
      <c r="A42" s="320"/>
      <c r="B42" s="1006"/>
      <c r="C42" s="1006"/>
      <c r="D42" s="1007"/>
      <c r="E42" s="1006"/>
      <c r="F42" s="1007"/>
      <c r="G42" s="1007"/>
      <c r="H42" s="1007"/>
      <c r="I42" s="1007"/>
      <c r="J42" s="971"/>
      <c r="K42" s="971"/>
      <c r="L42" s="971"/>
      <c r="M42" s="971"/>
    </row>
    <row r="43" spans="1:13" ht="15" customHeight="1">
      <c r="A43" s="971"/>
      <c r="B43" s="971"/>
      <c r="C43" s="971"/>
      <c r="D43" s="971"/>
      <c r="E43" s="971"/>
      <c r="F43" s="971"/>
      <c r="G43" s="971"/>
      <c r="H43" s="971"/>
      <c r="I43" s="971"/>
      <c r="J43" s="971"/>
      <c r="K43" s="971"/>
      <c r="L43" s="971"/>
      <c r="M43" s="971"/>
    </row>
  </sheetData>
  <mergeCells count="9">
    <mergeCell ref="A27:M27"/>
    <mergeCell ref="A29:D29"/>
    <mergeCell ref="A1:I1"/>
    <mergeCell ref="J1:K1"/>
    <mergeCell ref="L1:M1"/>
    <mergeCell ref="L2:M2"/>
    <mergeCell ref="A22:D22"/>
    <mergeCell ref="J22:K22"/>
    <mergeCell ref="L22:M2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4:M10 J13:M26 K11:M12 J11:J12 B11:I12 D7:G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0167-7C5B-43B0-80F8-C3D79E7D1CC0}">
  <dimension ref="A1:K23"/>
  <sheetViews>
    <sheetView view="pageLayout" topLeftCell="A64" zoomScaleNormal="100" workbookViewId="0">
      <selection activeCell="A17" sqref="A17"/>
    </sheetView>
  </sheetViews>
  <sheetFormatPr defaultColWidth="8.85546875" defaultRowHeight="12.6"/>
  <cols>
    <col min="1" max="1" width="33.42578125" style="957" customWidth="1"/>
    <col min="2" max="9" width="7.5703125" style="957" customWidth="1"/>
    <col min="10" max="11" width="7.85546875" style="957" customWidth="1"/>
    <col min="12" max="16384" width="8.85546875" style="957"/>
  </cols>
  <sheetData>
    <row r="1" spans="1:11" ht="15.75" customHeight="1" thickBot="1">
      <c r="A1" s="1751" t="s">
        <v>516</v>
      </c>
      <c r="B1" s="1751" t="s">
        <v>379</v>
      </c>
      <c r="C1" s="1751" t="s">
        <v>379</v>
      </c>
      <c r="D1" s="1751" t="s">
        <v>379</v>
      </c>
      <c r="E1" s="1751" t="s">
        <v>379</v>
      </c>
      <c r="F1" s="1751" t="s">
        <v>379</v>
      </c>
      <c r="G1" s="1751" t="s">
        <v>379</v>
      </c>
      <c r="H1" s="1751" t="s">
        <v>379</v>
      </c>
      <c r="I1" s="1751" t="s">
        <v>379</v>
      </c>
      <c r="J1" s="1752" t="s">
        <v>379</v>
      </c>
      <c r="K1" s="1601"/>
    </row>
    <row r="2" spans="1:11" ht="12.75" customHeight="1">
      <c r="A2" s="1366"/>
      <c r="B2" s="1366"/>
      <c r="C2" s="1366"/>
      <c r="D2" s="1366"/>
      <c r="E2" s="1366"/>
      <c r="F2" s="1366"/>
      <c r="G2" s="1366"/>
      <c r="H2" s="1366"/>
      <c r="I2" s="1499"/>
      <c r="J2" s="1779" t="s">
        <v>387</v>
      </c>
      <c r="K2" s="1780" t="s">
        <v>379</v>
      </c>
    </row>
    <row r="3" spans="1:11" ht="10.35" customHeight="1">
      <c r="A3" s="356"/>
      <c r="B3" s="356"/>
      <c r="C3" s="356"/>
      <c r="D3" s="356"/>
      <c r="E3" s="356"/>
      <c r="F3" s="356"/>
      <c r="G3" s="356"/>
      <c r="H3" s="356"/>
      <c r="I3" s="355"/>
      <c r="J3" s="1600"/>
      <c r="K3" s="1599"/>
    </row>
    <row r="4" spans="1:11" ht="10.35" customHeight="1" thickBot="1">
      <c r="A4" s="1598" t="s">
        <v>389</v>
      </c>
      <c r="B4" s="1597" t="s">
        <v>390</v>
      </c>
      <c r="C4" s="1597" t="s">
        <v>391</v>
      </c>
      <c r="D4" s="1597" t="s">
        <v>392</v>
      </c>
      <c r="E4" s="1597" t="s">
        <v>393</v>
      </c>
      <c r="F4" s="1597" t="s">
        <v>394</v>
      </c>
      <c r="G4" s="1597" t="s">
        <v>395</v>
      </c>
      <c r="H4" s="1597" t="s">
        <v>396</v>
      </c>
      <c r="I4" s="354" t="s">
        <v>397</v>
      </c>
      <c r="J4" s="1596" t="s">
        <v>398</v>
      </c>
      <c r="K4" s="1595" t="s">
        <v>399</v>
      </c>
    </row>
    <row r="5" spans="1:11" ht="10.5" customHeight="1">
      <c r="A5" s="352" t="s">
        <v>400</v>
      </c>
      <c r="B5" s="684">
        <v>-1</v>
      </c>
      <c r="C5" s="684">
        <v>-1</v>
      </c>
      <c r="D5" s="684">
        <v>-1</v>
      </c>
      <c r="E5" s="684">
        <v>-1</v>
      </c>
      <c r="F5" s="684">
        <v>-1</v>
      </c>
      <c r="G5" s="684">
        <v>-1</v>
      </c>
      <c r="H5" s="684" t="s">
        <v>350</v>
      </c>
      <c r="I5" s="688" t="s">
        <v>350</v>
      </c>
      <c r="J5" s="835"/>
      <c r="K5" s="836"/>
    </row>
    <row r="6" spans="1:11" ht="10.5" customHeight="1">
      <c r="A6" s="351" t="s">
        <v>405</v>
      </c>
      <c r="B6" s="670">
        <v>154</v>
      </c>
      <c r="C6" s="670">
        <v>143</v>
      </c>
      <c r="D6" s="670">
        <v>122</v>
      </c>
      <c r="E6" s="670">
        <v>120</v>
      </c>
      <c r="F6" s="670">
        <v>114</v>
      </c>
      <c r="G6" s="670">
        <v>101</v>
      </c>
      <c r="H6" s="670">
        <v>93</v>
      </c>
      <c r="I6" s="669">
        <v>102</v>
      </c>
      <c r="J6" s="1590" t="s">
        <v>455</v>
      </c>
      <c r="K6" s="1589" t="s">
        <v>416</v>
      </c>
    </row>
    <row r="7" spans="1:11" ht="10.35" customHeight="1">
      <c r="A7" s="351" t="s">
        <v>409</v>
      </c>
      <c r="B7" s="670">
        <v>-1</v>
      </c>
      <c r="C7" s="670">
        <v>1</v>
      </c>
      <c r="D7" s="670">
        <v>-4</v>
      </c>
      <c r="E7" s="670">
        <v>2</v>
      </c>
      <c r="F7" s="670">
        <v>-2</v>
      </c>
      <c r="G7" s="670">
        <v>-1</v>
      </c>
      <c r="H7" s="670">
        <v>-2</v>
      </c>
      <c r="I7" s="669" t="s">
        <v>350</v>
      </c>
      <c r="J7" s="1590"/>
      <c r="K7" s="1589"/>
    </row>
    <row r="8" spans="1:11" ht="10.5" customHeight="1">
      <c r="A8" s="351" t="s">
        <v>414</v>
      </c>
      <c r="B8" s="670">
        <v>3</v>
      </c>
      <c r="C8" s="670">
        <v>1</v>
      </c>
      <c r="D8" s="670">
        <v>1</v>
      </c>
      <c r="E8" s="670" t="s">
        <v>350</v>
      </c>
      <c r="F8" s="670">
        <v>2</v>
      </c>
      <c r="G8" s="670">
        <v>1</v>
      </c>
      <c r="H8" s="670">
        <v>-2</v>
      </c>
      <c r="I8" s="669">
        <v>1</v>
      </c>
      <c r="J8" s="1590"/>
      <c r="K8" s="1589"/>
    </row>
    <row r="9" spans="1:11" ht="10.5" customHeight="1">
      <c r="A9" s="667" t="s">
        <v>415</v>
      </c>
      <c r="B9" s="674">
        <v>155</v>
      </c>
      <c r="C9" s="674">
        <v>144</v>
      </c>
      <c r="D9" s="674">
        <v>118</v>
      </c>
      <c r="E9" s="674">
        <v>121</v>
      </c>
      <c r="F9" s="674">
        <v>113</v>
      </c>
      <c r="G9" s="674">
        <v>100</v>
      </c>
      <c r="H9" s="674">
        <v>89</v>
      </c>
      <c r="I9" s="306">
        <v>103</v>
      </c>
      <c r="J9" s="1594" t="s">
        <v>517</v>
      </c>
      <c r="K9" s="1593" t="s">
        <v>416</v>
      </c>
    </row>
    <row r="10" spans="1:11" ht="10.5" customHeight="1">
      <c r="A10" s="667" t="s">
        <v>419</v>
      </c>
      <c r="B10" s="674">
        <v>-54</v>
      </c>
      <c r="C10" s="674">
        <v>-58</v>
      </c>
      <c r="D10" s="674">
        <v>-41</v>
      </c>
      <c r="E10" s="674">
        <v>-42</v>
      </c>
      <c r="F10" s="674">
        <v>-45</v>
      </c>
      <c r="G10" s="674">
        <v>-41</v>
      </c>
      <c r="H10" s="674">
        <v>-40</v>
      </c>
      <c r="I10" s="306">
        <v>-40</v>
      </c>
      <c r="J10" s="1594" t="s">
        <v>472</v>
      </c>
      <c r="K10" s="1593" t="s">
        <v>430</v>
      </c>
    </row>
    <row r="11" spans="1:11" ht="10.5" customHeight="1">
      <c r="A11" s="667" t="s">
        <v>421</v>
      </c>
      <c r="B11" s="674">
        <v>101</v>
      </c>
      <c r="C11" s="674">
        <v>86</v>
      </c>
      <c r="D11" s="674">
        <v>77</v>
      </c>
      <c r="E11" s="674">
        <v>79</v>
      </c>
      <c r="F11" s="674">
        <v>68</v>
      </c>
      <c r="G11" s="674">
        <v>59</v>
      </c>
      <c r="H11" s="674">
        <v>49</v>
      </c>
      <c r="I11" s="306">
        <v>63</v>
      </c>
      <c r="J11" s="1594" t="s">
        <v>518</v>
      </c>
      <c r="K11" s="1593" t="s">
        <v>456</v>
      </c>
    </row>
    <row r="12" spans="1:11" ht="10.35" customHeight="1">
      <c r="A12" s="351" t="s">
        <v>425</v>
      </c>
      <c r="B12" s="670" t="s">
        <v>350</v>
      </c>
      <c r="C12" s="670" t="s">
        <v>350</v>
      </c>
      <c r="D12" s="670" t="s">
        <v>350</v>
      </c>
      <c r="E12" s="670" t="s">
        <v>350</v>
      </c>
      <c r="F12" s="670" t="s">
        <v>350</v>
      </c>
      <c r="G12" s="670" t="s">
        <v>350</v>
      </c>
      <c r="H12" s="670" t="s">
        <v>350</v>
      </c>
      <c r="I12" s="669" t="s">
        <v>350</v>
      </c>
      <c r="J12" s="1590"/>
      <c r="K12" s="1589"/>
    </row>
    <row r="13" spans="1:11" ht="10.5" customHeight="1">
      <c r="A13" s="667" t="s">
        <v>426</v>
      </c>
      <c r="B13" s="674">
        <v>101</v>
      </c>
      <c r="C13" s="674">
        <v>86</v>
      </c>
      <c r="D13" s="674">
        <v>77</v>
      </c>
      <c r="E13" s="674">
        <v>79</v>
      </c>
      <c r="F13" s="674">
        <v>68</v>
      </c>
      <c r="G13" s="674">
        <v>59</v>
      </c>
      <c r="H13" s="674">
        <v>49</v>
      </c>
      <c r="I13" s="306">
        <v>63</v>
      </c>
      <c r="J13" s="1594" t="s">
        <v>518</v>
      </c>
      <c r="K13" s="1593" t="s">
        <v>456</v>
      </c>
    </row>
    <row r="14" spans="1:11" ht="10.5" customHeight="1">
      <c r="A14" s="668"/>
      <c r="B14" s="673"/>
      <c r="C14" s="673"/>
      <c r="D14" s="673"/>
      <c r="E14" s="673"/>
      <c r="F14" s="673"/>
      <c r="G14" s="673"/>
      <c r="H14" s="673"/>
      <c r="I14" s="672"/>
      <c r="J14" s="1592"/>
      <c r="K14" s="1591"/>
    </row>
    <row r="15" spans="1:11" ht="10.5" customHeight="1">
      <c r="A15" s="320" t="s">
        <v>519</v>
      </c>
      <c r="B15" s="670">
        <v>34.838709677419352</v>
      </c>
      <c r="C15" s="670">
        <v>40.277777777777779</v>
      </c>
      <c r="D15" s="670">
        <v>34.745762711864408</v>
      </c>
      <c r="E15" s="670">
        <v>34.710743801652896</v>
      </c>
      <c r="F15" s="670">
        <v>39.823008849557525</v>
      </c>
      <c r="G15" s="670">
        <v>41</v>
      </c>
      <c r="H15" s="670">
        <v>44.943820224719097</v>
      </c>
      <c r="I15" s="669">
        <v>38.834951456310677</v>
      </c>
      <c r="J15" s="1590"/>
      <c r="K15" s="1589"/>
    </row>
    <row r="16" spans="1:11" ht="10.5" customHeight="1">
      <c r="A16" s="320" t="s">
        <v>433</v>
      </c>
      <c r="B16" s="670">
        <v>166</v>
      </c>
      <c r="C16" s="670">
        <v>156</v>
      </c>
      <c r="D16" s="670">
        <v>155</v>
      </c>
      <c r="E16" s="670">
        <v>157</v>
      </c>
      <c r="F16" s="670">
        <v>156</v>
      </c>
      <c r="G16" s="670">
        <v>181</v>
      </c>
      <c r="H16" s="670">
        <v>182</v>
      </c>
      <c r="I16" s="669">
        <v>191</v>
      </c>
      <c r="J16" s="1590" t="s">
        <v>418</v>
      </c>
      <c r="K16" s="1589" t="s">
        <v>418</v>
      </c>
    </row>
    <row r="17" spans="1:11" ht="10.5" customHeight="1">
      <c r="A17" s="320" t="s">
        <v>434</v>
      </c>
      <c r="B17" s="670">
        <v>1271</v>
      </c>
      <c r="C17" s="670">
        <v>1211</v>
      </c>
      <c r="D17" s="670">
        <v>1199</v>
      </c>
      <c r="E17" s="670">
        <v>1215</v>
      </c>
      <c r="F17" s="670">
        <v>924</v>
      </c>
      <c r="G17" s="670">
        <v>915</v>
      </c>
      <c r="H17" s="670">
        <v>914</v>
      </c>
      <c r="I17" s="669">
        <v>899</v>
      </c>
      <c r="J17" s="1590" t="s">
        <v>520</v>
      </c>
      <c r="K17" s="1589" t="s">
        <v>465</v>
      </c>
    </row>
    <row r="18" spans="1:11" ht="10.5" customHeight="1">
      <c r="A18" s="1090" t="s">
        <v>521</v>
      </c>
      <c r="B18" s="679">
        <v>161.21899999999999</v>
      </c>
      <c r="C18" s="679">
        <v>153.16499999999999</v>
      </c>
      <c r="D18" s="679">
        <v>149.68299999999999</v>
      </c>
      <c r="E18" s="679">
        <v>141.09899999999999</v>
      </c>
      <c r="F18" s="679">
        <v>131.51</v>
      </c>
      <c r="G18" s="679">
        <v>119.211</v>
      </c>
      <c r="H18" s="679">
        <v>113.67700000000001</v>
      </c>
      <c r="I18" s="837">
        <v>102.315</v>
      </c>
      <c r="J18" s="1590" t="s">
        <v>457</v>
      </c>
      <c r="K18" s="1589" t="s">
        <v>465</v>
      </c>
    </row>
    <row r="19" spans="1:11" ht="10.35" customHeight="1">
      <c r="A19" s="1090" t="s">
        <v>522</v>
      </c>
      <c r="B19" s="679">
        <v>131.27600000000001</v>
      </c>
      <c r="C19" s="679">
        <v>128.04300000000001</v>
      </c>
      <c r="D19" s="679">
        <v>124.595</v>
      </c>
      <c r="E19" s="679">
        <v>124.46899999999999</v>
      </c>
      <c r="F19" s="679">
        <v>122.318</v>
      </c>
      <c r="G19" s="679">
        <v>113.59399999999999</v>
      </c>
      <c r="H19" s="679">
        <v>109.432</v>
      </c>
      <c r="I19" s="837">
        <v>101.65900000000001</v>
      </c>
      <c r="J19" s="1590" t="s">
        <v>439</v>
      </c>
      <c r="K19" s="1589" t="s">
        <v>407</v>
      </c>
    </row>
    <row r="20" spans="1:11" ht="11.45" customHeight="1">
      <c r="A20" s="1091" t="s">
        <v>523</v>
      </c>
      <c r="B20" s="679">
        <v>2.544</v>
      </c>
      <c r="C20" s="679">
        <v>1.79</v>
      </c>
      <c r="D20" s="679">
        <v>3.036</v>
      </c>
      <c r="E20" s="679">
        <v>2.903</v>
      </c>
      <c r="F20" s="679">
        <v>3.55</v>
      </c>
      <c r="G20" s="679">
        <v>1.5189999999999999</v>
      </c>
      <c r="H20" s="679">
        <v>0.20100000000000001</v>
      </c>
      <c r="I20" s="837">
        <v>-1.9410000000000001</v>
      </c>
      <c r="J20" s="1590"/>
      <c r="K20" s="1589"/>
    </row>
    <row r="21" spans="1:11" ht="10.5" customHeight="1">
      <c r="A21" s="1090" t="s">
        <v>524</v>
      </c>
      <c r="B21" s="679">
        <v>0.376</v>
      </c>
      <c r="C21" s="679">
        <v>2.0379999999999998</v>
      </c>
      <c r="D21" s="679">
        <v>-2.1819999999999999</v>
      </c>
      <c r="E21" s="679">
        <v>-1.0329999999999999</v>
      </c>
      <c r="F21" s="679">
        <v>4.3940000000000001</v>
      </c>
      <c r="G21" s="679">
        <v>2.2389999999999999</v>
      </c>
      <c r="H21" s="679">
        <v>1.7190000000000001</v>
      </c>
      <c r="I21" s="837">
        <v>-2.8079999999999998</v>
      </c>
      <c r="J21" s="1590"/>
      <c r="K21" s="1589"/>
    </row>
    <row r="22" spans="1:11" ht="10.5" customHeight="1" thickBot="1">
      <c r="A22" s="320" t="s">
        <v>435</v>
      </c>
      <c r="B22" s="670">
        <v>935</v>
      </c>
      <c r="C22" s="670">
        <v>924</v>
      </c>
      <c r="D22" s="670">
        <v>905</v>
      </c>
      <c r="E22" s="670">
        <v>900</v>
      </c>
      <c r="F22" s="670">
        <v>901</v>
      </c>
      <c r="G22" s="670">
        <v>878</v>
      </c>
      <c r="H22" s="670">
        <v>871</v>
      </c>
      <c r="I22" s="669">
        <v>876</v>
      </c>
      <c r="J22" s="1588" t="s">
        <v>401</v>
      </c>
      <c r="K22" s="1587" t="s">
        <v>420</v>
      </c>
    </row>
    <row r="23" spans="1:11" ht="15" customHeight="1">
      <c r="A23" s="971"/>
      <c r="B23" s="971"/>
      <c r="C23" s="971"/>
      <c r="D23" s="971"/>
      <c r="E23" s="971"/>
      <c r="F23" s="971"/>
      <c r="G23" s="971"/>
      <c r="H23" s="971"/>
      <c r="I23" s="971"/>
      <c r="J23" s="970"/>
      <c r="K23" s="970"/>
    </row>
  </sheetData>
  <mergeCells count="2">
    <mergeCell ref="A1:J1"/>
    <mergeCell ref="J2:K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15:K24 B12:G14 H12:K14 H5:K11 E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rgb="FF70A8DA"/>
  </sheetPr>
  <dimension ref="A1:E54"/>
  <sheetViews>
    <sheetView view="pageLayout" topLeftCell="A4" zoomScale="70" zoomScaleNormal="100" zoomScaleSheetLayoutView="100" zoomScalePageLayoutView="70" workbookViewId="0">
      <selection activeCell="A17" sqref="A17"/>
    </sheetView>
  </sheetViews>
  <sheetFormatPr defaultColWidth="9.140625" defaultRowHeight="9.9499999999999993"/>
  <cols>
    <col min="1" max="1" width="52.5703125" style="236" customWidth="1"/>
    <col min="2" max="2" width="11" style="236" customWidth="1"/>
    <col min="3" max="3" width="39" style="236" customWidth="1"/>
    <col min="4" max="4" width="57.140625" style="236" customWidth="1"/>
    <col min="5" max="5" width="6.5703125" style="236" customWidth="1"/>
    <col min="6" max="6" width="6.42578125" style="236" customWidth="1"/>
    <col min="7" max="16384" width="9.140625" style="236"/>
  </cols>
  <sheetData>
    <row r="1" spans="1:3" ht="13.5" customHeight="1">
      <c r="A1" s="212" t="s">
        <v>1</v>
      </c>
    </row>
    <row r="2" spans="1:3" ht="13.5" customHeight="1"/>
    <row r="3" spans="1:3" ht="13.5" customHeight="1">
      <c r="A3" s="19" t="s">
        <v>2</v>
      </c>
      <c r="B3" s="21"/>
      <c r="C3" s="21"/>
    </row>
    <row r="4" spans="1:3" ht="13.5" customHeight="1">
      <c r="A4" s="21" t="s">
        <v>3</v>
      </c>
      <c r="B4" s="21">
        <v>2</v>
      </c>
      <c r="C4" s="21"/>
    </row>
    <row r="5" spans="1:3" ht="13.5" customHeight="1">
      <c r="A5" s="21" t="s">
        <v>4</v>
      </c>
      <c r="B5" s="21">
        <v>2</v>
      </c>
      <c r="C5" s="21"/>
    </row>
    <row r="6" spans="1:3" ht="13.5" customHeight="1">
      <c r="A6" s="21"/>
      <c r="B6" s="21"/>
      <c r="C6" s="21"/>
    </row>
    <row r="7" spans="1:3" ht="13.5" customHeight="1">
      <c r="A7" s="19" t="s">
        <v>5</v>
      </c>
      <c r="B7" s="21"/>
      <c r="C7" s="21"/>
    </row>
    <row r="8" spans="1:3" ht="13.5" customHeight="1">
      <c r="A8" s="21" t="s">
        <v>6</v>
      </c>
      <c r="B8" s="21">
        <v>4</v>
      </c>
      <c r="C8" s="21"/>
    </row>
    <row r="9" spans="1:3" ht="13.5" customHeight="1">
      <c r="A9" s="21" t="s">
        <v>7</v>
      </c>
      <c r="B9" s="21">
        <v>4</v>
      </c>
      <c r="C9" s="21"/>
    </row>
    <row r="10" spans="1:3" ht="13.5" customHeight="1">
      <c r="A10" s="21" t="s">
        <v>8</v>
      </c>
      <c r="B10" s="21">
        <v>5</v>
      </c>
      <c r="C10" s="21"/>
    </row>
    <row r="11" spans="1:3" ht="13.5" customHeight="1">
      <c r="A11" s="21" t="s">
        <v>9</v>
      </c>
      <c r="B11" s="21">
        <v>6</v>
      </c>
      <c r="C11" s="21"/>
    </row>
    <row r="12" spans="1:3" ht="13.5" customHeight="1">
      <c r="A12" s="21" t="s">
        <v>10</v>
      </c>
      <c r="B12" s="21">
        <v>6</v>
      </c>
      <c r="C12" s="21"/>
    </row>
    <row r="13" spans="1:3" ht="13.5" customHeight="1">
      <c r="A13" s="21" t="s">
        <v>11</v>
      </c>
      <c r="B13" s="21">
        <v>7</v>
      </c>
      <c r="C13" s="21"/>
    </row>
    <row r="14" spans="1:3" ht="13.5" customHeight="1">
      <c r="A14" s="21" t="s">
        <v>12</v>
      </c>
      <c r="B14" s="21">
        <v>8</v>
      </c>
      <c r="C14" s="21"/>
    </row>
    <row r="15" spans="1:3" ht="13.5" customHeight="1">
      <c r="A15" s="21" t="s">
        <v>13</v>
      </c>
      <c r="B15" s="21">
        <v>9</v>
      </c>
      <c r="C15" s="21"/>
    </row>
    <row r="16" spans="1:3" ht="13.5" customHeight="1">
      <c r="A16" s="21" t="s">
        <v>14</v>
      </c>
      <c r="B16" s="21">
        <v>9</v>
      </c>
      <c r="C16" s="21"/>
    </row>
    <row r="17" spans="1:5" ht="13.5" customHeight="1">
      <c r="A17" s="21" t="s">
        <v>15</v>
      </c>
      <c r="B17" s="21">
        <v>10</v>
      </c>
      <c r="C17" s="21"/>
    </row>
    <row r="18" spans="1:5" ht="13.5" customHeight="1">
      <c r="A18" s="21"/>
    </row>
    <row r="19" spans="1:5" ht="13.5" customHeight="1">
      <c r="A19" s="19" t="s">
        <v>16</v>
      </c>
      <c r="B19" s="21"/>
      <c r="C19" s="21"/>
    </row>
    <row r="20" spans="1:5" ht="13.5" customHeight="1">
      <c r="A20" s="19" t="s">
        <v>17</v>
      </c>
      <c r="B20" s="21"/>
      <c r="C20" s="21"/>
    </row>
    <row r="21" spans="1:5" ht="13.5" customHeight="1">
      <c r="A21" s="21" t="s">
        <v>18</v>
      </c>
      <c r="B21" s="21">
        <v>12</v>
      </c>
      <c r="C21" s="21"/>
    </row>
    <row r="22" spans="1:5" ht="13.5" customHeight="1">
      <c r="B22" s="21"/>
      <c r="C22" s="21"/>
      <c r="D22" s="21"/>
      <c r="E22" s="21"/>
    </row>
    <row r="23" spans="1:5" ht="13.5" customHeight="1">
      <c r="A23" s="19" t="s">
        <v>19</v>
      </c>
      <c r="D23" s="21"/>
      <c r="E23" s="21"/>
    </row>
    <row r="24" spans="1:5" ht="13.5" customHeight="1">
      <c r="A24" s="21" t="s">
        <v>20</v>
      </c>
      <c r="B24" s="21">
        <v>15</v>
      </c>
      <c r="C24" s="21"/>
      <c r="D24" s="21"/>
      <c r="E24" s="21"/>
    </row>
    <row r="25" spans="1:5" ht="13.5" customHeight="1">
      <c r="B25" s="21"/>
      <c r="C25" s="21"/>
      <c r="D25" s="21"/>
      <c r="E25" s="21"/>
    </row>
    <row r="26" spans="1:5" ht="13.5" customHeight="1">
      <c r="A26" s="19" t="s">
        <v>21</v>
      </c>
      <c r="B26" s="21"/>
      <c r="C26" s="21"/>
      <c r="D26" s="21"/>
      <c r="E26" s="21"/>
    </row>
    <row r="27" spans="1:5" ht="14.1" customHeight="1">
      <c r="A27" s="21" t="s">
        <v>22</v>
      </c>
      <c r="B27" s="21">
        <v>18</v>
      </c>
      <c r="C27" s="21"/>
      <c r="D27" s="21"/>
      <c r="E27" s="21"/>
    </row>
    <row r="28" spans="1:5" ht="14.1" customHeight="1">
      <c r="A28" s="21"/>
      <c r="B28" s="21"/>
      <c r="C28" s="21"/>
      <c r="D28" s="21"/>
      <c r="E28" s="21"/>
    </row>
    <row r="29" spans="1:5" ht="14.1" customHeight="1">
      <c r="A29" s="19" t="s">
        <v>23</v>
      </c>
      <c r="B29" s="21"/>
      <c r="C29" s="21"/>
      <c r="D29" s="21"/>
      <c r="E29" s="21"/>
    </row>
    <row r="30" spans="1:5" ht="14.1" customHeight="1">
      <c r="A30" s="21" t="s">
        <v>24</v>
      </c>
      <c r="B30" s="21">
        <v>20</v>
      </c>
      <c r="C30" s="21"/>
      <c r="D30" s="21"/>
      <c r="E30" s="21"/>
    </row>
    <row r="31" spans="1:5" ht="14.1" customHeight="1">
      <c r="A31" s="21" t="s">
        <v>25</v>
      </c>
      <c r="B31" s="21">
        <v>21</v>
      </c>
      <c r="C31" s="21"/>
      <c r="D31" s="21"/>
      <c r="E31" s="21"/>
    </row>
    <row r="32" spans="1:5" ht="12.6">
      <c r="A32" s="21" t="s">
        <v>26</v>
      </c>
      <c r="B32" s="21">
        <v>22</v>
      </c>
      <c r="C32" s="21"/>
    </row>
    <row r="33" spans="1:3" ht="12.6">
      <c r="A33" s="21" t="s">
        <v>27</v>
      </c>
      <c r="B33" s="21">
        <v>23</v>
      </c>
      <c r="C33" s="21"/>
    </row>
    <row r="34" spans="1:3" ht="12.6">
      <c r="A34" s="21" t="s">
        <v>28</v>
      </c>
      <c r="B34" s="21">
        <v>24</v>
      </c>
      <c r="C34" s="21"/>
    </row>
    <row r="35" spans="1:3" ht="12.6">
      <c r="A35" s="21" t="s">
        <v>29</v>
      </c>
      <c r="B35" s="21">
        <v>25</v>
      </c>
      <c r="C35" s="21"/>
    </row>
    <row r="37" spans="1:3" ht="12.95">
      <c r="A37" s="19" t="s">
        <v>30</v>
      </c>
      <c r="B37" s="21"/>
      <c r="C37" s="21"/>
    </row>
    <row r="38" spans="1:3" ht="12.6">
      <c r="A38" s="21" t="s">
        <v>31</v>
      </c>
      <c r="B38" s="21">
        <v>27</v>
      </c>
      <c r="C38" s="21"/>
    </row>
    <row r="39" spans="1:3" ht="12.6">
      <c r="A39" s="152"/>
      <c r="B39" s="21"/>
      <c r="C39" s="21"/>
    </row>
    <row r="40" spans="1:3" ht="12.95">
      <c r="A40" s="19" t="s">
        <v>32</v>
      </c>
      <c r="B40" s="21"/>
      <c r="C40" s="21"/>
    </row>
    <row r="41" spans="1:3" ht="12.6">
      <c r="A41" s="21" t="s">
        <v>33</v>
      </c>
      <c r="B41" s="21">
        <v>29</v>
      </c>
      <c r="C41" s="21"/>
    </row>
    <row r="42" spans="1:3" ht="12.6">
      <c r="A42" s="21" t="s">
        <v>34</v>
      </c>
      <c r="B42" s="21">
        <v>40</v>
      </c>
      <c r="C42" s="21"/>
    </row>
    <row r="43" spans="1:3" ht="12.6">
      <c r="A43" s="21" t="s">
        <v>35</v>
      </c>
      <c r="B43" s="21">
        <v>41</v>
      </c>
      <c r="C43" s="21"/>
    </row>
    <row r="44" spans="1:3" ht="12.6">
      <c r="A44" s="21" t="s">
        <v>36</v>
      </c>
      <c r="B44" s="21">
        <v>42</v>
      </c>
      <c r="C44" s="21"/>
    </row>
    <row r="45" spans="1:3" ht="12.6">
      <c r="A45" s="21" t="s">
        <v>37</v>
      </c>
      <c r="B45" s="21">
        <v>43</v>
      </c>
      <c r="C45" s="21"/>
    </row>
    <row r="46" spans="1:3" ht="12.6">
      <c r="A46" s="21" t="s">
        <v>38</v>
      </c>
      <c r="B46" s="21">
        <v>55</v>
      </c>
      <c r="C46" s="21"/>
    </row>
    <row r="47" spans="1:3" ht="12.6">
      <c r="A47" s="21" t="s">
        <v>39</v>
      </c>
      <c r="B47" s="21">
        <v>56</v>
      </c>
      <c r="C47" s="21"/>
    </row>
    <row r="48" spans="1:3" ht="12.6">
      <c r="A48" s="21" t="s">
        <v>40</v>
      </c>
      <c r="B48" s="21">
        <v>57</v>
      </c>
      <c r="C48" s="21"/>
    </row>
    <row r="49" spans="1:3" ht="12.6">
      <c r="A49" s="21" t="s">
        <v>41</v>
      </c>
      <c r="B49" s="21">
        <v>61</v>
      </c>
      <c r="C49" s="21"/>
    </row>
    <row r="50" spans="1:3" ht="12.6">
      <c r="B50" s="21"/>
      <c r="C50" s="21"/>
    </row>
    <row r="51" spans="1:3" ht="12.95">
      <c r="A51" s="19" t="s">
        <v>42</v>
      </c>
      <c r="B51" s="21"/>
      <c r="C51" s="21"/>
    </row>
    <row r="52" spans="1:3" ht="12.6">
      <c r="A52" s="21" t="s">
        <v>43</v>
      </c>
      <c r="B52" s="21">
        <v>63</v>
      </c>
      <c r="C52" s="21"/>
    </row>
    <row r="53" spans="1:3" ht="12.6">
      <c r="A53" s="21"/>
      <c r="B53" s="21"/>
      <c r="C53" s="21"/>
    </row>
    <row r="54" spans="1:3" ht="12.6">
      <c r="A54" s="21" t="s">
        <v>44</v>
      </c>
      <c r="B54" s="21">
        <v>67</v>
      </c>
      <c r="C54" s="21"/>
    </row>
  </sheetData>
  <printOptions horizontalCentered="1"/>
  <pageMargins left="1.0986614173228348" right="0.70866141732283472" top="0.74803149606299213" bottom="0.74803149606299213" header="0.31496062992125984" footer="0.31496062992125984"/>
  <pageSetup scale="70" firstPageNumber="2"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6295-C7C6-42C3-8E81-C84A7923BB9F}">
  <dimension ref="A1:K27"/>
  <sheetViews>
    <sheetView view="pageLayout" topLeftCell="A70" zoomScaleNormal="100" workbookViewId="0">
      <selection activeCell="A17" sqref="A17"/>
    </sheetView>
  </sheetViews>
  <sheetFormatPr defaultColWidth="8.85546875" defaultRowHeight="12.6"/>
  <cols>
    <col min="1" max="1" width="31.5703125" style="957" customWidth="1"/>
    <col min="2" max="9" width="5.5703125" style="957" customWidth="1"/>
    <col min="10" max="11" width="7.140625" style="957" customWidth="1"/>
    <col min="12" max="16384" width="8.85546875" style="957"/>
  </cols>
  <sheetData>
    <row r="1" spans="1:11" ht="12.75" customHeight="1">
      <c r="A1" s="1751" t="s">
        <v>525</v>
      </c>
      <c r="B1" s="1751" t="s">
        <v>379</v>
      </c>
      <c r="C1" s="1751" t="s">
        <v>379</v>
      </c>
      <c r="D1" s="1751" t="s">
        <v>379</v>
      </c>
      <c r="E1" s="1751" t="s">
        <v>379</v>
      </c>
      <c r="F1" s="1751" t="s">
        <v>379</v>
      </c>
      <c r="G1" s="1751" t="s">
        <v>379</v>
      </c>
      <c r="H1" s="1751" t="s">
        <v>379</v>
      </c>
      <c r="I1" s="1768" t="s">
        <v>379</v>
      </c>
      <c r="J1" s="1781" t="s">
        <v>387</v>
      </c>
      <c r="K1" s="1782" t="s">
        <v>379</v>
      </c>
    </row>
    <row r="2" spans="1:11" ht="10.5" customHeight="1">
      <c r="A2" s="356"/>
      <c r="B2" s="356"/>
      <c r="C2" s="356"/>
      <c r="D2" s="356"/>
      <c r="E2" s="356"/>
      <c r="F2" s="356"/>
      <c r="G2" s="356"/>
      <c r="H2" s="356"/>
      <c r="I2" s="355"/>
      <c r="J2" s="1630"/>
      <c r="K2" s="1629"/>
    </row>
    <row r="3" spans="1:11" ht="10.5" customHeight="1" thickBot="1">
      <c r="A3" s="1628" t="s">
        <v>389</v>
      </c>
      <c r="B3" s="1627" t="s">
        <v>390</v>
      </c>
      <c r="C3" s="1627" t="s">
        <v>391</v>
      </c>
      <c r="D3" s="1627" t="s">
        <v>392</v>
      </c>
      <c r="E3" s="1627" t="s">
        <v>393</v>
      </c>
      <c r="F3" s="1627" t="s">
        <v>394</v>
      </c>
      <c r="G3" s="1627" t="s">
        <v>395</v>
      </c>
      <c r="H3" s="1627" t="s">
        <v>396</v>
      </c>
      <c r="I3" s="354" t="s">
        <v>397</v>
      </c>
      <c r="J3" s="1626" t="s">
        <v>398</v>
      </c>
      <c r="K3" s="1625" t="s">
        <v>399</v>
      </c>
    </row>
    <row r="4" spans="1:11" ht="10.5" customHeight="1">
      <c r="A4" s="352" t="s">
        <v>526</v>
      </c>
      <c r="B4" s="684">
        <v>54</v>
      </c>
      <c r="C4" s="684">
        <v>49</v>
      </c>
      <c r="D4" s="684">
        <v>52</v>
      </c>
      <c r="E4" s="684">
        <v>48</v>
      </c>
      <c r="F4" s="684">
        <v>50</v>
      </c>
      <c r="G4" s="684">
        <v>40</v>
      </c>
      <c r="H4" s="684">
        <v>43</v>
      </c>
      <c r="I4" s="688">
        <v>43</v>
      </c>
      <c r="J4" s="835" t="s">
        <v>416</v>
      </c>
      <c r="K4" s="836" t="s">
        <v>458</v>
      </c>
    </row>
    <row r="5" spans="1:11" ht="10.5" customHeight="1">
      <c r="A5" s="351" t="s">
        <v>527</v>
      </c>
      <c r="B5" s="670">
        <v>49</v>
      </c>
      <c r="C5" s="670">
        <v>48</v>
      </c>
      <c r="D5" s="670">
        <v>46</v>
      </c>
      <c r="E5" s="670">
        <v>44</v>
      </c>
      <c r="F5" s="670">
        <v>42</v>
      </c>
      <c r="G5" s="670">
        <v>40</v>
      </c>
      <c r="H5" s="670">
        <v>37</v>
      </c>
      <c r="I5" s="669">
        <v>39</v>
      </c>
      <c r="J5" s="1624" t="s">
        <v>456</v>
      </c>
      <c r="K5" s="1623" t="s">
        <v>403</v>
      </c>
    </row>
    <row r="6" spans="1:11" ht="10.5" customHeight="1">
      <c r="A6" s="351" t="s">
        <v>528</v>
      </c>
      <c r="B6" s="670">
        <v>13</v>
      </c>
      <c r="C6" s="670">
        <v>11</v>
      </c>
      <c r="D6" s="670">
        <v>9</v>
      </c>
      <c r="E6" s="670">
        <v>10</v>
      </c>
      <c r="F6" s="670">
        <v>8</v>
      </c>
      <c r="G6" s="670">
        <v>8</v>
      </c>
      <c r="H6" s="670">
        <v>5</v>
      </c>
      <c r="I6" s="669">
        <v>8</v>
      </c>
      <c r="J6" s="1624" t="s">
        <v>529</v>
      </c>
      <c r="K6" s="1623" t="s">
        <v>406</v>
      </c>
    </row>
    <row r="7" spans="1:11" ht="10.5" customHeight="1">
      <c r="A7" s="351" t="s">
        <v>530</v>
      </c>
      <c r="B7" s="670">
        <v>32</v>
      </c>
      <c r="C7" s="670">
        <v>29</v>
      </c>
      <c r="D7" s="670">
        <v>27</v>
      </c>
      <c r="E7" s="670">
        <v>26</v>
      </c>
      <c r="F7" s="670">
        <v>22</v>
      </c>
      <c r="G7" s="670">
        <v>22</v>
      </c>
      <c r="H7" s="670">
        <v>19</v>
      </c>
      <c r="I7" s="669">
        <v>22</v>
      </c>
      <c r="J7" s="1624" t="s">
        <v>531</v>
      </c>
      <c r="K7" s="1623" t="s">
        <v>458</v>
      </c>
    </row>
    <row r="8" spans="1:11" ht="10.5" customHeight="1" thickBot="1">
      <c r="A8" s="1177" t="s">
        <v>532</v>
      </c>
      <c r="B8" s="1179">
        <v>148</v>
      </c>
      <c r="C8" s="1179">
        <v>137</v>
      </c>
      <c r="D8" s="1179">
        <v>134</v>
      </c>
      <c r="E8" s="1179">
        <v>128</v>
      </c>
      <c r="F8" s="1179">
        <v>122</v>
      </c>
      <c r="G8" s="1179">
        <v>110</v>
      </c>
      <c r="H8" s="1179">
        <v>104</v>
      </c>
      <c r="I8" s="1178">
        <v>112</v>
      </c>
      <c r="J8" s="1622" t="s">
        <v>459</v>
      </c>
      <c r="K8" s="1621" t="s">
        <v>416</v>
      </c>
    </row>
    <row r="9" spans="1:11" ht="12.75" customHeight="1" thickBot="1">
      <c r="A9" s="351"/>
      <c r="B9" s="351"/>
      <c r="C9" s="670"/>
      <c r="D9" s="670"/>
      <c r="E9" s="670"/>
      <c r="F9" s="670"/>
      <c r="G9" s="670"/>
      <c r="H9" s="670"/>
      <c r="I9" s="670"/>
      <c r="J9" s="1501"/>
      <c r="K9" s="1501"/>
    </row>
    <row r="10" spans="1:11" ht="12.75" customHeight="1">
      <c r="A10" s="1751" t="s">
        <v>533</v>
      </c>
      <c r="B10" s="1751" t="s">
        <v>379</v>
      </c>
      <c r="C10" s="1751" t="s">
        <v>379</v>
      </c>
      <c r="D10" s="1751" t="s">
        <v>379</v>
      </c>
      <c r="E10" s="1751" t="s">
        <v>379</v>
      </c>
      <c r="F10" s="1751" t="s">
        <v>379</v>
      </c>
      <c r="G10" s="1751" t="s">
        <v>379</v>
      </c>
      <c r="H10" s="1751" t="s">
        <v>379</v>
      </c>
      <c r="I10" s="1768" t="s">
        <v>379</v>
      </c>
      <c r="J10" s="1781" t="s">
        <v>387</v>
      </c>
      <c r="K10" s="1782" t="s">
        <v>379</v>
      </c>
    </row>
    <row r="11" spans="1:11" ht="10.5" customHeight="1">
      <c r="A11" s="356"/>
      <c r="B11" s="356"/>
      <c r="C11" s="356"/>
      <c r="D11" s="356"/>
      <c r="E11" s="356"/>
      <c r="F11" s="356"/>
      <c r="G11" s="356"/>
      <c r="H11" s="356"/>
      <c r="I11" s="355"/>
      <c r="J11" s="1630"/>
      <c r="K11" s="1629"/>
    </row>
    <row r="12" spans="1:11" ht="10.5" customHeight="1" thickBot="1">
      <c r="A12" s="1628" t="s">
        <v>437</v>
      </c>
      <c r="B12" s="1627" t="s">
        <v>390</v>
      </c>
      <c r="C12" s="1627" t="s">
        <v>391</v>
      </c>
      <c r="D12" s="1627" t="s">
        <v>392</v>
      </c>
      <c r="E12" s="1627" t="s">
        <v>393</v>
      </c>
      <c r="F12" s="1627" t="s">
        <v>394</v>
      </c>
      <c r="G12" s="1627" t="s">
        <v>395</v>
      </c>
      <c r="H12" s="1627" t="s">
        <v>396</v>
      </c>
      <c r="I12" s="354" t="s">
        <v>397</v>
      </c>
      <c r="J12" s="1626" t="s">
        <v>398</v>
      </c>
      <c r="K12" s="1625" t="s">
        <v>399</v>
      </c>
    </row>
    <row r="13" spans="1:11" ht="10.5" customHeight="1">
      <c r="A13" s="352" t="s">
        <v>526</v>
      </c>
      <c r="B13" s="681">
        <v>35.778552650157678</v>
      </c>
      <c r="C13" s="681">
        <v>34.293437331898872</v>
      </c>
      <c r="D13" s="681">
        <v>33.962030916951882</v>
      </c>
      <c r="E13" s="681">
        <v>32.381010258547668</v>
      </c>
      <c r="F13" s="681">
        <v>30.788930851421274</v>
      </c>
      <c r="G13" s="681">
        <v>28.973987926375099</v>
      </c>
      <c r="H13" s="681">
        <v>27.892653642927197</v>
      </c>
      <c r="I13" s="881">
        <v>25.406885193003198</v>
      </c>
      <c r="J13" s="835" t="s">
        <v>408</v>
      </c>
      <c r="K13" s="836" t="s">
        <v>401</v>
      </c>
    </row>
    <row r="14" spans="1:11" ht="10.5" customHeight="1">
      <c r="A14" s="351" t="s">
        <v>527</v>
      </c>
      <c r="B14" s="679">
        <v>40.353000000000002</v>
      </c>
      <c r="C14" s="679">
        <v>38.590000000000003</v>
      </c>
      <c r="D14" s="679">
        <v>38.414000000000001</v>
      </c>
      <c r="E14" s="679">
        <v>35.963000000000001</v>
      </c>
      <c r="F14" s="679">
        <v>34.207999999999998</v>
      </c>
      <c r="G14" s="679">
        <v>31.818999999999999</v>
      </c>
      <c r="H14" s="679">
        <v>29.841000000000001</v>
      </c>
      <c r="I14" s="837">
        <v>26.459</v>
      </c>
      <c r="J14" s="1624" t="s">
        <v>406</v>
      </c>
      <c r="K14" s="1623" t="s">
        <v>465</v>
      </c>
    </row>
    <row r="15" spans="1:11" ht="10.5" customHeight="1">
      <c r="A15" s="351" t="s">
        <v>528</v>
      </c>
      <c r="B15" s="679">
        <v>10.932590707191695</v>
      </c>
      <c r="C15" s="679">
        <v>10.033080035527487</v>
      </c>
      <c r="D15" s="679">
        <v>9.7566644567219161</v>
      </c>
      <c r="E15" s="679">
        <v>9.3332960726583174</v>
      </c>
      <c r="F15" s="679">
        <v>8.315667725221461</v>
      </c>
      <c r="G15" s="679">
        <v>7.2071061311164328</v>
      </c>
      <c r="H15" s="679">
        <v>7.003692844997933</v>
      </c>
      <c r="I15" s="837">
        <v>5.6000485247606253</v>
      </c>
      <c r="J15" s="1624" t="s">
        <v>505</v>
      </c>
      <c r="K15" s="1623" t="s">
        <v>446</v>
      </c>
    </row>
    <row r="16" spans="1:11" ht="10.5" customHeight="1">
      <c r="A16" s="351" t="s">
        <v>530</v>
      </c>
      <c r="B16" s="679">
        <v>35.65952824000972</v>
      </c>
      <c r="C16" s="679">
        <v>33.223905761994935</v>
      </c>
      <c r="D16" s="679">
        <v>32.104084851781337</v>
      </c>
      <c r="E16" s="679">
        <v>29.48984009960208</v>
      </c>
      <c r="F16" s="679">
        <v>27.464697665136701</v>
      </c>
      <c r="G16" s="679">
        <v>24.743611749922948</v>
      </c>
      <c r="H16" s="679">
        <v>23.066818756711612</v>
      </c>
      <c r="I16" s="837">
        <v>19.533923174949933</v>
      </c>
      <c r="J16" s="1624" t="s">
        <v>470</v>
      </c>
      <c r="K16" s="1623" t="s">
        <v>439</v>
      </c>
    </row>
    <row r="17" spans="1:11" ht="10.5" customHeight="1" thickBot="1">
      <c r="A17" s="1177" t="s">
        <v>532</v>
      </c>
      <c r="B17" s="1176">
        <v>122.7236715973591</v>
      </c>
      <c r="C17" s="1176">
        <v>116.14042312942129</v>
      </c>
      <c r="D17" s="1176">
        <v>114.23678022545515</v>
      </c>
      <c r="E17" s="1176">
        <v>107.16714643080806</v>
      </c>
      <c r="F17" s="1176">
        <v>100.77729624177942</v>
      </c>
      <c r="G17" s="1176">
        <v>92.743705807414486</v>
      </c>
      <c r="H17" s="1176">
        <v>87.804165244636735</v>
      </c>
      <c r="I17" s="1175">
        <v>76.999856892713751</v>
      </c>
      <c r="J17" s="1622" t="s">
        <v>482</v>
      </c>
      <c r="K17" s="1621" t="s">
        <v>418</v>
      </c>
    </row>
    <row r="18" spans="1:11" ht="10.5" customHeight="1" thickBot="1">
      <c r="A18" s="351"/>
      <c r="B18" s="670"/>
      <c r="C18" s="670"/>
      <c r="D18" s="670"/>
      <c r="E18" s="670"/>
      <c r="F18" s="670"/>
      <c r="G18" s="670"/>
      <c r="H18" s="670"/>
      <c r="I18" s="670"/>
      <c r="J18" s="357"/>
      <c r="K18" s="357"/>
    </row>
    <row r="19" spans="1:11" ht="15" customHeight="1">
      <c r="A19" s="1751" t="s">
        <v>534</v>
      </c>
      <c r="B19" s="1751" t="s">
        <v>379</v>
      </c>
      <c r="C19" s="1751" t="s">
        <v>379</v>
      </c>
      <c r="D19" s="1751" t="s">
        <v>379</v>
      </c>
      <c r="E19" s="1751" t="s">
        <v>379</v>
      </c>
      <c r="F19" s="1751" t="s">
        <v>379</v>
      </c>
      <c r="G19" s="1751" t="s">
        <v>379</v>
      </c>
      <c r="H19" s="1751" t="s">
        <v>379</v>
      </c>
      <c r="I19" s="1768" t="s">
        <v>379</v>
      </c>
      <c r="J19" s="1781" t="s">
        <v>387</v>
      </c>
      <c r="K19" s="1782" t="s">
        <v>379</v>
      </c>
    </row>
    <row r="20" spans="1:11" ht="10.5" customHeight="1">
      <c r="A20" s="356"/>
      <c r="B20" s="356"/>
      <c r="C20" s="356"/>
      <c r="D20" s="356"/>
      <c r="E20" s="356"/>
      <c r="F20" s="356"/>
      <c r="G20" s="356"/>
      <c r="H20" s="356"/>
      <c r="I20" s="355"/>
      <c r="J20" s="1630"/>
      <c r="K20" s="1629"/>
    </row>
    <row r="21" spans="1:11" ht="10.5" customHeight="1" thickBot="1">
      <c r="A21" s="1628" t="s">
        <v>437</v>
      </c>
      <c r="B21" s="1627" t="s">
        <v>390</v>
      </c>
      <c r="C21" s="1627" t="s">
        <v>391</v>
      </c>
      <c r="D21" s="1627" t="s">
        <v>392</v>
      </c>
      <c r="E21" s="1627" t="s">
        <v>393</v>
      </c>
      <c r="F21" s="1627" t="s">
        <v>394</v>
      </c>
      <c r="G21" s="1627" t="s">
        <v>395</v>
      </c>
      <c r="H21" s="1627" t="s">
        <v>396</v>
      </c>
      <c r="I21" s="354" t="s">
        <v>397</v>
      </c>
      <c r="J21" s="1626" t="s">
        <v>398</v>
      </c>
      <c r="K21" s="1625" t="s">
        <v>399</v>
      </c>
    </row>
    <row r="22" spans="1:11" ht="10.5" customHeight="1">
      <c r="A22" s="352" t="s">
        <v>526</v>
      </c>
      <c r="B22" s="681">
        <v>4</v>
      </c>
      <c r="C22" s="681">
        <v>3.9</v>
      </c>
      <c r="D22" s="681">
        <v>3.8</v>
      </c>
      <c r="E22" s="681">
        <v>3.8</v>
      </c>
      <c r="F22" s="681">
        <v>3.7</v>
      </c>
      <c r="G22" s="681">
        <v>3.6</v>
      </c>
      <c r="H22" s="681">
        <v>3.5</v>
      </c>
      <c r="I22" s="881">
        <v>3.4</v>
      </c>
      <c r="J22" s="835" t="s">
        <v>416</v>
      </c>
      <c r="K22" s="836" t="s">
        <v>407</v>
      </c>
    </row>
    <row r="23" spans="1:11" ht="10.5" customHeight="1">
      <c r="A23" s="351" t="s">
        <v>527</v>
      </c>
      <c r="B23" s="679">
        <v>2.6</v>
      </c>
      <c r="C23" s="679">
        <v>2.5</v>
      </c>
      <c r="D23" s="679">
        <v>2.5</v>
      </c>
      <c r="E23" s="679">
        <v>2.2999999999999998</v>
      </c>
      <c r="F23" s="679">
        <v>2.2999999999999998</v>
      </c>
      <c r="G23" s="679">
        <v>2.2000000000000002</v>
      </c>
      <c r="H23" s="679">
        <v>2.1</v>
      </c>
      <c r="I23" s="837">
        <v>2.1</v>
      </c>
      <c r="J23" s="1624" t="s">
        <v>429</v>
      </c>
      <c r="K23" s="1623" t="s">
        <v>401</v>
      </c>
    </row>
    <row r="24" spans="1:11" ht="10.5" customHeight="1">
      <c r="A24" s="351" t="s">
        <v>528</v>
      </c>
      <c r="B24" s="679">
        <v>1.8000000000000012</v>
      </c>
      <c r="C24" s="679">
        <v>1.7000000000000002</v>
      </c>
      <c r="D24" s="679">
        <v>1.6999999999999997</v>
      </c>
      <c r="E24" s="679">
        <v>1.6</v>
      </c>
      <c r="F24" s="679">
        <v>1.2999999999999998</v>
      </c>
      <c r="G24" s="679">
        <v>1.2000000000000002</v>
      </c>
      <c r="H24" s="679">
        <v>1.2000000000000006</v>
      </c>
      <c r="I24" s="837">
        <v>1.1999999999999995</v>
      </c>
      <c r="J24" s="1624" t="s">
        <v>520</v>
      </c>
      <c r="K24" s="1623" t="s">
        <v>418</v>
      </c>
    </row>
    <row r="25" spans="1:11" ht="10.5" customHeight="1">
      <c r="A25" s="351" t="s">
        <v>530</v>
      </c>
      <c r="B25" s="679">
        <v>2.9</v>
      </c>
      <c r="C25" s="679">
        <v>2.8</v>
      </c>
      <c r="D25" s="679">
        <v>2.6</v>
      </c>
      <c r="E25" s="679">
        <v>2.4</v>
      </c>
      <c r="F25" s="679">
        <v>2.2999999999999998</v>
      </c>
      <c r="G25" s="679">
        <v>2</v>
      </c>
      <c r="H25" s="679">
        <v>2</v>
      </c>
      <c r="I25" s="837">
        <v>1.8</v>
      </c>
      <c r="J25" s="1624" t="s">
        <v>535</v>
      </c>
      <c r="K25" s="1623" t="s">
        <v>401</v>
      </c>
    </row>
    <row r="26" spans="1:11" ht="10.5" customHeight="1" thickBot="1">
      <c r="A26" s="1177" t="s">
        <v>532</v>
      </c>
      <c r="B26" s="1176">
        <v>11.3</v>
      </c>
      <c r="C26" s="1176">
        <v>10.900000000000002</v>
      </c>
      <c r="D26" s="1176">
        <v>10.6</v>
      </c>
      <c r="E26" s="1176">
        <v>10.1</v>
      </c>
      <c r="F26" s="1176">
        <v>9.6</v>
      </c>
      <c r="G26" s="1176">
        <v>9</v>
      </c>
      <c r="H26" s="1176">
        <v>8.8000000000000007</v>
      </c>
      <c r="I26" s="1175">
        <v>8.5</v>
      </c>
      <c r="J26" s="1622" t="s">
        <v>406</v>
      </c>
      <c r="K26" s="1621" t="s">
        <v>401</v>
      </c>
    </row>
    <row r="27" spans="1:11" ht="10.5" customHeight="1">
      <c r="A27" s="351"/>
      <c r="B27" s="670"/>
      <c r="C27" s="670"/>
      <c r="D27" s="670"/>
      <c r="E27" s="670"/>
      <c r="F27" s="670"/>
      <c r="G27" s="670"/>
      <c r="H27" s="670"/>
      <c r="I27" s="670"/>
      <c r="J27" s="693"/>
      <c r="K27" s="693"/>
    </row>
  </sheetData>
  <mergeCells count="6">
    <mergeCell ref="A1:I1"/>
    <mergeCell ref="J1:K1"/>
    <mergeCell ref="A10:I10"/>
    <mergeCell ref="J10:K10"/>
    <mergeCell ref="A19:I19"/>
    <mergeCell ref="J19:K19"/>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4:K27"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3675-02FC-4FFC-AD07-2A1F1DC5CA46}">
  <dimension ref="A1:K56"/>
  <sheetViews>
    <sheetView view="pageLayout" topLeftCell="A70" zoomScaleNormal="100" workbookViewId="0">
      <selection activeCell="A17" sqref="A17"/>
    </sheetView>
  </sheetViews>
  <sheetFormatPr defaultColWidth="8.85546875" defaultRowHeight="12.6"/>
  <cols>
    <col min="1" max="1" width="38" style="957" customWidth="1"/>
    <col min="2" max="9" width="7.140625" style="957" customWidth="1"/>
    <col min="10" max="10" width="7.5703125" style="957" customWidth="1"/>
    <col min="11" max="11" width="7.85546875" style="957" customWidth="1"/>
    <col min="12" max="16384" width="8.85546875" style="957"/>
  </cols>
  <sheetData>
    <row r="1" spans="1:11" ht="12.75" customHeight="1">
      <c r="A1" s="1751" t="s">
        <v>536</v>
      </c>
      <c r="B1" s="1751" t="s">
        <v>379</v>
      </c>
      <c r="C1" s="1751" t="s">
        <v>379</v>
      </c>
      <c r="D1" s="1751" t="s">
        <v>379</v>
      </c>
      <c r="E1" s="1751" t="s">
        <v>379</v>
      </c>
      <c r="F1" s="1751" t="s">
        <v>379</v>
      </c>
      <c r="G1" s="1751" t="s">
        <v>379</v>
      </c>
      <c r="H1" s="1751" t="s">
        <v>379</v>
      </c>
      <c r="I1" s="1768" t="s">
        <v>379</v>
      </c>
      <c r="J1" s="1649" t="s">
        <v>387</v>
      </c>
      <c r="K1" s="1648"/>
    </row>
    <row r="2" spans="1:11" ht="10.5" customHeight="1">
      <c r="A2" s="356"/>
      <c r="B2" s="356"/>
      <c r="C2" s="356"/>
      <c r="D2" s="356"/>
      <c r="E2" s="356"/>
      <c r="F2" s="356"/>
      <c r="G2" s="356"/>
      <c r="H2" s="356"/>
      <c r="I2" s="355"/>
      <c r="J2" s="1647"/>
      <c r="K2" s="1646"/>
    </row>
    <row r="3" spans="1:11" ht="10.5" customHeight="1" thickBot="1">
      <c r="A3" s="1635" t="s">
        <v>389</v>
      </c>
      <c r="B3" s="1634" t="s">
        <v>390</v>
      </c>
      <c r="C3" s="1634" t="s">
        <v>391</v>
      </c>
      <c r="D3" s="1634" t="s">
        <v>392</v>
      </c>
      <c r="E3" s="1634" t="s">
        <v>393</v>
      </c>
      <c r="F3" s="1634" t="s">
        <v>394</v>
      </c>
      <c r="G3" s="1634" t="s">
        <v>395</v>
      </c>
      <c r="H3" s="1634" t="s">
        <v>396</v>
      </c>
      <c r="I3" s="354" t="s">
        <v>397</v>
      </c>
      <c r="J3" s="1645" t="s">
        <v>398</v>
      </c>
      <c r="K3" s="1644" t="s">
        <v>399</v>
      </c>
    </row>
    <row r="4" spans="1:11" ht="10.5" customHeight="1">
      <c r="A4" s="352" t="s">
        <v>537</v>
      </c>
      <c r="B4" s="684">
        <v>65.063900000000004</v>
      </c>
      <c r="C4" s="684">
        <v>61.6</v>
      </c>
      <c r="D4" s="684">
        <v>60.1</v>
      </c>
      <c r="E4" s="684">
        <v>57</v>
      </c>
      <c r="F4" s="684">
        <v>53.228000000000002</v>
      </c>
      <c r="G4" s="684">
        <v>48.771999999999998</v>
      </c>
      <c r="H4" s="684">
        <v>46.9</v>
      </c>
      <c r="I4" s="688">
        <v>41.9</v>
      </c>
      <c r="J4" s="835" t="s">
        <v>482</v>
      </c>
      <c r="K4" s="836" t="s">
        <v>418</v>
      </c>
    </row>
    <row r="5" spans="1:11" ht="10.5" customHeight="1">
      <c r="A5" s="351" t="s">
        <v>538</v>
      </c>
      <c r="B5" s="670">
        <v>2241.831576</v>
      </c>
      <c r="C5" s="670">
        <v>1763.8</v>
      </c>
      <c r="D5" s="670">
        <v>2081.1999999999998</v>
      </c>
      <c r="E5" s="670">
        <v>1919.4</v>
      </c>
      <c r="F5" s="670">
        <v>1852.4</v>
      </c>
      <c r="G5" s="670">
        <v>1097.580952</v>
      </c>
      <c r="H5" s="670">
        <v>1102.0728250000002</v>
      </c>
      <c r="I5" s="669">
        <v>1644.3</v>
      </c>
      <c r="J5" s="1643" t="s">
        <v>459</v>
      </c>
      <c r="K5" s="1642" t="s">
        <v>539</v>
      </c>
    </row>
    <row r="6" spans="1:11" ht="10.5" customHeight="1">
      <c r="A6" s="356" t="s">
        <v>540</v>
      </c>
      <c r="B6" s="670"/>
      <c r="C6" s="670"/>
      <c r="D6" s="670"/>
      <c r="E6" s="670"/>
      <c r="F6" s="670"/>
      <c r="G6" s="670"/>
      <c r="H6" s="670"/>
      <c r="I6" s="669"/>
      <c r="J6" s="1643"/>
      <c r="K6" s="1642"/>
    </row>
    <row r="7" spans="1:11" ht="10.5" customHeight="1">
      <c r="A7" s="351" t="s">
        <v>541</v>
      </c>
      <c r="B7" s="670">
        <v>9.3959829999999993</v>
      </c>
      <c r="C7" s="670">
        <v>6.8620000000000001</v>
      </c>
      <c r="D7" s="670">
        <v>6.4</v>
      </c>
      <c r="E7" s="670">
        <v>7.1</v>
      </c>
      <c r="F7" s="670">
        <v>10.8</v>
      </c>
      <c r="G7" s="670">
        <v>7.8201229999999997</v>
      </c>
      <c r="H7" s="670">
        <v>4.7369349999999999</v>
      </c>
      <c r="I7" s="669">
        <v>4.3284229999999999</v>
      </c>
      <c r="J7" s="1643" t="s">
        <v>451</v>
      </c>
      <c r="K7" s="1642" t="s">
        <v>517</v>
      </c>
    </row>
    <row r="8" spans="1:11" ht="10.5" customHeight="1">
      <c r="A8" s="351" t="s">
        <v>542</v>
      </c>
      <c r="B8" s="670">
        <v>70.292400999999998</v>
      </c>
      <c r="C8" s="670">
        <v>65.881</v>
      </c>
      <c r="D8" s="670">
        <v>65.900000000000006</v>
      </c>
      <c r="E8" s="670">
        <v>62.9</v>
      </c>
      <c r="F8" s="670">
        <v>54.3</v>
      </c>
      <c r="G8" s="670">
        <v>52.549852000000001</v>
      </c>
      <c r="H8" s="670">
        <v>51.309019999999997</v>
      </c>
      <c r="I8" s="669">
        <v>55.722647000000002</v>
      </c>
      <c r="J8" s="1643" t="s">
        <v>471</v>
      </c>
      <c r="K8" s="1642" t="s">
        <v>439</v>
      </c>
    </row>
    <row r="9" spans="1:11" ht="10.5" customHeight="1">
      <c r="A9" s="351" t="s">
        <v>543</v>
      </c>
      <c r="B9" s="670">
        <v>19.370208000000002</v>
      </c>
      <c r="C9" s="670">
        <v>20.388000000000002</v>
      </c>
      <c r="D9" s="670">
        <v>22</v>
      </c>
      <c r="E9" s="670">
        <v>20.7</v>
      </c>
      <c r="F9" s="670">
        <v>15.4</v>
      </c>
      <c r="G9" s="670">
        <v>20.170741</v>
      </c>
      <c r="H9" s="670">
        <v>16.594457999999999</v>
      </c>
      <c r="I9" s="669">
        <v>18.613941000000001</v>
      </c>
      <c r="J9" s="1643" t="s">
        <v>535</v>
      </c>
      <c r="K9" s="1642" t="s">
        <v>424</v>
      </c>
    </row>
    <row r="10" spans="1:11" ht="10.5" customHeight="1" thickBot="1">
      <c r="A10" s="667" t="s">
        <v>544</v>
      </c>
      <c r="B10" s="674">
        <v>99.105859199999998</v>
      </c>
      <c r="C10" s="674">
        <v>93.131</v>
      </c>
      <c r="D10" s="674">
        <v>94.4</v>
      </c>
      <c r="E10" s="674">
        <v>90.7</v>
      </c>
      <c r="F10" s="674">
        <v>80.599999999999994</v>
      </c>
      <c r="G10" s="674">
        <v>80.540716000000003</v>
      </c>
      <c r="H10" s="674">
        <v>72.640412999999995</v>
      </c>
      <c r="I10" s="306">
        <v>78.665011000000007</v>
      </c>
      <c r="J10" s="1641" t="s">
        <v>457</v>
      </c>
      <c r="K10" s="1640" t="s">
        <v>418</v>
      </c>
    </row>
    <row r="11" spans="1:11" ht="10.5" customHeight="1">
      <c r="A11" s="668"/>
      <c r="B11" s="673"/>
      <c r="C11" s="673"/>
      <c r="D11" s="673"/>
      <c r="E11" s="673"/>
      <c r="F11" s="673"/>
      <c r="G11" s="673"/>
      <c r="H11" s="673"/>
      <c r="I11" s="673"/>
      <c r="J11" s="1639"/>
      <c r="K11" s="1639"/>
    </row>
    <row r="12" spans="1:11" ht="10.5" customHeight="1">
      <c r="A12" s="668"/>
      <c r="B12" s="673"/>
      <c r="C12" s="673"/>
      <c r="D12" s="673"/>
      <c r="E12" s="673"/>
      <c r="F12" s="673"/>
      <c r="G12" s="673"/>
      <c r="H12" s="673"/>
      <c r="I12" s="673"/>
      <c r="J12" s="1637"/>
      <c r="K12" s="1637"/>
    </row>
    <row r="13" spans="1:11" ht="10.5" customHeight="1">
      <c r="A13" s="668" t="s">
        <v>545</v>
      </c>
      <c r="B13" s="1714" t="s">
        <v>546</v>
      </c>
      <c r="C13" s="673"/>
      <c r="D13" s="673"/>
      <c r="E13" s="673"/>
      <c r="F13" s="673"/>
      <c r="G13" s="673"/>
      <c r="H13" s="673"/>
      <c r="I13" s="673"/>
      <c r="J13" s="1637"/>
      <c r="K13" s="1637"/>
    </row>
    <row r="14" spans="1:11" ht="10.5" customHeight="1">
      <c r="A14" s="697"/>
      <c r="B14" s="1783"/>
      <c r="C14" s="1783"/>
      <c r="D14" s="1783"/>
      <c r="E14" s="1783"/>
      <c r="F14" s="1783"/>
      <c r="G14" s="1783"/>
      <c r="H14" s="1783"/>
      <c r="I14" s="1783"/>
      <c r="J14" s="1783"/>
      <c r="K14" s="1783"/>
    </row>
    <row r="15" spans="1:11" ht="10.5" customHeight="1">
      <c r="A15" s="668"/>
      <c r="B15" s="1446"/>
      <c r="C15" s="1446"/>
      <c r="D15" s="1446"/>
      <c r="E15" s="1446"/>
      <c r="F15" s="1446"/>
      <c r="G15" s="1446"/>
      <c r="H15" s="1446"/>
      <c r="I15" s="1446"/>
      <c r="J15" s="1446"/>
      <c r="K15" s="1446"/>
    </row>
    <row r="16" spans="1:11" ht="10.5" customHeight="1">
      <c r="A16" s="668" t="s">
        <v>547</v>
      </c>
      <c r="B16" s="1784" t="s">
        <v>548</v>
      </c>
      <c r="C16" s="1785" t="s">
        <v>379</v>
      </c>
      <c r="D16" s="1785" t="s">
        <v>379</v>
      </c>
      <c r="E16" s="1785" t="s">
        <v>379</v>
      </c>
      <c r="F16" s="1785" t="s">
        <v>379</v>
      </c>
      <c r="G16" s="1785" t="s">
        <v>379</v>
      </c>
      <c r="H16" s="1785" t="s">
        <v>379</v>
      </c>
      <c r="I16" s="1785" t="s">
        <v>379</v>
      </c>
      <c r="J16" s="1785" t="s">
        <v>379</v>
      </c>
      <c r="K16" s="1785" t="s">
        <v>379</v>
      </c>
    </row>
    <row r="17" spans="1:11" ht="10.5" customHeight="1">
      <c r="A17" s="668"/>
      <c r="B17" s="1785" t="s">
        <v>379</v>
      </c>
      <c r="C17" s="1785" t="s">
        <v>379</v>
      </c>
      <c r="D17" s="1785" t="s">
        <v>379</v>
      </c>
      <c r="E17" s="1785" t="s">
        <v>379</v>
      </c>
      <c r="F17" s="1785" t="s">
        <v>379</v>
      </c>
      <c r="G17" s="1785" t="s">
        <v>379</v>
      </c>
      <c r="H17" s="1785" t="s">
        <v>379</v>
      </c>
      <c r="I17" s="1785" t="s">
        <v>379</v>
      </c>
      <c r="J17" s="1785" t="s">
        <v>379</v>
      </c>
      <c r="K17" s="1785" t="s">
        <v>379</v>
      </c>
    </row>
    <row r="18" spans="1:11" ht="10.5" customHeight="1">
      <c r="A18" s="668"/>
      <c r="B18" s="1446"/>
      <c r="C18" s="1446"/>
      <c r="D18" s="1446"/>
      <c r="E18" s="1446"/>
      <c r="F18" s="1446"/>
      <c r="G18" s="1446"/>
      <c r="H18" s="1446"/>
      <c r="I18" s="1446"/>
      <c r="J18" s="1446"/>
      <c r="K18" s="1446"/>
    </row>
    <row r="19" spans="1:11" ht="12.75" customHeight="1">
      <c r="A19" s="356" t="s">
        <v>549</v>
      </c>
      <c r="B19" s="1786" t="s">
        <v>550</v>
      </c>
      <c r="C19" s="1787" t="s">
        <v>379</v>
      </c>
      <c r="D19" s="1787" t="s">
        <v>379</v>
      </c>
      <c r="E19" s="1787" t="s">
        <v>379</v>
      </c>
      <c r="F19" s="1787" t="s">
        <v>379</v>
      </c>
      <c r="G19" s="1787" t="s">
        <v>379</v>
      </c>
      <c r="H19" s="1787" t="s">
        <v>379</v>
      </c>
      <c r="I19" s="1787" t="s">
        <v>379</v>
      </c>
      <c r="J19" s="1787" t="s">
        <v>379</v>
      </c>
      <c r="K19" s="1787" t="s">
        <v>379</v>
      </c>
    </row>
    <row r="20" spans="1:11" ht="10.5" customHeight="1">
      <c r="A20" s="351"/>
      <c r="B20" s="1787" t="s">
        <v>379</v>
      </c>
      <c r="C20" s="1787" t="s">
        <v>379</v>
      </c>
      <c r="D20" s="1787" t="s">
        <v>379</v>
      </c>
      <c r="E20" s="1787" t="s">
        <v>379</v>
      </c>
      <c r="F20" s="1787" t="s">
        <v>379</v>
      </c>
      <c r="G20" s="1787" t="s">
        <v>379</v>
      </c>
      <c r="H20" s="1787" t="s">
        <v>379</v>
      </c>
      <c r="I20" s="1787" t="s">
        <v>379</v>
      </c>
      <c r="J20" s="1787" t="s">
        <v>379</v>
      </c>
      <c r="K20" s="1787" t="s">
        <v>379</v>
      </c>
    </row>
    <row r="21" spans="1:11" ht="10.5" customHeight="1">
      <c r="A21" s="351"/>
      <c r="B21" s="1447"/>
      <c r="C21" s="1447"/>
      <c r="D21" s="1447"/>
      <c r="E21" s="1447"/>
      <c r="F21" s="1447"/>
      <c r="G21" s="1447"/>
      <c r="H21" s="1447"/>
      <c r="I21" s="1447"/>
      <c r="J21" s="1447"/>
      <c r="K21" s="1447"/>
    </row>
    <row r="22" spans="1:11" ht="10.5" customHeight="1">
      <c r="A22" s="351"/>
      <c r="B22" s="1447"/>
      <c r="C22" s="1447"/>
      <c r="D22" s="1447"/>
      <c r="E22" s="1447"/>
      <c r="F22" s="1447"/>
      <c r="G22" s="1447"/>
      <c r="H22" s="1447"/>
      <c r="I22" s="1447"/>
      <c r="J22" s="1447"/>
      <c r="K22" s="1447"/>
    </row>
    <row r="23" spans="1:11" ht="15" customHeight="1">
      <c r="A23" s="1751" t="s">
        <v>551</v>
      </c>
      <c r="B23" s="1751" t="s">
        <v>379</v>
      </c>
      <c r="C23" s="1751" t="s">
        <v>379</v>
      </c>
      <c r="D23" s="1751" t="s">
        <v>379</v>
      </c>
      <c r="E23" s="1366"/>
      <c r="F23" s="1366"/>
      <c r="G23" s="1366"/>
      <c r="H23" s="1366"/>
      <c r="I23" s="1366"/>
      <c r="J23" s="1366"/>
      <c r="K23" s="1445"/>
    </row>
    <row r="24" spans="1:11" ht="10.5" customHeight="1" thickBot="1">
      <c r="A24" s="1635" t="s">
        <v>389</v>
      </c>
      <c r="B24" s="1634" t="s">
        <v>390</v>
      </c>
      <c r="C24" s="1634" t="s">
        <v>391</v>
      </c>
      <c r="D24" s="1634" t="s">
        <v>392</v>
      </c>
      <c r="E24" s="1634" t="s">
        <v>393</v>
      </c>
      <c r="F24" s="1634" t="s">
        <v>394</v>
      </c>
      <c r="G24" s="1634" t="s">
        <v>395</v>
      </c>
      <c r="H24" s="1634" t="s">
        <v>396</v>
      </c>
      <c r="I24" s="1634" t="s">
        <v>397</v>
      </c>
      <c r="J24" s="694"/>
      <c r="K24" s="683"/>
    </row>
    <row r="25" spans="1:11" ht="10.5" customHeight="1">
      <c r="A25" s="692" t="s">
        <v>496</v>
      </c>
      <c r="B25" s="696"/>
      <c r="C25" s="696"/>
      <c r="D25" s="696"/>
      <c r="E25" s="696"/>
      <c r="F25" s="696"/>
      <c r="G25" s="696"/>
      <c r="H25" s="696"/>
      <c r="I25" s="696"/>
      <c r="J25" s="695"/>
      <c r="K25" s="683"/>
    </row>
    <row r="26" spans="1:11" ht="10.5" customHeight="1">
      <c r="A26" s="690" t="s">
        <v>497</v>
      </c>
      <c r="B26" s="695">
        <v>371.28284400000001</v>
      </c>
      <c r="C26" s="695">
        <v>321.7</v>
      </c>
      <c r="D26" s="695">
        <v>427.5</v>
      </c>
      <c r="E26" s="695">
        <v>447.63845500000002</v>
      </c>
      <c r="F26" s="695">
        <v>340</v>
      </c>
      <c r="G26" s="695">
        <v>260.84025300000002</v>
      </c>
      <c r="H26" s="695">
        <v>212.216711</v>
      </c>
      <c r="I26" s="695">
        <v>320.10000000000002</v>
      </c>
      <c r="J26" s="695"/>
      <c r="K26" s="683"/>
    </row>
    <row r="27" spans="1:11" ht="10.5" customHeight="1">
      <c r="A27" s="690" t="s">
        <v>498</v>
      </c>
      <c r="B27" s="695">
        <v>1041.0761299999999</v>
      </c>
      <c r="C27" s="695">
        <v>794.7</v>
      </c>
      <c r="D27" s="695">
        <v>828.7</v>
      </c>
      <c r="E27" s="695">
        <v>668.28148799999997</v>
      </c>
      <c r="F27" s="695">
        <v>920</v>
      </c>
      <c r="G27" s="695">
        <v>405.55804899999998</v>
      </c>
      <c r="H27" s="695">
        <v>395.77070400000002</v>
      </c>
      <c r="I27" s="695">
        <v>580.79999999999995</v>
      </c>
      <c r="J27" s="695"/>
      <c r="K27" s="683"/>
    </row>
    <row r="28" spans="1:11" ht="10.5" customHeight="1">
      <c r="A28" s="690" t="s">
        <v>499</v>
      </c>
      <c r="B28" s="695">
        <v>829.47260200000005</v>
      </c>
      <c r="C28" s="695">
        <v>647.4</v>
      </c>
      <c r="D28" s="695">
        <v>825</v>
      </c>
      <c r="E28" s="695">
        <v>803.51831600000003</v>
      </c>
      <c r="F28" s="695">
        <v>592</v>
      </c>
      <c r="G28" s="695">
        <v>431.18265000000002</v>
      </c>
      <c r="H28" s="695">
        <v>494.08541000000002</v>
      </c>
      <c r="I28" s="695">
        <v>743.4</v>
      </c>
      <c r="J28" s="695"/>
      <c r="K28" s="683"/>
    </row>
    <row r="29" spans="1:11" ht="10.5" customHeight="1">
      <c r="A29" s="690" t="s">
        <v>552</v>
      </c>
      <c r="B29" s="695"/>
      <c r="C29" s="695"/>
      <c r="D29" s="695"/>
      <c r="E29" s="695"/>
      <c r="F29" s="695"/>
      <c r="G29" s="695"/>
      <c r="H29" s="695"/>
      <c r="I29" s="695"/>
      <c r="J29" s="695"/>
      <c r="K29" s="683"/>
    </row>
    <row r="30" spans="1:11" ht="10.5" customHeight="1">
      <c r="A30" s="690" t="s">
        <v>102</v>
      </c>
      <c r="B30" s="695"/>
      <c r="C30" s="695"/>
      <c r="D30" s="695"/>
      <c r="E30" s="695"/>
      <c r="F30" s="695"/>
      <c r="G30" s="695"/>
      <c r="H30" s="695"/>
      <c r="I30" s="695"/>
      <c r="J30" s="695"/>
      <c r="K30" s="683"/>
    </row>
    <row r="31" spans="1:11" ht="10.5" customHeight="1">
      <c r="A31" s="667" t="s">
        <v>346</v>
      </c>
      <c r="B31" s="674">
        <v>2241.831576</v>
      </c>
      <c r="C31" s="674">
        <v>1764</v>
      </c>
      <c r="D31" s="674">
        <v>2081.1999999999998</v>
      </c>
      <c r="E31" s="674">
        <v>1919.438259</v>
      </c>
      <c r="F31" s="674">
        <v>1852</v>
      </c>
      <c r="G31" s="674">
        <v>1097.580952</v>
      </c>
      <c r="H31" s="674">
        <v>1102.0728250000002</v>
      </c>
      <c r="I31" s="674">
        <v>1644.3</v>
      </c>
      <c r="J31" s="673"/>
      <c r="K31" s="1009"/>
    </row>
    <row r="32" spans="1:11" ht="10.5" customHeight="1">
      <c r="A32" s="1749"/>
      <c r="B32" s="1749" t="s">
        <v>379</v>
      </c>
      <c r="C32" s="1749" t="s">
        <v>379</v>
      </c>
      <c r="D32" s="1749" t="s">
        <v>379</v>
      </c>
      <c r="E32" s="1749" t="s">
        <v>379</v>
      </c>
      <c r="F32" s="1749" t="s">
        <v>379</v>
      </c>
      <c r="G32" s="1749" t="s">
        <v>379</v>
      </c>
      <c r="H32" s="1749" t="s">
        <v>379</v>
      </c>
      <c r="I32" s="1749" t="s">
        <v>379</v>
      </c>
      <c r="J32" s="1749" t="s">
        <v>379</v>
      </c>
      <c r="K32" s="1749" t="s">
        <v>379</v>
      </c>
    </row>
    <row r="33" spans="1:11" ht="10.5" customHeight="1">
      <c r="A33" s="971"/>
      <c r="B33" s="971"/>
      <c r="C33" s="971"/>
      <c r="D33" s="971"/>
      <c r="E33" s="971"/>
      <c r="F33" s="971"/>
      <c r="G33" s="971"/>
      <c r="H33" s="971"/>
      <c r="I33" s="971"/>
      <c r="J33" s="971"/>
      <c r="K33" s="971"/>
    </row>
    <row r="34" spans="1:11" ht="23.25" customHeight="1" thickBot="1">
      <c r="A34" s="1366" t="s">
        <v>553</v>
      </c>
      <c r="B34" s="1788" t="s">
        <v>554</v>
      </c>
      <c r="C34" s="1788" t="s">
        <v>379</v>
      </c>
      <c r="D34" s="1788" t="s">
        <v>379</v>
      </c>
      <c r="E34" s="1789" t="s">
        <v>555</v>
      </c>
      <c r="F34" s="1789"/>
      <c r="G34" s="1789"/>
      <c r="H34" s="1636" t="s">
        <v>379</v>
      </c>
      <c r="I34" s="1636" t="s">
        <v>379</v>
      </c>
      <c r="J34" s="1636"/>
      <c r="K34" s="1445"/>
    </row>
    <row r="35" spans="1:11" ht="12" customHeight="1" thickBot="1">
      <c r="A35" s="1635" t="s">
        <v>437</v>
      </c>
      <c r="B35" s="1638" t="s">
        <v>390</v>
      </c>
      <c r="C35" s="1638" t="s">
        <v>391</v>
      </c>
      <c r="D35" s="1638" t="s">
        <v>392</v>
      </c>
      <c r="E35" s="1638" t="s">
        <v>390</v>
      </c>
      <c r="F35" s="1638" t="s">
        <v>391</v>
      </c>
      <c r="G35" s="1638" t="s">
        <v>392</v>
      </c>
      <c r="H35" s="694"/>
      <c r="I35" s="971"/>
      <c r="J35" s="971"/>
      <c r="K35" s="683"/>
    </row>
    <row r="36" spans="1:11" ht="12" customHeight="1">
      <c r="A36" s="1633" t="s">
        <v>556</v>
      </c>
      <c r="B36" s="689"/>
      <c r="C36" s="689"/>
      <c r="D36" s="689"/>
      <c r="E36" s="689"/>
      <c r="F36" s="689"/>
      <c r="G36" s="689"/>
      <c r="H36" s="694"/>
      <c r="I36" s="971"/>
      <c r="J36" s="971"/>
      <c r="K36" s="683"/>
    </row>
    <row r="37" spans="1:11" ht="10.5" customHeight="1">
      <c r="A37" s="690" t="s">
        <v>497</v>
      </c>
      <c r="B37" s="689">
        <v>21.732700000000001</v>
      </c>
      <c r="C37" s="689">
        <v>20.967500000000001</v>
      </c>
      <c r="D37" s="689">
        <v>20.661999999999999</v>
      </c>
      <c r="E37" s="689">
        <v>5.9</v>
      </c>
      <c r="F37" s="689">
        <v>5.58</v>
      </c>
      <c r="G37" s="689">
        <v>5.68</v>
      </c>
      <c r="H37" s="689"/>
      <c r="I37" s="971"/>
      <c r="J37" s="971"/>
      <c r="K37" s="683"/>
    </row>
    <row r="38" spans="1:11" ht="10.5" customHeight="1">
      <c r="A38" s="690" t="s">
        <v>498</v>
      </c>
      <c r="B38" s="689">
        <v>19.385999999999999</v>
      </c>
      <c r="C38" s="689">
        <v>18.3874</v>
      </c>
      <c r="D38" s="689">
        <v>17.911000000000001</v>
      </c>
      <c r="E38" s="689">
        <v>7.9</v>
      </c>
      <c r="F38" s="689">
        <v>8.25</v>
      </c>
      <c r="G38" s="689">
        <v>7.91</v>
      </c>
      <c r="H38" s="689"/>
      <c r="I38" s="971"/>
      <c r="J38" s="971"/>
      <c r="K38" s="683"/>
    </row>
    <row r="39" spans="1:11" ht="10.5" customHeight="1">
      <c r="A39" s="690" t="s">
        <v>499</v>
      </c>
      <c r="B39" s="689">
        <v>23.950700000000001</v>
      </c>
      <c r="C39" s="689">
        <v>22.301300000000001</v>
      </c>
      <c r="D39" s="689">
        <v>21.609000000000002</v>
      </c>
      <c r="E39" s="689">
        <v>7.1</v>
      </c>
      <c r="F39" s="689">
        <v>7.07</v>
      </c>
      <c r="G39" s="689">
        <v>6.46</v>
      </c>
      <c r="H39" s="689"/>
      <c r="I39" s="971"/>
      <c r="J39" s="971"/>
      <c r="K39" s="683"/>
    </row>
    <row r="40" spans="1:11" ht="10.5" customHeight="1">
      <c r="A40" s="690" t="s">
        <v>552</v>
      </c>
      <c r="B40" s="689">
        <v>0</v>
      </c>
      <c r="C40" s="689">
        <v>0</v>
      </c>
      <c r="D40" s="689">
        <v>0</v>
      </c>
      <c r="E40" s="689"/>
      <c r="F40" s="689"/>
      <c r="G40" s="689"/>
      <c r="H40" s="689"/>
      <c r="I40" s="971"/>
      <c r="J40" s="971"/>
      <c r="K40" s="683"/>
    </row>
    <row r="41" spans="1:11" ht="10.5" customHeight="1">
      <c r="A41" s="690" t="s">
        <v>102</v>
      </c>
      <c r="B41" s="689">
        <v>0</v>
      </c>
      <c r="C41" s="689">
        <v>-0.1</v>
      </c>
      <c r="D41" s="689">
        <v>-0.1</v>
      </c>
      <c r="E41" s="689"/>
      <c r="F41" s="689"/>
      <c r="G41" s="689"/>
      <c r="H41" s="689"/>
      <c r="I41" s="971"/>
      <c r="J41" s="971"/>
      <c r="K41" s="683"/>
    </row>
    <row r="42" spans="1:11" ht="10.5" customHeight="1">
      <c r="A42" s="667" t="s">
        <v>346</v>
      </c>
      <c r="B42" s="666">
        <v>65.063999999999993</v>
      </c>
      <c r="C42" s="666">
        <v>61.596800000000002</v>
      </c>
      <c r="D42" s="666">
        <v>60.082000000000001</v>
      </c>
      <c r="E42" s="674"/>
      <c r="F42" s="674"/>
      <c r="G42" s="674"/>
      <c r="H42" s="674"/>
      <c r="I42" s="971"/>
      <c r="J42" s="971"/>
      <c r="K42" s="1009"/>
    </row>
    <row r="43" spans="1:11" ht="10.5" customHeight="1">
      <c r="A43" s="668"/>
      <c r="B43" s="673"/>
      <c r="C43" s="673"/>
      <c r="D43" s="673"/>
      <c r="E43" s="673"/>
      <c r="F43" s="673"/>
      <c r="G43" s="673"/>
      <c r="H43" s="673"/>
      <c r="I43" s="673"/>
      <c r="J43" s="673"/>
      <c r="K43" s="1009"/>
    </row>
    <row r="44" spans="1:11" ht="10.5" customHeight="1">
      <c r="A44" s="668"/>
      <c r="B44" s="673"/>
      <c r="C44" s="673"/>
      <c r="D44" s="673"/>
      <c r="E44" s="673"/>
      <c r="F44" s="673"/>
      <c r="G44" s="673"/>
      <c r="H44" s="673"/>
      <c r="I44" s="673"/>
      <c r="J44" s="673"/>
      <c r="K44" s="1637"/>
    </row>
    <row r="45" spans="1:11" ht="23.25" customHeight="1">
      <c r="A45" s="1751" t="s">
        <v>557</v>
      </c>
      <c r="B45" s="1751" t="s">
        <v>379</v>
      </c>
      <c r="C45" s="1751" t="s">
        <v>379</v>
      </c>
      <c r="D45" s="1751" t="s">
        <v>379</v>
      </c>
      <c r="E45" s="1751" t="s">
        <v>379</v>
      </c>
      <c r="F45" s="1751" t="s">
        <v>379</v>
      </c>
      <c r="G45" s="1751" t="s">
        <v>379</v>
      </c>
      <c r="H45" s="1751" t="s">
        <v>379</v>
      </c>
      <c r="I45" s="1751" t="s">
        <v>379</v>
      </c>
      <c r="J45" s="1636"/>
      <c r="K45" s="1445"/>
    </row>
    <row r="46" spans="1:11" ht="12" customHeight="1" thickBot="1">
      <c r="A46" s="1635" t="s">
        <v>437</v>
      </c>
      <c r="B46" s="1634" t="s">
        <v>558</v>
      </c>
      <c r="C46" s="1634" t="s">
        <v>559</v>
      </c>
      <c r="D46" s="1634" t="s">
        <v>560</v>
      </c>
      <c r="E46" s="1634" t="s">
        <v>561</v>
      </c>
      <c r="F46" s="1634" t="s">
        <v>562</v>
      </c>
      <c r="G46" s="694"/>
      <c r="H46" s="694"/>
      <c r="I46" s="971"/>
      <c r="J46" s="694"/>
      <c r="K46" s="683"/>
    </row>
    <row r="47" spans="1:11" ht="10.5" customHeight="1">
      <c r="A47" s="305" t="s">
        <v>563</v>
      </c>
      <c r="B47" s="308">
        <v>2.4</v>
      </c>
      <c r="C47" s="308">
        <v>6.9</v>
      </c>
      <c r="D47" s="308">
        <v>1.4</v>
      </c>
      <c r="E47" s="308">
        <v>0</v>
      </c>
      <c r="F47" s="308">
        <v>0</v>
      </c>
      <c r="G47" s="694"/>
      <c r="H47" s="694"/>
      <c r="I47" s="1092"/>
      <c r="J47" s="689"/>
      <c r="K47" s="683"/>
    </row>
    <row r="48" spans="1:11" ht="10.5" customHeight="1">
      <c r="A48" s="690" t="s">
        <v>564</v>
      </c>
      <c r="B48" s="1632">
        <v>0</v>
      </c>
      <c r="C48" s="1632">
        <v>0</v>
      </c>
      <c r="D48" s="1632">
        <v>0</v>
      </c>
      <c r="E48" s="1632">
        <v>0</v>
      </c>
      <c r="F48" s="1632">
        <v>0</v>
      </c>
      <c r="G48" s="694"/>
      <c r="H48" s="694"/>
      <c r="I48" s="971"/>
      <c r="J48" s="689"/>
      <c r="K48" s="683"/>
    </row>
    <row r="49" spans="1:11" ht="10.5" customHeight="1">
      <c r="A49" s="690" t="s">
        <v>565</v>
      </c>
      <c r="B49" s="1632">
        <v>1.5</v>
      </c>
      <c r="C49" s="1632">
        <v>2.2000000000000002</v>
      </c>
      <c r="D49" s="1632">
        <v>0</v>
      </c>
      <c r="E49" s="1632">
        <v>0</v>
      </c>
      <c r="F49" s="1632">
        <v>0</v>
      </c>
      <c r="G49" s="694"/>
      <c r="H49" s="694"/>
      <c r="I49" s="971"/>
      <c r="J49" s="689"/>
      <c r="K49" s="683"/>
    </row>
    <row r="50" spans="1:11" ht="10.5" customHeight="1">
      <c r="A50" s="690" t="s">
        <v>566</v>
      </c>
      <c r="B50" s="1632">
        <v>0</v>
      </c>
      <c r="C50" s="1632">
        <v>3.6</v>
      </c>
      <c r="D50" s="1632">
        <v>1.3</v>
      </c>
      <c r="E50" s="1632">
        <v>0</v>
      </c>
      <c r="F50" s="1632">
        <v>0</v>
      </c>
      <c r="G50" s="694"/>
      <c r="H50" s="694"/>
      <c r="I50" s="971"/>
      <c r="J50" s="689"/>
      <c r="K50" s="683"/>
    </row>
    <row r="51" spans="1:11" ht="10.5" customHeight="1">
      <c r="A51" s="690" t="s">
        <v>567</v>
      </c>
      <c r="B51" s="1632">
        <v>0.4</v>
      </c>
      <c r="C51" s="1632">
        <v>0</v>
      </c>
      <c r="D51" s="1632">
        <v>0</v>
      </c>
      <c r="E51" s="1632">
        <v>0</v>
      </c>
      <c r="F51" s="1632">
        <v>0</v>
      </c>
      <c r="G51" s="694"/>
      <c r="H51" s="694"/>
      <c r="I51" s="971"/>
      <c r="J51" s="689"/>
      <c r="K51" s="683"/>
    </row>
    <row r="52" spans="1:11" ht="10.5" customHeight="1">
      <c r="A52" s="1633" t="s">
        <v>568</v>
      </c>
      <c r="B52" s="1631">
        <v>0.5</v>
      </c>
      <c r="C52" s="1631">
        <v>1.1000000000000001</v>
      </c>
      <c r="D52" s="1631">
        <v>0.1</v>
      </c>
      <c r="E52" s="1631">
        <v>0</v>
      </c>
      <c r="F52" s="1631">
        <v>0</v>
      </c>
      <c r="G52" s="694"/>
      <c r="H52" s="694"/>
      <c r="I52" s="971"/>
      <c r="J52" s="838"/>
      <c r="K52" s="1009"/>
    </row>
    <row r="53" spans="1:11" ht="11.25" customHeight="1">
      <c r="A53" s="667" t="s">
        <v>569</v>
      </c>
      <c r="B53" s="666">
        <v>19.3</v>
      </c>
      <c r="C53" s="666">
        <v>12.5</v>
      </c>
      <c r="D53" s="666">
        <v>22.6</v>
      </c>
      <c r="E53" s="666">
        <v>0</v>
      </c>
      <c r="F53" s="666">
        <v>0</v>
      </c>
      <c r="G53" s="694"/>
      <c r="H53" s="694"/>
      <c r="I53" s="971"/>
      <c r="J53" s="694"/>
      <c r="K53" s="683"/>
    </row>
    <row r="54" spans="1:11" ht="11.25" customHeight="1">
      <c r="A54" s="690" t="s">
        <v>570</v>
      </c>
      <c r="B54" s="1632">
        <v>0.1</v>
      </c>
      <c r="C54" s="1632">
        <v>0</v>
      </c>
      <c r="D54" s="1632">
        <v>1.2</v>
      </c>
      <c r="E54" s="1632">
        <v>0</v>
      </c>
      <c r="F54" s="1632">
        <v>0</v>
      </c>
      <c r="G54" s="694"/>
      <c r="H54" s="694"/>
      <c r="I54" s="971"/>
      <c r="J54" s="838"/>
      <c r="K54" s="1009"/>
    </row>
    <row r="55" spans="1:11" ht="11.25" customHeight="1">
      <c r="A55" s="690" t="s">
        <v>571</v>
      </c>
      <c r="B55" s="1631">
        <v>19.3</v>
      </c>
      <c r="C55" s="1631">
        <v>12.5</v>
      </c>
      <c r="D55" s="1631">
        <v>21.4</v>
      </c>
      <c r="E55" s="1631">
        <v>0</v>
      </c>
      <c r="F55" s="1631">
        <v>0</v>
      </c>
      <c r="G55" s="694"/>
      <c r="H55" s="694"/>
      <c r="I55" s="971"/>
      <c r="J55" s="839"/>
      <c r="K55" s="1009"/>
    </row>
    <row r="56" spans="1:11" ht="12" customHeight="1">
      <c r="A56" s="667" t="s">
        <v>572</v>
      </c>
      <c r="B56" s="666">
        <v>21.7</v>
      </c>
      <c r="C56" s="666">
        <v>19.399999999999999</v>
      </c>
      <c r="D56" s="666">
        <v>23.9</v>
      </c>
      <c r="E56" s="666">
        <v>0</v>
      </c>
      <c r="F56" s="666">
        <v>0</v>
      </c>
      <c r="G56" s="694"/>
      <c r="H56" s="694"/>
      <c r="I56" s="971"/>
      <c r="J56" s="971"/>
      <c r="K56" s="971"/>
    </row>
  </sheetData>
  <mergeCells count="9">
    <mergeCell ref="B14:K14"/>
    <mergeCell ref="A1:I1"/>
    <mergeCell ref="A45:I45"/>
    <mergeCell ref="B16:K17"/>
    <mergeCell ref="B19:K20"/>
    <mergeCell ref="A23:D23"/>
    <mergeCell ref="A32:K32"/>
    <mergeCell ref="B34:D34"/>
    <mergeCell ref="E34:G34"/>
  </mergeCells>
  <pageMargins left="0.70866141732283505" right="0.71259842519685002" top="0.74803149606299202" bottom="0.74803149606299202" header="0.31496062992126" footer="0.31496062992126"/>
  <pageSetup paperSize="9" scale="80" orientation="portrait" r:id="rId1"/>
  <headerFooter alignWithMargins="0"/>
  <ignoredErrors>
    <ignoredError sqref="J12:K13 J4:K10"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14E8C-F6EE-4114-9809-C51F9D1F0BB8}">
  <dimension ref="A1:G26"/>
  <sheetViews>
    <sheetView view="pageLayout" topLeftCell="A88" zoomScaleNormal="100" workbookViewId="0">
      <selection activeCell="A17" sqref="A17"/>
    </sheetView>
  </sheetViews>
  <sheetFormatPr defaultColWidth="8.85546875" defaultRowHeight="12.6"/>
  <cols>
    <col min="1" max="1" width="42" style="957" customWidth="1"/>
    <col min="2" max="7" width="7.5703125" style="957" customWidth="1"/>
    <col min="8" max="16384" width="8.85546875" style="957"/>
  </cols>
  <sheetData>
    <row r="1" spans="1:7" ht="18" customHeight="1" thickBot="1">
      <c r="A1" s="1751" t="s">
        <v>573</v>
      </c>
      <c r="B1" s="1792" t="s">
        <v>379</v>
      </c>
      <c r="C1" s="1792" t="s">
        <v>379</v>
      </c>
      <c r="D1" s="1792" t="s">
        <v>379</v>
      </c>
      <c r="E1" s="1659"/>
      <c r="F1" s="1659"/>
      <c r="G1" s="1659"/>
    </row>
    <row r="2" spans="1:7" ht="10.5" customHeight="1" thickBot="1">
      <c r="A2" s="1094"/>
      <c r="B2" s="1047"/>
      <c r="C2" s="1046" t="s">
        <v>389</v>
      </c>
      <c r="D2" s="1045"/>
      <c r="E2" s="1045"/>
      <c r="F2" s="1045" t="s">
        <v>574</v>
      </c>
      <c r="G2" s="1044"/>
    </row>
    <row r="3" spans="1:7" ht="10.5" customHeight="1" thickBot="1">
      <c r="A3" s="1093" t="s">
        <v>389</v>
      </c>
      <c r="B3" s="1183" t="s">
        <v>390</v>
      </c>
      <c r="C3" s="1185" t="s">
        <v>391</v>
      </c>
      <c r="D3" s="1184" t="s">
        <v>392</v>
      </c>
      <c r="E3" s="1183" t="s">
        <v>390</v>
      </c>
      <c r="F3" s="1183" t="s">
        <v>391</v>
      </c>
      <c r="G3" s="1183" t="s">
        <v>392</v>
      </c>
    </row>
    <row r="4" spans="1:7" ht="10.5" customHeight="1">
      <c r="A4" s="1658" t="s">
        <v>556</v>
      </c>
      <c r="B4" s="890"/>
      <c r="C4" s="890"/>
      <c r="D4" s="890"/>
      <c r="E4" s="890"/>
      <c r="F4" s="890"/>
      <c r="G4" s="890"/>
    </row>
    <row r="5" spans="1:7" ht="10.5" customHeight="1">
      <c r="A5" s="1095" t="s">
        <v>497</v>
      </c>
      <c r="B5" s="890">
        <v>1315.4</v>
      </c>
      <c r="C5" s="890">
        <v>1273.5999999999999</v>
      </c>
      <c r="D5" s="890">
        <v>1266.5</v>
      </c>
      <c r="E5" s="890">
        <v>64.400000000000006</v>
      </c>
      <c r="F5" s="890">
        <v>62.6</v>
      </c>
      <c r="G5" s="890">
        <v>62.3</v>
      </c>
    </row>
    <row r="6" spans="1:7" ht="10.5" customHeight="1">
      <c r="A6" s="1095" t="s">
        <v>498</v>
      </c>
      <c r="B6" s="890">
        <v>736.3</v>
      </c>
      <c r="C6" s="890">
        <v>548.9</v>
      </c>
      <c r="D6" s="890">
        <v>512</v>
      </c>
      <c r="E6" s="890">
        <v>15.4</v>
      </c>
      <c r="F6" s="890">
        <v>11.3</v>
      </c>
      <c r="G6" s="890">
        <v>10.6</v>
      </c>
    </row>
    <row r="7" spans="1:7" ht="10.5" customHeight="1">
      <c r="A7" s="1095" t="s">
        <v>499</v>
      </c>
      <c r="B7" s="890">
        <v>1521.5</v>
      </c>
      <c r="C7" s="890">
        <v>1409.5</v>
      </c>
      <c r="D7" s="890">
        <v>1369.9</v>
      </c>
      <c r="E7" s="890">
        <v>70.5</v>
      </c>
      <c r="F7" s="890">
        <v>63.7</v>
      </c>
      <c r="G7" s="890">
        <v>60.6</v>
      </c>
    </row>
    <row r="8" spans="1:7" ht="10.5" customHeight="1">
      <c r="A8" s="667" t="s">
        <v>346</v>
      </c>
      <c r="B8" s="674">
        <v>3573.3</v>
      </c>
      <c r="C8" s="674">
        <v>3232</v>
      </c>
      <c r="D8" s="674">
        <v>3148.4</v>
      </c>
      <c r="E8" s="674">
        <v>39.700000000000003</v>
      </c>
      <c r="F8" s="674">
        <v>35.6</v>
      </c>
      <c r="G8" s="674">
        <v>34.5</v>
      </c>
    </row>
    <row r="9" spans="1:7" ht="9" customHeight="1">
      <c r="A9" s="1657"/>
      <c r="B9" s="1656"/>
      <c r="C9" s="1656"/>
      <c r="D9" s="1656"/>
      <c r="E9" s="971"/>
      <c r="F9" s="971"/>
      <c r="G9" s="971"/>
    </row>
    <row r="10" spans="1:7" ht="9" customHeight="1">
      <c r="A10" s="1657"/>
      <c r="B10" s="1656"/>
      <c r="C10" s="1656"/>
      <c r="D10" s="1656"/>
      <c r="E10" s="971"/>
      <c r="F10" s="971"/>
      <c r="G10" s="971"/>
    </row>
    <row r="11" spans="1:7" ht="16.5" customHeight="1">
      <c r="A11" s="1751" t="s">
        <v>575</v>
      </c>
      <c r="B11" s="1751" t="s">
        <v>379</v>
      </c>
      <c r="C11" s="1751" t="s">
        <v>379</v>
      </c>
      <c r="D11" s="1751" t="s">
        <v>379</v>
      </c>
      <c r="E11" s="1366"/>
      <c r="F11" s="1366"/>
      <c r="G11" s="1366"/>
    </row>
    <row r="12" spans="1:7" ht="10.5" customHeight="1" thickBot="1">
      <c r="A12" s="1094"/>
      <c r="B12" s="700"/>
      <c r="C12" s="700"/>
      <c r="D12" s="700"/>
      <c r="E12" s="1790" t="s">
        <v>576</v>
      </c>
      <c r="F12" s="700"/>
      <c r="G12" s="700"/>
    </row>
    <row r="13" spans="1:7" ht="10.5" customHeight="1" thickBot="1">
      <c r="A13" s="1093" t="s">
        <v>389</v>
      </c>
      <c r="B13" s="1182" t="s">
        <v>558</v>
      </c>
      <c r="C13" s="1181" t="s">
        <v>559</v>
      </c>
      <c r="D13" s="1180" t="s">
        <v>560</v>
      </c>
      <c r="E13" s="1791"/>
      <c r="F13" s="1654" t="s">
        <v>379</v>
      </c>
      <c r="G13" s="1655"/>
    </row>
    <row r="14" spans="1:7" ht="10.5" customHeight="1">
      <c r="A14" s="699" t="s">
        <v>577</v>
      </c>
      <c r="B14" s="1651">
        <v>937</v>
      </c>
      <c r="C14" s="1651">
        <v>686.52991964864998</v>
      </c>
      <c r="D14" s="1651">
        <v>662.3102149884611</v>
      </c>
      <c r="E14" s="1651">
        <v>2453</v>
      </c>
      <c r="F14" s="1651"/>
      <c r="G14" s="890"/>
    </row>
    <row r="15" spans="1:7" ht="10.5" customHeight="1">
      <c r="A15" s="698" t="s">
        <v>578</v>
      </c>
      <c r="B15" s="890">
        <v>1497</v>
      </c>
      <c r="C15" s="890">
        <v>1308.6789439536858</v>
      </c>
      <c r="D15" s="890">
        <v>994.43702174177099</v>
      </c>
      <c r="E15" s="890">
        <v>3714</v>
      </c>
      <c r="F15" s="890"/>
      <c r="G15" s="890"/>
    </row>
    <row r="16" spans="1:7" ht="11.25" customHeight="1">
      <c r="A16" s="698" t="s">
        <v>579</v>
      </c>
      <c r="B16" s="890">
        <v>560</v>
      </c>
      <c r="C16" s="890">
        <v>622.14902430503582</v>
      </c>
      <c r="D16" s="890">
        <v>332.12680675330989</v>
      </c>
      <c r="E16" s="890">
        <v>1261</v>
      </c>
      <c r="F16" s="890"/>
      <c r="G16" s="890"/>
    </row>
    <row r="17" spans="1:7" ht="11.25" customHeight="1">
      <c r="A17" s="698" t="s">
        <v>580</v>
      </c>
      <c r="B17" s="1650" t="s">
        <v>581</v>
      </c>
      <c r="C17" s="1650" t="s">
        <v>582</v>
      </c>
      <c r="D17" s="1650" t="s">
        <v>583</v>
      </c>
      <c r="E17" s="1650" t="s">
        <v>584</v>
      </c>
      <c r="F17" s="890"/>
      <c r="G17" s="890"/>
    </row>
    <row r="18" spans="1:7" ht="9" customHeight="1">
      <c r="A18" s="971"/>
      <c r="B18" s="971"/>
      <c r="C18" s="971"/>
      <c r="D18" s="971"/>
      <c r="E18" s="971"/>
      <c r="F18" s="971"/>
      <c r="G18" s="971"/>
    </row>
    <row r="19" spans="1:7" ht="9" customHeight="1">
      <c r="A19" s="971"/>
      <c r="B19" s="971"/>
      <c r="C19" s="971"/>
      <c r="D19" s="971"/>
      <c r="E19" s="971"/>
      <c r="F19" s="971"/>
      <c r="G19" s="971"/>
    </row>
    <row r="20" spans="1:7" ht="15" customHeight="1">
      <c r="A20" s="1751" t="s">
        <v>585</v>
      </c>
      <c r="B20" s="1751" t="s">
        <v>379</v>
      </c>
      <c r="C20" s="1751" t="s">
        <v>379</v>
      </c>
      <c r="D20" s="1751" t="s">
        <v>379</v>
      </c>
      <c r="E20" s="1366"/>
      <c r="F20" s="1366"/>
      <c r="G20" s="971"/>
    </row>
    <row r="21" spans="1:7" ht="10.5" customHeight="1" thickBot="1">
      <c r="A21" s="1094"/>
      <c r="B21" s="700"/>
      <c r="C21" s="700"/>
      <c r="D21" s="700"/>
      <c r="E21" s="1790" t="s">
        <v>576</v>
      </c>
      <c r="F21" s="700"/>
      <c r="G21" s="971"/>
    </row>
    <row r="22" spans="1:7" ht="10.5" customHeight="1" thickBot="1">
      <c r="A22" s="1093" t="s">
        <v>389</v>
      </c>
      <c r="B22" s="1182" t="s">
        <v>558</v>
      </c>
      <c r="C22" s="1181" t="s">
        <v>559</v>
      </c>
      <c r="D22" s="1180" t="s">
        <v>560</v>
      </c>
      <c r="E22" s="1791"/>
      <c r="F22" s="1654" t="s">
        <v>379</v>
      </c>
      <c r="G22" s="1653"/>
    </row>
    <row r="23" spans="1:7" ht="10.5" customHeight="1">
      <c r="A23" s="699" t="s">
        <v>580</v>
      </c>
      <c r="B23" s="1652" t="s">
        <v>581</v>
      </c>
      <c r="C23" s="1652" t="s">
        <v>582</v>
      </c>
      <c r="D23" s="1652" t="s">
        <v>583</v>
      </c>
      <c r="E23" s="1652" t="s">
        <v>584</v>
      </c>
      <c r="F23" s="1651"/>
      <c r="G23" s="971"/>
    </row>
    <row r="24" spans="1:7" ht="10.5" customHeight="1">
      <c r="A24" s="698" t="s">
        <v>586</v>
      </c>
      <c r="B24" s="1650" t="s">
        <v>587</v>
      </c>
      <c r="C24" s="1650" t="s">
        <v>588</v>
      </c>
      <c r="D24" s="1650" t="s">
        <v>589</v>
      </c>
      <c r="E24" s="1650" t="s">
        <v>581</v>
      </c>
      <c r="F24" s="890"/>
      <c r="G24" s="971"/>
    </row>
    <row r="25" spans="1:7" ht="10.5" customHeight="1">
      <c r="A25" s="698" t="s">
        <v>590</v>
      </c>
      <c r="B25" s="1650" t="s">
        <v>591</v>
      </c>
      <c r="C25" s="1650" t="s">
        <v>592</v>
      </c>
      <c r="D25" s="1650" t="s">
        <v>584</v>
      </c>
      <c r="E25" s="1650" t="s">
        <v>593</v>
      </c>
      <c r="F25" s="890"/>
      <c r="G25" s="971"/>
    </row>
    <row r="26" spans="1:7" ht="10.5" customHeight="1">
      <c r="A26" s="698" t="s">
        <v>594</v>
      </c>
      <c r="B26" s="1650" t="s">
        <v>595</v>
      </c>
      <c r="C26" s="1650" t="s">
        <v>596</v>
      </c>
      <c r="D26" s="1650" t="s">
        <v>597</v>
      </c>
      <c r="E26" s="1650" t="s">
        <v>598</v>
      </c>
      <c r="F26" s="890"/>
      <c r="G26" s="971"/>
    </row>
  </sheetData>
  <mergeCells count="5">
    <mergeCell ref="E21:E22"/>
    <mergeCell ref="A1:D1"/>
    <mergeCell ref="A11:D11"/>
    <mergeCell ref="A20:D20"/>
    <mergeCell ref="E12:E13"/>
  </mergeCells>
  <pageMargins left="0.70866141732283505" right="0.70866141732283505" top="0.74803149606299202" bottom="0.74803149606299202" header="0.31496062992126" footer="0.31496062992126"/>
  <pageSetup paperSize="9" scale="70" orientation="portrait" r:id="rId1"/>
  <headerFooter alignWithMargins="0"/>
  <ignoredErrors>
    <ignoredError sqref="A17:E2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1C0CB-9038-4C3F-A7B6-7D9F3C3984C6}">
  <dimension ref="A1:K47"/>
  <sheetViews>
    <sheetView view="pageLayout" topLeftCell="A72" zoomScaleNormal="100" workbookViewId="0">
      <selection activeCell="A17" sqref="A17"/>
    </sheetView>
  </sheetViews>
  <sheetFormatPr defaultColWidth="8.85546875" defaultRowHeight="12.6"/>
  <cols>
    <col min="1" max="1" width="35.140625" style="957" customWidth="1"/>
    <col min="2" max="11" width="7.5703125" style="957" customWidth="1"/>
    <col min="12" max="16384" width="8.85546875" style="957"/>
  </cols>
  <sheetData>
    <row r="1" spans="1:11" ht="12.75" customHeight="1">
      <c r="A1" s="1751" t="s">
        <v>599</v>
      </c>
      <c r="B1" s="1751" t="s">
        <v>379</v>
      </c>
      <c r="C1" s="1751" t="s">
        <v>379</v>
      </c>
      <c r="D1" s="1751" t="s">
        <v>379</v>
      </c>
      <c r="E1" s="1751" t="s">
        <v>379</v>
      </c>
      <c r="F1" s="1751" t="s">
        <v>379</v>
      </c>
      <c r="G1" s="1366"/>
      <c r="H1" s="1366"/>
      <c r="I1" s="1366"/>
      <c r="J1" s="1366"/>
      <c r="K1" s="1366"/>
    </row>
    <row r="2" spans="1:11" ht="10.5" customHeight="1">
      <c r="A2" s="356"/>
      <c r="B2" s="356"/>
      <c r="C2" s="356"/>
      <c r="D2" s="356"/>
      <c r="E2" s="356"/>
      <c r="F2" s="356"/>
      <c r="G2" s="356"/>
      <c r="H2" s="356"/>
      <c r="I2" s="356"/>
      <c r="J2" s="356"/>
      <c r="K2" s="356"/>
    </row>
    <row r="3" spans="1:11" ht="10.5" customHeight="1" thickBot="1">
      <c r="A3" s="1661" t="s">
        <v>389</v>
      </c>
      <c r="B3" s="1660" t="s">
        <v>600</v>
      </c>
      <c r="C3" s="1660" t="s">
        <v>601</v>
      </c>
      <c r="D3" s="1660" t="s">
        <v>602</v>
      </c>
      <c r="E3" s="1660" t="s">
        <v>603</v>
      </c>
      <c r="F3" s="1660" t="s">
        <v>604</v>
      </c>
      <c r="G3" s="1660" t="s">
        <v>605</v>
      </c>
      <c r="H3" s="1660" t="s">
        <v>606</v>
      </c>
      <c r="I3" s="1660" t="s">
        <v>607</v>
      </c>
      <c r="J3" s="1660" t="s">
        <v>608</v>
      </c>
      <c r="K3" s="1660" t="s">
        <v>609</v>
      </c>
    </row>
    <row r="4" spans="1:11" ht="10.5" customHeight="1">
      <c r="A4" s="352" t="s">
        <v>610</v>
      </c>
      <c r="B4" s="684">
        <v>411.3436715973591</v>
      </c>
      <c r="C4" s="684">
        <v>392.86842312942133</v>
      </c>
      <c r="D4" s="684">
        <v>384.1797802254552</v>
      </c>
      <c r="E4" s="684">
        <v>368.88014643080805</v>
      </c>
      <c r="F4" s="684">
        <v>351.36429624177947</v>
      </c>
      <c r="G4" s="684">
        <v>324.45270580741453</v>
      </c>
      <c r="H4" s="684">
        <v>309.8381652446368</v>
      </c>
      <c r="I4" s="684">
        <v>279.03285689271377</v>
      </c>
      <c r="J4" s="684">
        <v>324.7</v>
      </c>
      <c r="K4" s="684">
        <v>314.3</v>
      </c>
    </row>
    <row r="5" spans="1:11" ht="10.5" customHeight="1">
      <c r="A5" s="351" t="s">
        <v>611</v>
      </c>
      <c r="B5" s="679">
        <v>4.9160000000000004</v>
      </c>
      <c r="C5" s="679">
        <v>4.1109999999999998</v>
      </c>
      <c r="D5" s="679">
        <v>2.2650000000000001</v>
      </c>
      <c r="E5" s="679">
        <v>3.0129999999999999</v>
      </c>
      <c r="F5" s="679">
        <v>7.702</v>
      </c>
      <c r="G5" s="679">
        <v>4.4870000000000001</v>
      </c>
      <c r="H5" s="679">
        <v>3.484</v>
      </c>
      <c r="I5" s="679">
        <v>-3.1549999999999998</v>
      </c>
      <c r="J5" s="679">
        <v>0.5</v>
      </c>
      <c r="K5" s="679">
        <v>3.7</v>
      </c>
    </row>
    <row r="6" spans="1:11" ht="10.5" customHeight="1">
      <c r="A6" s="351"/>
      <c r="B6" s="670"/>
      <c r="C6" s="670"/>
      <c r="D6" s="670"/>
      <c r="E6" s="670"/>
      <c r="F6" s="670"/>
      <c r="G6" s="670"/>
      <c r="H6" s="670"/>
      <c r="I6" s="670"/>
      <c r="J6" s="670"/>
      <c r="K6" s="670"/>
    </row>
    <row r="7" spans="1:11" ht="10.5" customHeight="1" thickBot="1">
      <c r="A7" s="1661" t="s">
        <v>389</v>
      </c>
      <c r="B7" s="1660" t="s">
        <v>612</v>
      </c>
      <c r="C7" s="1660" t="s">
        <v>613</v>
      </c>
      <c r="D7" s="1660" t="s">
        <v>614</v>
      </c>
      <c r="E7" s="1660" t="s">
        <v>615</v>
      </c>
      <c r="F7" s="1660" t="s">
        <v>616</v>
      </c>
      <c r="G7" s="1660" t="s">
        <v>617</v>
      </c>
      <c r="H7" s="1660" t="s">
        <v>618</v>
      </c>
      <c r="I7" s="1660" t="s">
        <v>619</v>
      </c>
      <c r="J7" s="1660" t="s">
        <v>620</v>
      </c>
      <c r="K7" s="1660" t="s">
        <v>621</v>
      </c>
    </row>
    <row r="8" spans="1:11" ht="10.5" customHeight="1">
      <c r="A8" s="352" t="s">
        <v>610</v>
      </c>
      <c r="B8" s="684">
        <v>306.5</v>
      </c>
      <c r="C8" s="684">
        <v>300.2</v>
      </c>
      <c r="D8" s="684">
        <v>280.10000000000002</v>
      </c>
      <c r="E8" s="684">
        <v>309</v>
      </c>
      <c r="F8" s="684">
        <v>304.39999999999998</v>
      </c>
      <c r="G8" s="684">
        <v>317</v>
      </c>
      <c r="H8" s="684">
        <v>328.3</v>
      </c>
      <c r="I8" s="684">
        <v>328.8</v>
      </c>
      <c r="J8" s="684">
        <v>330</v>
      </c>
      <c r="K8" s="684">
        <v>329.2</v>
      </c>
    </row>
    <row r="9" spans="1:11" ht="10.5" customHeight="1">
      <c r="A9" s="351" t="s">
        <v>611</v>
      </c>
      <c r="B9" s="679">
        <v>3.8</v>
      </c>
      <c r="C9" s="679">
        <v>1</v>
      </c>
      <c r="D9" s="679">
        <v>-2.8</v>
      </c>
      <c r="E9" s="679">
        <v>-0.6</v>
      </c>
      <c r="F9" s="679">
        <v>-5.3</v>
      </c>
      <c r="G9" s="679">
        <v>-3.8</v>
      </c>
      <c r="H9" s="679">
        <v>-1</v>
      </c>
      <c r="I9" s="679">
        <v>0.3</v>
      </c>
      <c r="J9" s="679">
        <v>1.9</v>
      </c>
      <c r="K9" s="679">
        <v>1.3</v>
      </c>
    </row>
    <row r="10" spans="1:11" ht="10.5" customHeight="1">
      <c r="A10" s="668"/>
      <c r="B10" s="673"/>
      <c r="C10" s="673"/>
      <c r="D10" s="673"/>
      <c r="E10" s="673"/>
      <c r="F10" s="673"/>
      <c r="G10" s="673"/>
      <c r="H10" s="673"/>
      <c r="I10" s="673"/>
      <c r="J10" s="673"/>
      <c r="K10" s="673"/>
    </row>
    <row r="11" spans="1:11" ht="10.5" customHeight="1" thickBot="1">
      <c r="A11" s="1661" t="s">
        <v>389</v>
      </c>
      <c r="B11" s="1660" t="s">
        <v>622</v>
      </c>
      <c r="C11" s="1660" t="s">
        <v>623</v>
      </c>
      <c r="D11" s="1660" t="s">
        <v>624</v>
      </c>
      <c r="E11" s="1660" t="s">
        <v>625</v>
      </c>
      <c r="F11" s="1660" t="s">
        <v>626</v>
      </c>
      <c r="G11" s="1660" t="s">
        <v>627</v>
      </c>
      <c r="H11" s="1660" t="s">
        <v>628</v>
      </c>
      <c r="I11" s="1660" t="s">
        <v>629</v>
      </c>
      <c r="J11" s="1660" t="s">
        <v>630</v>
      </c>
      <c r="K11" s="1660" t="s">
        <v>631</v>
      </c>
    </row>
    <row r="12" spans="1:11" ht="10.5" customHeight="1">
      <c r="A12" s="352" t="s">
        <v>610</v>
      </c>
      <c r="B12" s="684">
        <v>321.8</v>
      </c>
      <c r="C12" s="684">
        <v>316.5</v>
      </c>
      <c r="D12" s="684">
        <v>299.3</v>
      </c>
      <c r="E12" s="684">
        <v>290</v>
      </c>
      <c r="F12" s="684">
        <v>288.39999999999998</v>
      </c>
      <c r="G12" s="684">
        <v>273.89999999999998</v>
      </c>
      <c r="H12" s="684">
        <v>285.89999999999998</v>
      </c>
      <c r="I12" s="684">
        <v>290.3</v>
      </c>
      <c r="J12" s="684">
        <v>262.3</v>
      </c>
      <c r="K12" s="684">
        <v>253.7</v>
      </c>
    </row>
    <row r="13" spans="1:11" ht="10.5" customHeight="1">
      <c r="A13" s="351" t="s">
        <v>611</v>
      </c>
      <c r="B13" s="679">
        <v>-0.2</v>
      </c>
      <c r="C13" s="679">
        <v>9.6999999999999993</v>
      </c>
      <c r="D13" s="679">
        <v>5.8</v>
      </c>
      <c r="E13" s="679">
        <v>4.0999999999999996</v>
      </c>
      <c r="F13" s="679">
        <v>1.8</v>
      </c>
      <c r="G13" s="679">
        <v>2.8</v>
      </c>
      <c r="H13" s="679">
        <v>3.1</v>
      </c>
      <c r="I13" s="679">
        <v>7.1</v>
      </c>
      <c r="J13" s="679">
        <v>6.6</v>
      </c>
      <c r="K13" s="679">
        <v>3.2</v>
      </c>
    </row>
    <row r="14" spans="1:11" ht="10.5" customHeight="1">
      <c r="A14" s="668"/>
      <c r="B14" s="673"/>
      <c r="C14" s="673"/>
      <c r="D14" s="673"/>
      <c r="E14" s="673"/>
      <c r="F14" s="673"/>
      <c r="G14" s="673"/>
      <c r="H14" s="673"/>
      <c r="I14" s="673"/>
      <c r="J14" s="673"/>
      <c r="K14" s="673"/>
    </row>
    <row r="15" spans="1:11" ht="10.5" customHeight="1" thickBot="1">
      <c r="A15" s="1661" t="s">
        <v>389</v>
      </c>
      <c r="B15" s="1660" t="s">
        <v>632</v>
      </c>
      <c r="C15" s="1660" t="s">
        <v>633</v>
      </c>
      <c r="D15" s="1660" t="s">
        <v>634</v>
      </c>
      <c r="E15" s="1660" t="s">
        <v>635</v>
      </c>
      <c r="F15" s="1660" t="s">
        <v>636</v>
      </c>
      <c r="G15" s="1660" t="s">
        <v>637</v>
      </c>
      <c r="H15" s="1660" t="s">
        <v>638</v>
      </c>
      <c r="I15" s="1660" t="s">
        <v>639</v>
      </c>
      <c r="J15" s="1660" t="s">
        <v>640</v>
      </c>
      <c r="K15" s="1660" t="s">
        <v>641</v>
      </c>
    </row>
    <row r="16" spans="1:11" ht="10.5" customHeight="1">
      <c r="A16" s="352" t="s">
        <v>610</v>
      </c>
      <c r="B16" s="684">
        <v>247.8</v>
      </c>
      <c r="C16" s="684">
        <v>237.9</v>
      </c>
      <c r="D16" s="684">
        <v>231.5</v>
      </c>
      <c r="E16" s="684">
        <v>225.6</v>
      </c>
      <c r="F16" s="684">
        <v>216.8</v>
      </c>
      <c r="G16" s="684">
        <v>220.4</v>
      </c>
      <c r="H16" s="684">
        <v>217.3</v>
      </c>
      <c r="I16" s="684">
        <v>209.8</v>
      </c>
      <c r="J16" s="684">
        <v>199.2</v>
      </c>
      <c r="K16" s="684">
        <v>196.7</v>
      </c>
    </row>
    <row r="17" spans="1:11" ht="10.5" customHeight="1">
      <c r="A17" s="351" t="s">
        <v>611</v>
      </c>
      <c r="B17" s="679">
        <v>4.9000000000000004</v>
      </c>
      <c r="C17" s="679">
        <v>3.9</v>
      </c>
      <c r="D17" s="679">
        <v>2.1</v>
      </c>
      <c r="E17" s="679">
        <v>2.2999999999999998</v>
      </c>
      <c r="F17" s="679">
        <v>2.6</v>
      </c>
      <c r="G17" s="679">
        <v>-0.4</v>
      </c>
      <c r="H17" s="679">
        <v>3.1</v>
      </c>
      <c r="I17" s="679">
        <v>2.6</v>
      </c>
      <c r="J17" s="679">
        <v>2.2000000000000002</v>
      </c>
      <c r="K17" s="679">
        <v>1.2</v>
      </c>
    </row>
    <row r="18" spans="1:11" ht="6" customHeight="1">
      <c r="A18" s="351"/>
      <c r="B18" s="351"/>
      <c r="C18" s="670"/>
      <c r="D18" s="670"/>
      <c r="E18" s="670"/>
      <c r="F18" s="670"/>
      <c r="G18" s="670"/>
      <c r="H18" s="670"/>
      <c r="I18" s="670"/>
      <c r="J18" s="670"/>
      <c r="K18" s="670"/>
    </row>
    <row r="19" spans="1:11" ht="10.5" customHeight="1">
      <c r="A19" s="1793" t="s">
        <v>642</v>
      </c>
      <c r="B19" s="1793" t="s">
        <v>379</v>
      </c>
      <c r="C19" s="1793" t="s">
        <v>379</v>
      </c>
      <c r="D19" s="1793" t="s">
        <v>379</v>
      </c>
      <c r="E19" s="1793" t="s">
        <v>379</v>
      </c>
      <c r="F19" s="1793" t="s">
        <v>379</v>
      </c>
      <c r="G19" s="1793" t="s">
        <v>379</v>
      </c>
      <c r="H19" s="1793" t="s">
        <v>379</v>
      </c>
      <c r="I19" s="1793" t="s">
        <v>379</v>
      </c>
      <c r="J19" s="1793" t="s">
        <v>379</v>
      </c>
      <c r="K19" s="1793" t="s">
        <v>379</v>
      </c>
    </row>
    <row r="20" spans="1:11" ht="10.5" customHeight="1">
      <c r="A20" s="1793" t="s">
        <v>643</v>
      </c>
      <c r="B20" s="1793" t="s">
        <v>379</v>
      </c>
      <c r="C20" s="1793" t="s">
        <v>379</v>
      </c>
      <c r="D20" s="1793" t="s">
        <v>379</v>
      </c>
      <c r="E20" s="1793" t="s">
        <v>379</v>
      </c>
      <c r="F20" s="1793" t="s">
        <v>379</v>
      </c>
      <c r="G20" s="1793" t="s">
        <v>379</v>
      </c>
      <c r="H20" s="1793" t="s">
        <v>379</v>
      </c>
      <c r="I20" s="1793" t="s">
        <v>379</v>
      </c>
      <c r="J20" s="1793" t="s">
        <v>379</v>
      </c>
      <c r="K20" s="1793" t="s">
        <v>379</v>
      </c>
    </row>
    <row r="21" spans="1:11" ht="10.5" customHeight="1">
      <c r="A21" s="1666" t="s">
        <v>644</v>
      </c>
      <c r="B21" s="1666"/>
      <c r="C21" s="1666"/>
      <c r="D21" s="1666"/>
      <c r="E21" s="1666"/>
      <c r="F21" s="1666"/>
      <c r="G21" s="1666"/>
      <c r="H21" s="1666"/>
      <c r="I21" s="1666"/>
      <c r="J21" s="1666"/>
      <c r="K21" s="1666"/>
    </row>
    <row r="22" spans="1:11" ht="10.5" customHeight="1">
      <c r="A22" s="1666"/>
      <c r="B22" s="1666"/>
      <c r="C22" s="1666"/>
      <c r="D22" s="1666"/>
      <c r="E22" s="1666"/>
      <c r="F22" s="1666"/>
      <c r="G22" s="1666"/>
      <c r="H22" s="1666"/>
      <c r="I22" s="1666"/>
      <c r="J22" s="1666"/>
      <c r="K22" s="1666"/>
    </row>
    <row r="23" spans="1:11" ht="10.5" customHeight="1">
      <c r="A23" s="351"/>
      <c r="B23" s="351"/>
      <c r="C23" s="670"/>
      <c r="D23" s="670"/>
      <c r="E23" s="670"/>
      <c r="F23" s="670"/>
      <c r="G23" s="670"/>
      <c r="H23" s="670"/>
      <c r="I23" s="670"/>
      <c r="J23" s="670"/>
      <c r="K23" s="670"/>
    </row>
    <row r="24" spans="1:11" ht="15" customHeight="1">
      <c r="A24" s="1751" t="s">
        <v>645</v>
      </c>
      <c r="B24" s="1751" t="s">
        <v>379</v>
      </c>
      <c r="C24" s="1751" t="s">
        <v>379</v>
      </c>
      <c r="D24" s="1751" t="s">
        <v>379</v>
      </c>
      <c r="E24" s="1366"/>
      <c r="F24" s="1366"/>
      <c r="G24" s="1366"/>
      <c r="H24" s="1366"/>
      <c r="I24" s="1366"/>
      <c r="J24" s="1366"/>
      <c r="K24" s="1366"/>
    </row>
    <row r="25" spans="1:11" ht="21" customHeight="1" thickBot="1">
      <c r="A25" s="1665" t="s">
        <v>600</v>
      </c>
      <c r="B25" s="1662" t="s">
        <v>646</v>
      </c>
      <c r="C25" s="1663" t="s">
        <v>647</v>
      </c>
      <c r="D25" s="1664" t="s">
        <v>648</v>
      </c>
      <c r="E25" s="1663" t="s">
        <v>649</v>
      </c>
      <c r="F25" s="1662" t="s">
        <v>650</v>
      </c>
      <c r="G25" s="694"/>
      <c r="H25" s="694"/>
      <c r="I25" s="694"/>
      <c r="J25" s="694"/>
      <c r="K25" s="694"/>
    </row>
    <row r="26" spans="1:11" ht="10.5" customHeight="1">
      <c r="A26" s="692" t="s">
        <v>496</v>
      </c>
      <c r="B26" s="691">
        <v>26.324999999999999</v>
      </c>
      <c r="C26" s="691">
        <v>35.778552650157678</v>
      </c>
      <c r="D26" s="691">
        <v>30.63</v>
      </c>
      <c r="E26" s="691">
        <v>4.8639999999999999</v>
      </c>
      <c r="F26" s="691">
        <v>97.597552650157681</v>
      </c>
      <c r="G26" s="694"/>
      <c r="H26" s="694"/>
      <c r="I26" s="694"/>
      <c r="J26" s="694"/>
      <c r="K26" s="694"/>
    </row>
    <row r="27" spans="1:11" ht="10.5" customHeight="1">
      <c r="A27" s="690" t="s">
        <v>497</v>
      </c>
      <c r="B27" s="689">
        <v>13.564</v>
      </c>
      <c r="C27" s="689">
        <v>40.353000000000002</v>
      </c>
      <c r="D27" s="689">
        <v>5.9989999999999997</v>
      </c>
      <c r="E27" s="689">
        <v>21.733000000000001</v>
      </c>
      <c r="F27" s="689">
        <v>81.649000000000001</v>
      </c>
      <c r="G27" s="689"/>
      <c r="H27" s="689"/>
      <c r="I27" s="689"/>
      <c r="J27" s="689"/>
      <c r="K27" s="689"/>
    </row>
    <row r="28" spans="1:11" ht="10.5" customHeight="1">
      <c r="A28" s="968" t="s">
        <v>498</v>
      </c>
      <c r="B28" s="838">
        <v>4.6189999999999998</v>
      </c>
      <c r="C28" s="838">
        <v>10.932590707191695</v>
      </c>
      <c r="D28" s="838">
        <v>6.5469999999999997</v>
      </c>
      <c r="E28" s="838">
        <v>19.385999999999999</v>
      </c>
      <c r="F28" s="838">
        <v>41.484590707191693</v>
      </c>
      <c r="G28" s="838"/>
      <c r="H28" s="838"/>
      <c r="I28" s="838"/>
      <c r="J28" s="838"/>
      <c r="K28" s="838"/>
    </row>
    <row r="29" spans="1:11" ht="10.5" customHeight="1">
      <c r="A29" s="968" t="s">
        <v>499</v>
      </c>
      <c r="B29" s="838">
        <v>42.722000000000001</v>
      </c>
      <c r="C29" s="884">
        <v>35.65952824000972</v>
      </c>
      <c r="D29" s="839">
        <v>10.747</v>
      </c>
      <c r="E29" s="839">
        <v>23.951000000000001</v>
      </c>
      <c r="F29" s="839">
        <v>113.07952824000972</v>
      </c>
      <c r="G29" s="839"/>
      <c r="H29" s="839"/>
      <c r="I29" s="839"/>
      <c r="J29" s="839"/>
      <c r="K29" s="839"/>
    </row>
    <row r="30" spans="1:11" ht="10.5" customHeight="1">
      <c r="A30" s="690" t="s">
        <v>651</v>
      </c>
      <c r="B30" s="689">
        <v>0.185</v>
      </c>
      <c r="C30" s="689">
        <v>0</v>
      </c>
      <c r="D30" s="689">
        <v>77.352999999999994</v>
      </c>
      <c r="E30" s="689">
        <v>0</v>
      </c>
      <c r="F30" s="689">
        <v>77.533000000000001</v>
      </c>
      <c r="G30" s="839"/>
      <c r="H30" s="839"/>
      <c r="I30" s="839"/>
      <c r="J30" s="839"/>
      <c r="K30" s="839"/>
    </row>
    <row r="31" spans="1:11" ht="10.5" customHeight="1">
      <c r="A31" s="667" t="s">
        <v>652</v>
      </c>
      <c r="B31" s="891">
        <v>87.415000000000006</v>
      </c>
      <c r="C31" s="891">
        <v>122.7236715973591</v>
      </c>
      <c r="D31" s="891">
        <v>131.27599999999998</v>
      </c>
      <c r="E31" s="891">
        <v>69.929000000000002</v>
      </c>
      <c r="F31" s="891">
        <v>411.34367159735916</v>
      </c>
      <c r="G31" s="839"/>
      <c r="H31" s="839"/>
      <c r="I31" s="839"/>
      <c r="J31" s="839"/>
      <c r="K31" s="839"/>
    </row>
    <row r="32" spans="1:11" ht="10.5" customHeight="1">
      <c r="A32" s="1749"/>
      <c r="B32" s="1749" t="s">
        <v>379</v>
      </c>
      <c r="C32" s="1749" t="s">
        <v>379</v>
      </c>
      <c r="D32" s="1749" t="s">
        <v>379</v>
      </c>
      <c r="E32" s="1749" t="s">
        <v>379</v>
      </c>
      <c r="F32" s="1749" t="s">
        <v>379</v>
      </c>
      <c r="G32" s="1749" t="s">
        <v>379</v>
      </c>
      <c r="H32" s="1749" t="s">
        <v>379</v>
      </c>
      <c r="I32" s="1749" t="s">
        <v>379</v>
      </c>
      <c r="J32" s="1749" t="s">
        <v>379</v>
      </c>
      <c r="K32" s="1749" t="s">
        <v>379</v>
      </c>
    </row>
    <row r="33" spans="1:11" ht="10.5" customHeight="1">
      <c r="A33" s="971"/>
      <c r="B33" s="971"/>
      <c r="C33" s="971"/>
      <c r="D33" s="971"/>
      <c r="E33" s="971"/>
      <c r="F33" s="971"/>
      <c r="G33" s="971"/>
      <c r="H33" s="971"/>
      <c r="I33" s="971"/>
      <c r="J33" s="971"/>
      <c r="K33" s="971"/>
    </row>
    <row r="34" spans="1:11" ht="15" customHeight="1">
      <c r="A34" s="1751" t="s">
        <v>653</v>
      </c>
      <c r="B34" s="1751" t="s">
        <v>379</v>
      </c>
      <c r="C34" s="1751" t="s">
        <v>379</v>
      </c>
      <c r="D34" s="1751" t="s">
        <v>379</v>
      </c>
      <c r="E34" s="971"/>
      <c r="F34" s="971"/>
      <c r="G34" s="971"/>
      <c r="H34" s="971"/>
      <c r="I34" s="971"/>
      <c r="J34" s="971"/>
      <c r="K34" s="971"/>
    </row>
    <row r="35" spans="1:11" ht="10.5" customHeight="1" thickBot="1">
      <c r="A35" s="1661" t="s">
        <v>437</v>
      </c>
      <c r="B35" s="1660" t="s">
        <v>600</v>
      </c>
      <c r="C35" s="1660" t="s">
        <v>601</v>
      </c>
      <c r="D35" s="1660" t="s">
        <v>602</v>
      </c>
      <c r="E35" s="1660" t="s">
        <v>603</v>
      </c>
      <c r="F35" s="1660" t="s">
        <v>604</v>
      </c>
      <c r="G35" s="1660" t="s">
        <v>605</v>
      </c>
      <c r="H35" s="1660" t="s">
        <v>606</v>
      </c>
      <c r="I35" s="1660" t="s">
        <v>607</v>
      </c>
      <c r="J35" s="1660" t="s">
        <v>608</v>
      </c>
      <c r="K35" s="1660" t="s">
        <v>609</v>
      </c>
    </row>
    <row r="36" spans="1:11" ht="10.5" customHeight="1">
      <c r="A36" s="1099" t="s">
        <v>654</v>
      </c>
      <c r="B36" s="681">
        <v>1.8240000000000001</v>
      </c>
      <c r="C36" s="681">
        <v>0.76600000000000001</v>
      </c>
      <c r="D36" s="681">
        <v>1.444</v>
      </c>
      <c r="E36" s="681">
        <v>1.3939999999999999</v>
      </c>
      <c r="F36" s="681">
        <v>1.734</v>
      </c>
      <c r="G36" s="681">
        <v>0.93</v>
      </c>
      <c r="H36" s="681">
        <v>-0.16700000000000001</v>
      </c>
      <c r="I36" s="681">
        <v>-1.4219999999999999</v>
      </c>
      <c r="J36" s="681">
        <v>0.4</v>
      </c>
      <c r="K36" s="681">
        <v>0.2</v>
      </c>
    </row>
    <row r="37" spans="1:11" ht="10.5" customHeight="1">
      <c r="A37" s="351" t="s">
        <v>655</v>
      </c>
      <c r="B37" s="679">
        <v>1.798</v>
      </c>
      <c r="C37" s="679">
        <v>0.65700000000000003</v>
      </c>
      <c r="D37" s="679">
        <v>2.032</v>
      </c>
      <c r="E37" s="679">
        <v>1.6259999999999999</v>
      </c>
      <c r="F37" s="679">
        <v>0.45200000000000001</v>
      </c>
      <c r="G37" s="679">
        <v>0.84099999999999997</v>
      </c>
      <c r="H37" s="679">
        <v>1.4410000000000001</v>
      </c>
      <c r="I37" s="679">
        <v>0.63300000000000001</v>
      </c>
      <c r="J37" s="679">
        <v>0.3</v>
      </c>
      <c r="K37" s="679">
        <v>0.2</v>
      </c>
    </row>
    <row r="38" spans="1:11" ht="10.5" customHeight="1">
      <c r="A38" s="351" t="s">
        <v>656</v>
      </c>
      <c r="B38" s="679">
        <v>0.376</v>
      </c>
      <c r="C38" s="679">
        <v>2.0379999999999998</v>
      </c>
      <c r="D38" s="679">
        <v>-2.1819999999999999</v>
      </c>
      <c r="E38" s="679">
        <v>-1.0329999999999999</v>
      </c>
      <c r="F38" s="679">
        <v>4.3940000000000001</v>
      </c>
      <c r="G38" s="679">
        <v>2.2389999999999999</v>
      </c>
      <c r="H38" s="679">
        <v>1.7190000000000001</v>
      </c>
      <c r="I38" s="679">
        <v>-2.8069999999999999</v>
      </c>
      <c r="J38" s="679">
        <v>-0.3</v>
      </c>
      <c r="K38" s="679">
        <v>3.1</v>
      </c>
    </row>
    <row r="39" spans="1:11" ht="10.5" customHeight="1">
      <c r="A39" s="1096" t="s">
        <v>649</v>
      </c>
      <c r="B39" s="679">
        <v>0.91900000000000004</v>
      </c>
      <c r="C39" s="679">
        <v>0.65100000000000002</v>
      </c>
      <c r="D39" s="679">
        <v>0.97199999999999998</v>
      </c>
      <c r="E39" s="679">
        <v>1.026</v>
      </c>
      <c r="F39" s="679">
        <v>1.123</v>
      </c>
      <c r="G39" s="679">
        <v>0.47699999999999998</v>
      </c>
      <c r="H39" s="679">
        <v>0.49</v>
      </c>
      <c r="I39" s="679">
        <v>0.442</v>
      </c>
      <c r="J39" s="679">
        <v>0.1</v>
      </c>
      <c r="K39" s="679">
        <v>0.2</v>
      </c>
    </row>
    <row r="40" spans="1:11" ht="10.5" customHeight="1">
      <c r="A40" s="667" t="s">
        <v>346</v>
      </c>
      <c r="B40" s="666">
        <v>4.9169999999999998</v>
      </c>
      <c r="C40" s="666">
        <v>4.1120000000000001</v>
      </c>
      <c r="D40" s="666">
        <v>2.266</v>
      </c>
      <c r="E40" s="666">
        <v>3.0129999999999999</v>
      </c>
      <c r="F40" s="666">
        <v>7.7030000000000003</v>
      </c>
      <c r="G40" s="666">
        <v>4.4870000000000001</v>
      </c>
      <c r="H40" s="666">
        <v>3.4830000000000005</v>
      </c>
      <c r="I40" s="666">
        <v>-3.1539999999999999</v>
      </c>
      <c r="J40" s="666">
        <v>0.5</v>
      </c>
      <c r="K40" s="666">
        <v>3.7</v>
      </c>
    </row>
    <row r="41" spans="1:11" ht="10.5" customHeight="1">
      <c r="A41" s="668"/>
      <c r="B41" s="668"/>
      <c r="C41" s="673"/>
      <c r="D41" s="673"/>
      <c r="E41" s="673"/>
      <c r="F41" s="673"/>
      <c r="G41" s="673"/>
      <c r="H41" s="673"/>
      <c r="I41" s="673"/>
      <c r="J41" s="673"/>
      <c r="K41" s="673"/>
    </row>
    <row r="42" spans="1:11" ht="10.5" customHeight="1">
      <c r="A42" s="668"/>
      <c r="B42" s="668"/>
      <c r="C42" s="673"/>
      <c r="D42" s="673"/>
      <c r="E42" s="673"/>
      <c r="F42" s="673"/>
      <c r="G42" s="673"/>
      <c r="H42" s="673"/>
      <c r="I42" s="673"/>
      <c r="J42" s="673"/>
      <c r="K42" s="673"/>
    </row>
    <row r="43" spans="1:11" ht="15" customHeight="1">
      <c r="A43" s="1751" t="s">
        <v>657</v>
      </c>
      <c r="B43" s="1751" t="s">
        <v>379</v>
      </c>
      <c r="C43" s="1751" t="s">
        <v>379</v>
      </c>
      <c r="D43" s="1751" t="s">
        <v>379</v>
      </c>
      <c r="E43" s="971"/>
      <c r="F43" s="971"/>
      <c r="G43" s="971"/>
      <c r="H43" s="971"/>
      <c r="I43" s="971"/>
      <c r="J43" s="971"/>
      <c r="K43" s="971"/>
    </row>
    <row r="44" spans="1:11" ht="10.5" customHeight="1" thickBot="1">
      <c r="A44" s="1661" t="s">
        <v>658</v>
      </c>
      <c r="B44" s="1660" t="s">
        <v>600</v>
      </c>
      <c r="C44" s="1660" t="s">
        <v>601</v>
      </c>
      <c r="D44" s="1660" t="s">
        <v>602</v>
      </c>
      <c r="E44" s="1660" t="s">
        <v>603</v>
      </c>
      <c r="F44" s="1660" t="s">
        <v>604</v>
      </c>
      <c r="G44" s="1660" t="s">
        <v>605</v>
      </c>
      <c r="H44" s="1660" t="s">
        <v>606</v>
      </c>
      <c r="I44" s="1660" t="s">
        <v>607</v>
      </c>
      <c r="J44" s="1660" t="s">
        <v>608</v>
      </c>
      <c r="K44" s="1660" t="s">
        <v>609</v>
      </c>
    </row>
    <row r="45" spans="1:11" ht="10.5" customHeight="1">
      <c r="A45" s="352" t="s">
        <v>659</v>
      </c>
      <c r="B45" s="684">
        <v>51.415014999851586</v>
      </c>
      <c r="C45" s="684">
        <v>49.506330049340221</v>
      </c>
      <c r="D45" s="684">
        <v>49.019162452208541</v>
      </c>
      <c r="E45" s="684">
        <v>47.154269462006972</v>
      </c>
      <c r="F45" s="684">
        <v>44.424393536566889</v>
      </c>
      <c r="G45" s="684">
        <v>42.827238605898124</v>
      </c>
      <c r="H45" s="684">
        <v>42.154423135031372</v>
      </c>
      <c r="I45" s="684">
        <v>41</v>
      </c>
      <c r="J45" s="684">
        <v>44</v>
      </c>
      <c r="K45" s="684">
        <v>42</v>
      </c>
    </row>
    <row r="46" spans="1:11" ht="10.5" customHeight="1">
      <c r="A46" s="351" t="s">
        <v>660</v>
      </c>
      <c r="B46" s="670">
        <v>48.423301168292774</v>
      </c>
      <c r="C46" s="670">
        <v>50.228672876230341</v>
      </c>
      <c r="D46" s="670">
        <v>50.718705714517654</v>
      </c>
      <c r="E46" s="670">
        <v>52.845730537993028</v>
      </c>
      <c r="F46" s="670">
        <v>55.575606463433111</v>
      </c>
      <c r="G46" s="670">
        <v>57.172761394101876</v>
      </c>
      <c r="H46" s="670">
        <v>57.845576864968628</v>
      </c>
      <c r="I46" s="670">
        <v>59</v>
      </c>
      <c r="J46" s="670">
        <v>56</v>
      </c>
      <c r="K46" s="670">
        <v>58</v>
      </c>
    </row>
    <row r="47" spans="1:11" ht="10.5" customHeight="1">
      <c r="A47" s="351" t="s">
        <v>484</v>
      </c>
      <c r="B47" s="670" t="s">
        <v>350</v>
      </c>
      <c r="C47" s="670" t="s">
        <v>350</v>
      </c>
      <c r="D47" s="670" t="s">
        <v>350</v>
      </c>
      <c r="E47" s="670" t="s">
        <v>350</v>
      </c>
      <c r="F47" s="670" t="s">
        <v>350</v>
      </c>
      <c r="G47" s="670" t="s">
        <v>350</v>
      </c>
      <c r="H47" s="670" t="s">
        <v>350</v>
      </c>
      <c r="I47" s="670" t="s">
        <v>350</v>
      </c>
      <c r="J47" s="670" t="s">
        <v>350</v>
      </c>
      <c r="K47" s="670" t="s">
        <v>350</v>
      </c>
    </row>
  </sheetData>
  <mergeCells count="7">
    <mergeCell ref="A34:D34"/>
    <mergeCell ref="A43:D43"/>
    <mergeCell ref="A1:F1"/>
    <mergeCell ref="A19:K19"/>
    <mergeCell ref="A20:K20"/>
    <mergeCell ref="A24:D24"/>
    <mergeCell ref="A32:K3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47:K47"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codeName="Sheet29">
    <tabColor rgb="FFFFCCCC"/>
  </sheetPr>
  <dimension ref="B4:E4"/>
  <sheetViews>
    <sheetView view="pageLayout" topLeftCell="A44" zoomScaleNormal="100" workbookViewId="0">
      <selection activeCell="A17" sqref="A17"/>
    </sheetView>
  </sheetViews>
  <sheetFormatPr defaultRowHeight="14.45"/>
  <sheetData>
    <row r="4" spans="2:5" ht="30.95">
      <c r="B4" s="831"/>
      <c r="C4" s="829"/>
      <c r="D4" s="829"/>
      <c r="E4" s="830"/>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38F76-A154-4681-9049-E494DD4841C3}">
  <dimension ref="A1:K16"/>
  <sheetViews>
    <sheetView view="pageLayout" topLeftCell="A65" zoomScaleNormal="100" workbookViewId="0">
      <selection activeCell="A17" sqref="A17"/>
    </sheetView>
  </sheetViews>
  <sheetFormatPr defaultColWidth="8.85546875" defaultRowHeight="12.6"/>
  <cols>
    <col min="1" max="1" width="29" style="159" customWidth="1"/>
    <col min="2" max="11" width="7" style="159" customWidth="1"/>
    <col min="12" max="16384" width="8.85546875" style="159"/>
  </cols>
  <sheetData>
    <row r="1" spans="1:11" ht="12.75" customHeight="1" thickBot="1">
      <c r="A1" s="1794" t="s">
        <v>30</v>
      </c>
      <c r="B1" s="1794" t="s">
        <v>379</v>
      </c>
      <c r="C1" s="1794" t="s">
        <v>379</v>
      </c>
      <c r="D1" s="1794" t="s">
        <v>379</v>
      </c>
      <c r="E1" s="1794" t="s">
        <v>379</v>
      </c>
      <c r="F1" s="1794" t="s">
        <v>379</v>
      </c>
      <c r="G1" s="1794" t="s">
        <v>379</v>
      </c>
      <c r="H1" s="1794" t="s">
        <v>379</v>
      </c>
      <c r="I1" s="1794" t="s">
        <v>379</v>
      </c>
      <c r="J1" s="1671"/>
      <c r="K1" s="1671"/>
    </row>
    <row r="2" spans="1:11" ht="10.5" customHeight="1">
      <c r="A2" s="356"/>
      <c r="B2" s="356"/>
      <c r="C2" s="356"/>
      <c r="D2" s="356"/>
      <c r="E2" s="356"/>
      <c r="F2" s="356"/>
      <c r="G2" s="356"/>
      <c r="H2" s="356"/>
      <c r="I2" s="355"/>
      <c r="J2" s="1795" t="s">
        <v>661</v>
      </c>
      <c r="K2" s="1796" t="s">
        <v>379</v>
      </c>
    </row>
    <row r="3" spans="1:11" ht="10.5" customHeight="1" thickBot="1">
      <c r="A3" s="1670" t="s">
        <v>389</v>
      </c>
      <c r="B3" s="1669" t="s">
        <v>390</v>
      </c>
      <c r="C3" s="1669" t="s">
        <v>391</v>
      </c>
      <c r="D3" s="1669" t="s">
        <v>392</v>
      </c>
      <c r="E3" s="1669" t="s">
        <v>393</v>
      </c>
      <c r="F3" s="1669" t="s">
        <v>394</v>
      </c>
      <c r="G3" s="1669" t="s">
        <v>395</v>
      </c>
      <c r="H3" s="1669" t="s">
        <v>396</v>
      </c>
      <c r="I3" s="354" t="s">
        <v>397</v>
      </c>
      <c r="J3" s="1668" t="s">
        <v>398</v>
      </c>
      <c r="K3" s="354" t="s">
        <v>399</v>
      </c>
    </row>
    <row r="4" spans="1:11" ht="10.5" customHeight="1">
      <c r="A4" s="352" t="s">
        <v>400</v>
      </c>
      <c r="B4" s="684">
        <v>15</v>
      </c>
      <c r="C4" s="684">
        <v>11</v>
      </c>
      <c r="D4" s="684">
        <v>7</v>
      </c>
      <c r="E4" s="684">
        <v>-1</v>
      </c>
      <c r="F4" s="684">
        <v>7</v>
      </c>
      <c r="G4" s="684">
        <v>10</v>
      </c>
      <c r="H4" s="684">
        <v>22</v>
      </c>
      <c r="I4" s="688">
        <v>10</v>
      </c>
      <c r="J4" s="1691"/>
      <c r="K4" s="688"/>
    </row>
    <row r="5" spans="1:11" ht="10.5" customHeight="1">
      <c r="A5" s="351" t="s">
        <v>405</v>
      </c>
      <c r="B5" s="670">
        <v>-6</v>
      </c>
      <c r="C5" s="670">
        <v>-8</v>
      </c>
      <c r="D5" s="670">
        <v>-4</v>
      </c>
      <c r="E5" s="670">
        <v>-8</v>
      </c>
      <c r="F5" s="670">
        <v>-2</v>
      </c>
      <c r="G5" s="670">
        <v>-5</v>
      </c>
      <c r="H5" s="670">
        <v>-7</v>
      </c>
      <c r="I5" s="669">
        <v>-3</v>
      </c>
      <c r="J5" s="1692"/>
      <c r="K5" s="1693"/>
    </row>
    <row r="6" spans="1:11" ht="10.5" customHeight="1">
      <c r="A6" s="351" t="s">
        <v>409</v>
      </c>
      <c r="B6" s="670">
        <v>29</v>
      </c>
      <c r="C6" s="670">
        <v>20</v>
      </c>
      <c r="D6" s="670">
        <v>29</v>
      </c>
      <c r="E6" s="670" t="s">
        <v>350</v>
      </c>
      <c r="F6" s="670">
        <v>14</v>
      </c>
      <c r="G6" s="670">
        <v>33</v>
      </c>
      <c r="H6" s="670">
        <v>19</v>
      </c>
      <c r="I6" s="669">
        <v>-76</v>
      </c>
      <c r="J6" s="1692"/>
      <c r="K6" s="1693"/>
    </row>
    <row r="7" spans="1:11" ht="10.5" customHeight="1">
      <c r="A7" s="351" t="s">
        <v>414</v>
      </c>
      <c r="B7" s="670">
        <v>4</v>
      </c>
      <c r="C7" s="670">
        <v>12</v>
      </c>
      <c r="D7" s="670">
        <v>11</v>
      </c>
      <c r="E7" s="670">
        <v>-2</v>
      </c>
      <c r="F7" s="670">
        <v>27</v>
      </c>
      <c r="G7" s="670">
        <v>13</v>
      </c>
      <c r="H7" s="670">
        <v>4</v>
      </c>
      <c r="I7" s="669">
        <v>5</v>
      </c>
      <c r="J7" s="1692"/>
      <c r="K7" s="1693"/>
    </row>
    <row r="8" spans="1:11" ht="10.5" customHeight="1">
      <c r="A8" s="1667" t="s">
        <v>662</v>
      </c>
      <c r="B8" s="1694">
        <v>42</v>
      </c>
      <c r="C8" s="1694">
        <v>35</v>
      </c>
      <c r="D8" s="1694">
        <v>43</v>
      </c>
      <c r="E8" s="1694">
        <v>-11</v>
      </c>
      <c r="F8" s="1694">
        <v>46</v>
      </c>
      <c r="G8" s="1694">
        <v>51</v>
      </c>
      <c r="H8" s="1694">
        <v>38</v>
      </c>
      <c r="I8" s="1695">
        <v>-64</v>
      </c>
      <c r="J8" s="1696"/>
      <c r="K8" s="1697"/>
    </row>
    <row r="9" spans="1:11" ht="10.5" customHeight="1">
      <c r="A9" s="1667" t="s">
        <v>419</v>
      </c>
      <c r="B9" s="1694">
        <v>-25</v>
      </c>
      <c r="C9" s="1694">
        <v>-38</v>
      </c>
      <c r="D9" s="1694">
        <v>-114</v>
      </c>
      <c r="E9" s="1694">
        <v>-72</v>
      </c>
      <c r="F9" s="1694">
        <v>-156</v>
      </c>
      <c r="G9" s="1694">
        <v>-84</v>
      </c>
      <c r="H9" s="1694">
        <v>-50</v>
      </c>
      <c r="I9" s="1695">
        <v>-76</v>
      </c>
      <c r="J9" s="1696"/>
      <c r="K9" s="1697"/>
    </row>
    <row r="10" spans="1:11" ht="10.5" customHeight="1">
      <c r="A10" s="1667" t="s">
        <v>421</v>
      </c>
      <c r="B10" s="1694">
        <v>17</v>
      </c>
      <c r="C10" s="1694">
        <v>-3</v>
      </c>
      <c r="D10" s="1694">
        <v>-71</v>
      </c>
      <c r="E10" s="1694">
        <v>-83</v>
      </c>
      <c r="F10" s="1694">
        <v>-110</v>
      </c>
      <c r="G10" s="1694">
        <v>-33</v>
      </c>
      <c r="H10" s="1694">
        <v>-12</v>
      </c>
      <c r="I10" s="1695">
        <v>-140</v>
      </c>
      <c r="J10" s="1696"/>
      <c r="K10" s="1697"/>
    </row>
    <row r="11" spans="1:11" ht="10.5" customHeight="1">
      <c r="A11" s="351" t="s">
        <v>425</v>
      </c>
      <c r="B11" s="670">
        <v>-7.2999999999999972</v>
      </c>
      <c r="C11" s="670">
        <v>-3</v>
      </c>
      <c r="D11" s="670">
        <v>3</v>
      </c>
      <c r="E11" s="670">
        <v>1</v>
      </c>
      <c r="F11" s="670">
        <v>7</v>
      </c>
      <c r="G11" s="670" t="s">
        <v>350</v>
      </c>
      <c r="H11" s="670">
        <v>-4</v>
      </c>
      <c r="I11" s="669">
        <v>-4</v>
      </c>
      <c r="J11" s="1692"/>
      <c r="K11" s="1693"/>
    </row>
    <row r="12" spans="1:11" ht="10.5" customHeight="1">
      <c r="A12" s="1667" t="s">
        <v>426</v>
      </c>
      <c r="B12" s="1694">
        <v>10</v>
      </c>
      <c r="C12" s="1694">
        <v>-6</v>
      </c>
      <c r="D12" s="1694">
        <v>-68</v>
      </c>
      <c r="E12" s="1694">
        <v>-82</v>
      </c>
      <c r="F12" s="1694">
        <v>-103</v>
      </c>
      <c r="G12" s="1694">
        <v>-33</v>
      </c>
      <c r="H12" s="1694">
        <v>-16</v>
      </c>
      <c r="I12" s="1695">
        <v>-144</v>
      </c>
      <c r="J12" s="1696"/>
      <c r="K12" s="1697"/>
    </row>
    <row r="13" spans="1:11" ht="10.5" customHeight="1">
      <c r="A13" s="351"/>
      <c r="B13" s="670"/>
      <c r="C13" s="670"/>
      <c r="D13" s="670"/>
      <c r="E13" s="670"/>
      <c r="F13" s="670"/>
      <c r="G13" s="670"/>
      <c r="H13" s="670"/>
      <c r="I13" s="669"/>
      <c r="J13" s="1692"/>
      <c r="K13" s="1693"/>
    </row>
    <row r="14" spans="1:11" ht="10.5" customHeight="1">
      <c r="A14" s="351" t="s">
        <v>433</v>
      </c>
      <c r="B14" s="670">
        <v>877.3345117120989</v>
      </c>
      <c r="C14" s="670">
        <v>1115</v>
      </c>
      <c r="D14" s="670">
        <v>1141</v>
      </c>
      <c r="E14" s="670">
        <v>1289</v>
      </c>
      <c r="F14" s="670">
        <v>1711</v>
      </c>
      <c r="G14" s="670">
        <v>1686</v>
      </c>
      <c r="H14" s="670">
        <v>1710</v>
      </c>
      <c r="I14" s="669">
        <v>1813</v>
      </c>
      <c r="J14" s="1698"/>
      <c r="K14" s="1699"/>
    </row>
    <row r="15" spans="1:11" ht="10.5" customHeight="1">
      <c r="A15" s="351" t="s">
        <v>663</v>
      </c>
      <c r="B15" s="670">
        <v>11519.341721292003</v>
      </c>
      <c r="C15" s="670">
        <v>12569</v>
      </c>
      <c r="D15" s="670">
        <v>12130</v>
      </c>
      <c r="E15" s="670">
        <v>13486</v>
      </c>
      <c r="F15" s="670">
        <v>15434</v>
      </c>
      <c r="G15" s="670">
        <v>13790</v>
      </c>
      <c r="H15" s="670">
        <v>14080</v>
      </c>
      <c r="I15" s="669">
        <v>14719</v>
      </c>
      <c r="J15" s="1698"/>
      <c r="K15" s="1699"/>
    </row>
    <row r="16" spans="1:11" ht="10.5" customHeight="1" thickBot="1">
      <c r="A16" s="351" t="s">
        <v>435</v>
      </c>
      <c r="B16" s="670">
        <v>11916</v>
      </c>
      <c r="C16" s="670">
        <v>11807</v>
      </c>
      <c r="D16" s="670">
        <v>11987</v>
      </c>
      <c r="E16" s="670">
        <v>12162</v>
      </c>
      <c r="F16" s="670">
        <v>12182</v>
      </c>
      <c r="G16" s="670">
        <v>12182</v>
      </c>
      <c r="H16" s="670">
        <v>12043</v>
      </c>
      <c r="I16" s="669">
        <v>12196</v>
      </c>
      <c r="J16" s="1700" t="s">
        <v>413</v>
      </c>
      <c r="K16" s="1701" t="s">
        <v>420</v>
      </c>
    </row>
  </sheetData>
  <mergeCells count="2">
    <mergeCell ref="A1:I1"/>
    <mergeCell ref="J2:K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J16:K16 E6 G1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sheetPr>
  <dimension ref="F3"/>
  <sheetViews>
    <sheetView view="pageLayout" topLeftCell="A51" zoomScale="80" zoomScaleNormal="100" zoomScaleSheetLayoutView="100" zoomScalePageLayoutView="80" workbookViewId="0">
      <selection activeCell="A17" sqref="A17"/>
    </sheetView>
  </sheetViews>
  <sheetFormatPr defaultColWidth="9.140625" defaultRowHeight="14.45"/>
  <cols>
    <col min="1" max="4" width="9.140625" style="1"/>
    <col min="5" max="5" width="3.5703125" style="1" customWidth="1"/>
    <col min="6" max="16384" width="9.140625" style="1"/>
  </cols>
  <sheetData>
    <row r="3" spans="6:6" ht="35.1">
      <c r="F3" s="22"/>
    </row>
  </sheetData>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14" max="62" man="1"/>
  </colBreaks>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9C9D-838C-493D-A96D-FD71560E0474}">
  <dimension ref="A1:S32"/>
  <sheetViews>
    <sheetView view="pageLayout" topLeftCell="A61" zoomScaleNormal="100" zoomScaleSheetLayoutView="85" workbookViewId="0">
      <selection activeCell="A17" sqref="A17"/>
    </sheetView>
  </sheetViews>
  <sheetFormatPr defaultColWidth="8.85546875" defaultRowHeight="14.45"/>
  <cols>
    <col min="1" max="1" width="8.140625" customWidth="1"/>
    <col min="2" max="2" width="14.42578125" customWidth="1"/>
    <col min="3" max="4" width="11.42578125" bestFit="1" customWidth="1"/>
    <col min="5" max="5" width="14.140625" customWidth="1"/>
    <col min="6" max="6" width="12.42578125" customWidth="1"/>
    <col min="7" max="7" width="11.85546875" customWidth="1"/>
    <col min="8" max="8" width="19.42578125" bestFit="1" customWidth="1"/>
    <col min="9" max="9" width="18.85546875" customWidth="1"/>
    <col min="11" max="11" width="10.42578125" customWidth="1"/>
    <col min="15" max="15" width="12" customWidth="1"/>
    <col min="16" max="16" width="10" customWidth="1"/>
  </cols>
  <sheetData>
    <row r="1" spans="1:19" ht="14.25" customHeight="1">
      <c r="A1" s="1011" t="s">
        <v>664</v>
      </c>
      <c r="B1" s="312"/>
      <c r="C1" s="312"/>
      <c r="D1" s="312"/>
      <c r="E1" s="312"/>
      <c r="F1" s="312"/>
      <c r="G1" s="904"/>
    </row>
    <row r="2" spans="1:19" ht="14.25" customHeight="1">
      <c r="A2" s="1797" t="s">
        <v>665</v>
      </c>
      <c r="B2" s="1798"/>
      <c r="C2" s="1798"/>
      <c r="D2" s="1798"/>
      <c r="E2" s="1798"/>
      <c r="F2" s="1799"/>
      <c r="G2" s="1448"/>
      <c r="I2" s="1127"/>
    </row>
    <row r="3" spans="1:19" ht="35.450000000000003">
      <c r="A3" s="1702" t="s">
        <v>666</v>
      </c>
      <c r="B3" s="1126" t="s">
        <v>667</v>
      </c>
      <c r="C3" s="1126" t="s">
        <v>668</v>
      </c>
      <c r="D3" s="1126" t="s">
        <v>669</v>
      </c>
      <c r="E3" s="1125" t="s">
        <v>670</v>
      </c>
      <c r="F3" s="1124" t="s">
        <v>671</v>
      </c>
      <c r="G3" s="1123" t="s">
        <v>337</v>
      </c>
      <c r="I3" s="903"/>
      <c r="J3" s="338"/>
      <c r="K3" s="338"/>
      <c r="L3" s="903"/>
      <c r="M3" s="903"/>
      <c r="N3" s="903"/>
      <c r="O3" s="903"/>
      <c r="P3" s="903"/>
      <c r="Q3" s="903"/>
    </row>
    <row r="4" spans="1:19" ht="13.5" customHeight="1">
      <c r="A4" s="1703" t="s">
        <v>672</v>
      </c>
      <c r="B4" s="1082">
        <v>143.54878025743486</v>
      </c>
      <c r="C4" s="1082">
        <v>132.96892137290143</v>
      </c>
      <c r="D4" s="1082">
        <v>27.623518554289621</v>
      </c>
      <c r="E4" s="1082">
        <v>33.897911000000001</v>
      </c>
      <c r="F4" s="1081">
        <v>4.6919572459078207</v>
      </c>
      <c r="G4" s="1078">
        <v>342.73108843053376</v>
      </c>
      <c r="H4" s="901"/>
      <c r="I4" s="337"/>
      <c r="J4" s="337"/>
      <c r="K4" s="337"/>
      <c r="L4" s="337"/>
      <c r="M4" s="337"/>
      <c r="N4" s="337"/>
      <c r="O4" s="337"/>
      <c r="P4" s="337"/>
      <c r="Q4" s="120"/>
      <c r="R4" s="120"/>
      <c r="S4" s="120"/>
    </row>
    <row r="5" spans="1:19" ht="13.5" customHeight="1">
      <c r="A5" s="1703" t="s">
        <v>673</v>
      </c>
      <c r="B5" s="1080">
        <v>143.11938331443403</v>
      </c>
      <c r="C5" s="1080">
        <v>134.01874400475666</v>
      </c>
      <c r="D5" s="1080">
        <v>27.698421928278758</v>
      </c>
      <c r="E5" s="1080">
        <v>35.677188999999998</v>
      </c>
      <c r="F5" s="1079">
        <v>4.0664614572116209</v>
      </c>
      <c r="G5" s="1078">
        <v>344.58019970468109</v>
      </c>
      <c r="H5" s="901"/>
      <c r="I5" s="337"/>
      <c r="J5" s="337"/>
      <c r="K5" s="337"/>
      <c r="L5" s="337"/>
      <c r="M5" s="337"/>
      <c r="N5" s="337"/>
      <c r="O5" s="337"/>
      <c r="P5" s="337"/>
      <c r="Q5" s="120"/>
      <c r="R5" s="120"/>
      <c r="S5" s="120"/>
    </row>
    <row r="6" spans="1:19" ht="13.5" customHeight="1">
      <c r="A6" s="1703" t="s">
        <v>674</v>
      </c>
      <c r="B6" s="1080">
        <v>135.61674948061395</v>
      </c>
      <c r="C6" s="1080">
        <v>132.48569096348319</v>
      </c>
      <c r="D6" s="1080">
        <v>27.486039897345165</v>
      </c>
      <c r="E6" s="1080">
        <v>26.457393</v>
      </c>
      <c r="F6" s="1079">
        <v>3.6180076210775991</v>
      </c>
      <c r="G6" s="1078">
        <v>325.66388096251995</v>
      </c>
      <c r="H6" s="901"/>
      <c r="I6" s="337"/>
      <c r="J6" s="337"/>
      <c r="K6" s="337"/>
      <c r="L6" s="337"/>
      <c r="M6" s="337"/>
      <c r="N6" s="337"/>
      <c r="O6" s="337"/>
      <c r="P6" s="337"/>
      <c r="Q6" s="120"/>
      <c r="R6" s="120"/>
      <c r="S6" s="120"/>
    </row>
    <row r="7" spans="1:19" ht="13.5" customHeight="1">
      <c r="A7" s="1703" t="s">
        <v>675</v>
      </c>
      <c r="B7" s="1080">
        <v>133.78792034895963</v>
      </c>
      <c r="C7" s="1080">
        <v>133.34060692153113</v>
      </c>
      <c r="D7" s="1080">
        <v>27.758609970098743</v>
      </c>
      <c r="E7" s="1080">
        <v>19.175809999999998</v>
      </c>
      <c r="F7" s="1079">
        <v>3.6259217990662438</v>
      </c>
      <c r="G7" s="1078">
        <v>317.68886903965574</v>
      </c>
      <c r="H7" s="901"/>
      <c r="I7" s="337"/>
      <c r="J7" s="337"/>
      <c r="K7" s="337"/>
      <c r="L7" s="337"/>
      <c r="M7" s="337"/>
      <c r="N7" s="337"/>
      <c r="O7" s="337"/>
      <c r="P7" s="337"/>
      <c r="Q7" s="120"/>
      <c r="R7" s="120"/>
      <c r="S7" s="120"/>
    </row>
    <row r="8" spans="1:19" ht="13.5" customHeight="1">
      <c r="A8" s="1703" t="s">
        <v>676</v>
      </c>
      <c r="B8" s="1080">
        <v>135.07618043344465</v>
      </c>
      <c r="C8" s="1080">
        <v>134.11164067245306</v>
      </c>
      <c r="D8" s="1080">
        <v>26.83039318024306</v>
      </c>
      <c r="E8" s="1080">
        <v>20.850673</v>
      </c>
      <c r="F8" s="1079">
        <v>3.1832180624085882</v>
      </c>
      <c r="G8" s="1078">
        <v>320.05210534854933</v>
      </c>
      <c r="H8" s="900"/>
      <c r="I8" s="337"/>
      <c r="J8" s="337"/>
      <c r="K8" s="337"/>
      <c r="L8" s="337"/>
      <c r="M8" s="337"/>
      <c r="N8" s="337"/>
      <c r="O8" s="337"/>
      <c r="P8" s="337"/>
      <c r="Q8" s="120"/>
      <c r="R8" s="120"/>
      <c r="S8" s="120"/>
    </row>
    <row r="9" spans="1:19" ht="13.5" customHeight="1">
      <c r="A9" s="1703" t="s">
        <v>677</v>
      </c>
      <c r="B9" s="1080">
        <v>133.25030835000001</v>
      </c>
      <c r="C9" s="1080">
        <v>133.68191683000001</v>
      </c>
      <c r="D9" s="1080">
        <v>27.125147330000004</v>
      </c>
      <c r="E9" s="1080">
        <v>16.772660999999999</v>
      </c>
      <c r="F9" s="1079">
        <v>3.8497697500000005</v>
      </c>
      <c r="G9" s="1078">
        <v>314.67980326000003</v>
      </c>
      <c r="H9" s="826"/>
      <c r="I9" s="337"/>
      <c r="J9" s="337"/>
      <c r="K9" s="337"/>
      <c r="L9" s="337"/>
      <c r="M9" s="337"/>
      <c r="N9" s="337"/>
      <c r="O9" s="337"/>
      <c r="P9" s="337"/>
      <c r="Q9" s="120"/>
      <c r="R9" s="120"/>
      <c r="S9" s="120"/>
    </row>
    <row r="10" spans="1:19" ht="14.25" customHeight="1">
      <c r="A10" s="1703" t="s">
        <v>678</v>
      </c>
      <c r="B10" s="1080">
        <v>132.10629931</v>
      </c>
      <c r="C10" s="1080">
        <v>134.73789069999998</v>
      </c>
      <c r="D10" s="1080">
        <v>26.504089159999999</v>
      </c>
      <c r="E10" s="1080">
        <v>17.125460539999999</v>
      </c>
      <c r="F10" s="1079">
        <v>3.2340501000000001</v>
      </c>
      <c r="G10" s="1078">
        <v>313.70778980999995</v>
      </c>
      <c r="H10" s="899"/>
      <c r="I10" s="337"/>
      <c r="J10" s="337"/>
      <c r="K10" s="337"/>
      <c r="L10" s="337"/>
      <c r="M10" s="337"/>
      <c r="N10" s="337"/>
      <c r="O10" s="337"/>
      <c r="P10" s="337"/>
      <c r="Q10" s="120"/>
      <c r="R10" s="120"/>
      <c r="S10" s="120"/>
    </row>
    <row r="11" spans="1:19" ht="14.25" customHeight="1">
      <c r="A11" s="1703" t="s">
        <v>679</v>
      </c>
      <c r="B11" s="1080">
        <v>130.71611482</v>
      </c>
      <c r="C11" s="1080">
        <v>132.47711695999999</v>
      </c>
      <c r="D11" s="1080">
        <v>26.107472380000001</v>
      </c>
      <c r="E11" s="1080">
        <v>16.291809659999998</v>
      </c>
      <c r="F11" s="1079">
        <v>4.5654386300000001</v>
      </c>
      <c r="G11" s="1078">
        <v>310.15795245000004</v>
      </c>
      <c r="I11" s="337"/>
      <c r="J11" s="337"/>
      <c r="K11" s="337"/>
      <c r="L11" s="337"/>
      <c r="M11" s="337"/>
      <c r="N11" s="337"/>
      <c r="O11" s="337"/>
      <c r="P11" s="337"/>
      <c r="Q11" s="120"/>
      <c r="R11" s="120"/>
      <c r="S11" s="120"/>
    </row>
    <row r="12" spans="1:19" ht="14.25" customHeight="1">
      <c r="A12" s="1703" t="s">
        <v>680</v>
      </c>
      <c r="B12" s="1080">
        <v>128.66556386532065</v>
      </c>
      <c r="C12" s="1080">
        <v>130.53787481307941</v>
      </c>
      <c r="D12" s="1080">
        <v>25.460851736530003</v>
      </c>
      <c r="E12" s="1080">
        <v>23.404632350189999</v>
      </c>
      <c r="F12" s="1079">
        <v>2.8566860193800001</v>
      </c>
      <c r="G12" s="1078">
        <v>310.92623693376049</v>
      </c>
      <c r="I12" s="337"/>
      <c r="J12" s="337"/>
      <c r="K12" s="337"/>
      <c r="L12" s="337"/>
      <c r="M12" s="337"/>
      <c r="N12" s="337"/>
      <c r="O12" s="337"/>
      <c r="P12" s="337"/>
      <c r="Q12" s="120"/>
      <c r="R12" s="120"/>
      <c r="S12" s="120"/>
    </row>
    <row r="13" spans="1:19" ht="14.25" customHeight="1">
      <c r="A13" s="1703" t="s">
        <v>681</v>
      </c>
      <c r="B13" s="1080">
        <v>131.41827084452999</v>
      </c>
      <c r="C13" s="1080">
        <v>131.35802387119</v>
      </c>
      <c r="D13" s="1080">
        <v>24.950549271480003</v>
      </c>
      <c r="E13" s="1080">
        <v>22.461380844260002</v>
      </c>
      <c r="F13" s="1079">
        <v>4.4071998853100007</v>
      </c>
      <c r="G13" s="1078">
        <v>314.81289700000002</v>
      </c>
      <c r="I13" s="337"/>
      <c r="J13" s="337"/>
      <c r="K13" s="337"/>
      <c r="L13" s="337"/>
      <c r="M13" s="337"/>
      <c r="N13" s="337"/>
      <c r="O13" s="337"/>
      <c r="P13" s="337"/>
      <c r="Q13" s="120"/>
      <c r="R13" s="120"/>
      <c r="S13" s="120"/>
    </row>
    <row r="14" spans="1:19" ht="14.25" customHeight="1">
      <c r="A14" s="1703" t="s">
        <v>125</v>
      </c>
      <c r="B14" s="1080">
        <v>131.27306471083998</v>
      </c>
      <c r="C14" s="1080">
        <v>132.44742941606</v>
      </c>
      <c r="D14" s="1080">
        <v>24.950549271480003</v>
      </c>
      <c r="E14" s="1080">
        <v>24.833017554239994</v>
      </c>
      <c r="F14" s="1079">
        <v>2.9903571472699997</v>
      </c>
      <c r="G14" s="1078">
        <v>316.49443200000002</v>
      </c>
      <c r="I14" s="337"/>
      <c r="J14" s="337"/>
      <c r="K14" s="337"/>
      <c r="L14" s="337"/>
      <c r="M14" s="337"/>
      <c r="N14" s="337"/>
      <c r="O14" s="337"/>
      <c r="P14" s="337"/>
      <c r="Q14" s="120"/>
      <c r="R14" s="120"/>
      <c r="S14" s="120"/>
    </row>
    <row r="15" spans="1:19" ht="14.25" customHeight="1">
      <c r="A15" s="1703" t="s">
        <v>124</v>
      </c>
      <c r="B15" s="1080">
        <v>130.71686340611998</v>
      </c>
      <c r="C15" s="1080">
        <v>132.22709210359002</v>
      </c>
      <c r="D15" s="1080">
        <v>24.802066212379998</v>
      </c>
      <c r="E15" s="1080">
        <v>16.71068194191</v>
      </c>
      <c r="F15" s="1079">
        <v>3.8477111596099998</v>
      </c>
      <c r="G15" s="1078">
        <v>308.30425600000001</v>
      </c>
      <c r="I15" s="337"/>
      <c r="J15" s="337"/>
      <c r="K15" s="337"/>
      <c r="L15" s="337"/>
      <c r="M15" s="337"/>
      <c r="N15" s="337"/>
      <c r="O15" s="337"/>
      <c r="P15" s="337"/>
      <c r="Q15" s="120"/>
      <c r="R15" s="120"/>
      <c r="S15" s="120"/>
    </row>
    <row r="16" spans="1:19" ht="14.25" customHeight="1">
      <c r="A16" s="1703" t="s">
        <v>123</v>
      </c>
      <c r="B16" s="1080">
        <v>133.02087509371998</v>
      </c>
      <c r="C16" s="1080">
        <v>136.75894464826001</v>
      </c>
      <c r="D16" s="1080">
        <v>25.804378080700001</v>
      </c>
      <c r="E16" s="1080">
        <v>24.970094079229998</v>
      </c>
      <c r="F16" s="1079">
        <v>5.0225599682499995</v>
      </c>
      <c r="G16" s="1078">
        <v>325.57685187016</v>
      </c>
      <c r="H16" s="120"/>
      <c r="I16" s="337"/>
      <c r="J16" s="337"/>
      <c r="K16" s="337"/>
      <c r="L16" s="337"/>
      <c r="M16" s="337"/>
      <c r="N16" s="337"/>
      <c r="O16" s="337"/>
      <c r="P16" s="337"/>
      <c r="Q16" s="120"/>
      <c r="R16" s="120"/>
      <c r="S16" s="120"/>
    </row>
    <row r="17" spans="1:19" ht="14.25" customHeight="1">
      <c r="A17" s="1703" t="s">
        <v>122</v>
      </c>
      <c r="B17" s="1080">
        <v>132.29207485412002</v>
      </c>
      <c r="C17" s="1080">
        <v>138.62279978706002</v>
      </c>
      <c r="D17" s="1080">
        <v>25.858794211409997</v>
      </c>
      <c r="E17" s="1080">
        <v>23.55544340989</v>
      </c>
      <c r="F17" s="1079">
        <v>3.4543747490999999</v>
      </c>
      <c r="G17" s="1078">
        <v>323.78348701158006</v>
      </c>
      <c r="H17" s="120"/>
      <c r="I17" s="337"/>
      <c r="J17" s="337"/>
      <c r="K17" s="337"/>
      <c r="L17" s="337"/>
      <c r="M17" s="337"/>
      <c r="N17" s="337"/>
      <c r="O17" s="337"/>
      <c r="P17" s="337"/>
      <c r="Q17" s="120"/>
      <c r="R17" s="120"/>
      <c r="S17" s="120"/>
    </row>
    <row r="18" spans="1:19" ht="14.25" customHeight="1">
      <c r="A18" s="1703" t="s">
        <v>121</v>
      </c>
      <c r="B18" s="1080">
        <v>131.46601130350001</v>
      </c>
      <c r="C18" s="1080">
        <v>139.02455834269</v>
      </c>
      <c r="D18" s="1080">
        <v>25.683108422520018</v>
      </c>
      <c r="E18" s="1080">
        <v>28.73909558495</v>
      </c>
      <c r="F18" s="1079">
        <v>3.35556679901</v>
      </c>
      <c r="G18" s="1078">
        <v>328.26834045267003</v>
      </c>
      <c r="H18" s="120"/>
      <c r="I18" s="337"/>
      <c r="J18" s="337"/>
      <c r="K18" s="337"/>
      <c r="L18" s="337"/>
      <c r="M18" s="337"/>
      <c r="N18" s="337"/>
      <c r="O18" s="337"/>
      <c r="P18" s="337"/>
      <c r="Q18" s="120"/>
      <c r="R18" s="120"/>
      <c r="S18" s="120"/>
    </row>
    <row r="19" spans="1:19" ht="14.25" customHeight="1">
      <c r="A19" s="1703" t="s">
        <v>120</v>
      </c>
      <c r="B19" s="1080">
        <v>132.62464494895002</v>
      </c>
      <c r="C19" s="1080">
        <v>141.78881655292</v>
      </c>
      <c r="D19" s="1080">
        <v>25.375314416909998</v>
      </c>
      <c r="E19" s="1080">
        <v>18.888836786039999</v>
      </c>
      <c r="F19" s="1079">
        <v>4.0620585063200005</v>
      </c>
      <c r="G19" s="1078">
        <v>322.73967121113998</v>
      </c>
      <c r="H19" s="893"/>
      <c r="I19" s="337"/>
      <c r="J19" s="337"/>
      <c r="K19" s="337"/>
      <c r="L19" s="337"/>
      <c r="M19" s="337"/>
      <c r="N19" s="337"/>
      <c r="O19" s="337"/>
      <c r="P19" s="337"/>
      <c r="Q19" s="337"/>
      <c r="R19" s="337"/>
      <c r="S19" s="120"/>
    </row>
    <row r="20" spans="1:19" ht="14.25" customHeight="1">
      <c r="A20" s="1703" t="s">
        <v>119</v>
      </c>
      <c r="B20" s="1080">
        <v>131.43112524751999</v>
      </c>
      <c r="C20" s="1080">
        <v>136.20837576982001</v>
      </c>
      <c r="D20" s="1080">
        <v>24.113216551810002</v>
      </c>
      <c r="E20" s="1080">
        <v>28.925086519689994</v>
      </c>
      <c r="F20" s="1079">
        <v>3.3505103244000001</v>
      </c>
      <c r="G20" s="1078">
        <v>324.02831441323997</v>
      </c>
      <c r="H20" s="893"/>
      <c r="I20" s="337"/>
      <c r="J20" s="337"/>
      <c r="K20" s="337"/>
      <c r="L20" s="337"/>
      <c r="M20" s="337"/>
      <c r="N20" s="337"/>
      <c r="O20" s="337"/>
      <c r="P20" s="337"/>
      <c r="Q20" s="120"/>
      <c r="R20" s="120"/>
      <c r="S20" s="120"/>
    </row>
    <row r="21" spans="1:19" ht="14.25" customHeight="1">
      <c r="A21" s="1703" t="s">
        <v>118</v>
      </c>
      <c r="B21" s="1080">
        <v>133.89288135496997</v>
      </c>
      <c r="C21" s="1080">
        <v>143.01398375163998</v>
      </c>
      <c r="D21" s="1080">
        <v>24.212250619450003</v>
      </c>
      <c r="E21" s="1080">
        <v>23.511333428689998</v>
      </c>
      <c r="F21" s="1079">
        <v>3.1012127122000002</v>
      </c>
      <c r="G21" s="1078">
        <v>327.73166186694999</v>
      </c>
      <c r="H21" s="893"/>
      <c r="I21" s="337"/>
      <c r="J21" s="337"/>
      <c r="K21" s="337"/>
      <c r="L21" s="337"/>
      <c r="M21" s="337"/>
      <c r="N21" s="337"/>
      <c r="O21" s="337"/>
      <c r="P21" s="337"/>
      <c r="Q21" s="120"/>
      <c r="R21" s="120"/>
      <c r="S21" s="120"/>
    </row>
    <row r="22" spans="1:19" ht="14.25" customHeight="1">
      <c r="A22" s="1703" t="s">
        <v>117</v>
      </c>
      <c r="B22" s="1080">
        <v>131.22805975544</v>
      </c>
      <c r="C22" s="1080">
        <v>144.40581713284999</v>
      </c>
      <c r="D22" s="1080">
        <v>24.265599098120003</v>
      </c>
      <c r="E22" s="1080">
        <v>18.046136026560003</v>
      </c>
      <c r="F22" s="1079">
        <v>2.2406829322699999</v>
      </c>
      <c r="G22" s="1078">
        <v>320.18629494523998</v>
      </c>
      <c r="H22" s="898"/>
      <c r="I22" s="337"/>
      <c r="J22" s="337"/>
      <c r="K22" s="337"/>
      <c r="L22" s="337"/>
      <c r="M22" s="337"/>
      <c r="N22" s="337"/>
      <c r="O22" s="337"/>
      <c r="P22" s="337"/>
      <c r="Q22" s="120"/>
      <c r="R22" s="120"/>
      <c r="S22" s="120"/>
    </row>
    <row r="23" spans="1:19" ht="14.25" customHeight="1">
      <c r="A23" s="1703" t="s">
        <v>116</v>
      </c>
      <c r="B23" s="1080">
        <v>136.52809866868</v>
      </c>
      <c r="C23" s="1080">
        <v>150.97513262233002</v>
      </c>
      <c r="D23" s="1080">
        <v>24.581001794340004</v>
      </c>
      <c r="E23" s="1080">
        <v>12.154365238189998</v>
      </c>
      <c r="F23" s="1079">
        <v>5.5263919996499995</v>
      </c>
      <c r="G23" s="1078">
        <v>329.76499032319003</v>
      </c>
      <c r="H23" s="898"/>
      <c r="I23" s="337"/>
      <c r="J23" s="337"/>
      <c r="K23" s="337"/>
      <c r="L23" s="337"/>
      <c r="M23" s="337"/>
      <c r="N23" s="337"/>
      <c r="O23" s="337"/>
      <c r="P23" s="337"/>
      <c r="Q23" s="120"/>
      <c r="R23" s="120"/>
      <c r="S23" s="120"/>
    </row>
    <row r="24" spans="1:19" ht="14.25" customHeight="1">
      <c r="A24" s="1703" t="s">
        <v>115</v>
      </c>
      <c r="B24" s="1080">
        <v>138.59423479704449</v>
      </c>
      <c r="C24" s="1080">
        <v>153.37057275136999</v>
      </c>
      <c r="D24" s="1080">
        <v>24.866256710529999</v>
      </c>
      <c r="E24" s="1080">
        <v>13.304320000000001</v>
      </c>
      <c r="F24" s="1079">
        <v>3.4862792783599996</v>
      </c>
      <c r="G24" s="1078">
        <v>333.62166353730447</v>
      </c>
      <c r="H24" s="898"/>
      <c r="I24" s="337"/>
      <c r="J24" s="337"/>
      <c r="K24" s="337"/>
      <c r="L24" s="337"/>
      <c r="M24" s="337"/>
      <c r="N24" s="337"/>
      <c r="O24" s="337"/>
      <c r="P24" s="337"/>
      <c r="Q24" s="120"/>
      <c r="R24" s="120"/>
      <c r="S24" s="120"/>
    </row>
    <row r="25" spans="1:19" ht="14.25" customHeight="1">
      <c r="A25" s="1703" t="s">
        <v>114</v>
      </c>
      <c r="B25" s="1080">
        <v>130.67771089737369</v>
      </c>
      <c r="C25" s="1080">
        <v>157.11055807418998</v>
      </c>
      <c r="D25" s="1080">
        <v>25.622116291680008</v>
      </c>
      <c r="E25" s="1080">
        <v>21.179674666059999</v>
      </c>
      <c r="F25" s="1079">
        <v>3.8194949278700001</v>
      </c>
      <c r="G25" s="1078">
        <v>338.40955485717365</v>
      </c>
      <c r="H25" s="898"/>
      <c r="I25" s="337"/>
      <c r="J25" s="337"/>
      <c r="K25" s="337"/>
      <c r="L25" s="337"/>
      <c r="M25" s="337"/>
      <c r="N25" s="337"/>
      <c r="O25" s="337"/>
      <c r="P25" s="337"/>
      <c r="Q25" s="120"/>
      <c r="R25" s="120"/>
      <c r="S25" s="120"/>
    </row>
    <row r="26" spans="1:19" ht="14.25" customHeight="1">
      <c r="A26" s="1703" t="s">
        <v>113</v>
      </c>
      <c r="B26" s="1080">
        <v>131.74978178726388</v>
      </c>
      <c r="C26" s="1080">
        <v>159.46737275849</v>
      </c>
      <c r="D26" s="1080">
        <v>25.779099271869992</v>
      </c>
      <c r="E26" s="1080">
        <v>23.153737712430001</v>
      </c>
      <c r="F26" s="1079">
        <v>2.45429614166</v>
      </c>
      <c r="G26" s="1078">
        <v>342.60428767171385</v>
      </c>
      <c r="H26" s="898"/>
      <c r="I26" s="337"/>
      <c r="J26" s="337"/>
      <c r="K26" s="337"/>
      <c r="L26" s="337"/>
      <c r="M26" s="337"/>
      <c r="N26" s="337"/>
      <c r="O26" s="337"/>
      <c r="P26" s="337"/>
      <c r="Q26" s="120"/>
      <c r="R26" s="120"/>
      <c r="S26" s="120"/>
    </row>
    <row r="27" spans="1:19" ht="14.25" customHeight="1">
      <c r="A27" s="1704" t="s">
        <v>112</v>
      </c>
      <c r="B27" s="1077">
        <v>135.94158210288387</v>
      </c>
      <c r="C27" s="1077">
        <v>162.31593601151999</v>
      </c>
      <c r="D27" s="1077">
        <v>25.411572863189999</v>
      </c>
      <c r="E27" s="1077">
        <v>16.812271345740001</v>
      </c>
      <c r="F27" s="1076">
        <v>4.5683751305200007</v>
      </c>
      <c r="G27" s="1075">
        <v>345.04973745385382</v>
      </c>
      <c r="H27" s="898"/>
      <c r="I27" s="1122"/>
      <c r="J27" s="337"/>
      <c r="K27" s="337"/>
      <c r="L27" s="337"/>
      <c r="M27" s="337"/>
      <c r="N27" s="337"/>
      <c r="O27" s="337"/>
      <c r="P27" s="337"/>
      <c r="Q27" s="120"/>
      <c r="R27" s="120"/>
      <c r="S27" s="120"/>
    </row>
    <row r="28" spans="1:19" ht="14.25" customHeight="1">
      <c r="A28" s="897" t="s">
        <v>682</v>
      </c>
      <c r="B28" s="895"/>
      <c r="C28" s="895"/>
      <c r="D28" s="895"/>
      <c r="E28" s="896"/>
      <c r="F28" s="895"/>
      <c r="G28" s="894"/>
      <c r="H28" s="893"/>
    </row>
    <row r="29" spans="1:19">
      <c r="A29" s="312"/>
      <c r="B29" s="312"/>
      <c r="C29" s="314"/>
      <c r="D29" s="312"/>
      <c r="E29" s="312"/>
      <c r="F29" s="312"/>
      <c r="G29" s="892"/>
    </row>
    <row r="30" spans="1:19">
      <c r="A30" s="312"/>
      <c r="B30" s="314"/>
      <c r="C30" s="314"/>
      <c r="D30" s="314"/>
      <c r="E30" s="314"/>
      <c r="F30" s="314"/>
      <c r="G30" s="314"/>
    </row>
    <row r="32" spans="1:19">
      <c r="H32" s="121"/>
    </row>
  </sheetData>
  <mergeCells count="1">
    <mergeCell ref="A2:F2"/>
  </mergeCells>
  <pageMargins left="0.7" right="0.7" top="0.75" bottom="0.75" header="0.3" footer="0.3"/>
  <pageSetup paperSize="9" scale="75" fitToWidth="0" fitToHeight="0" orientation="portrait"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6215-00FC-4B4E-8FEC-9FEDE849148B}">
  <dimension ref="A1:Z115"/>
  <sheetViews>
    <sheetView view="pageLayout" topLeftCell="A112" zoomScaleNormal="100" zoomScaleSheetLayoutView="85" workbookViewId="0">
      <selection activeCell="A17" sqref="A17"/>
    </sheetView>
  </sheetViews>
  <sheetFormatPr defaultColWidth="9.140625" defaultRowHeight="14.45"/>
  <cols>
    <col min="1" max="1" width="48.140625" style="312" customWidth="1"/>
    <col min="2" max="2" width="10" style="312" customWidth="1"/>
    <col min="3" max="3" width="9.42578125" style="312" customWidth="1"/>
    <col min="4" max="6" width="10" style="312" customWidth="1"/>
    <col min="7" max="7" width="8.42578125" style="312" customWidth="1"/>
    <col min="8" max="8" width="10" style="312" customWidth="1"/>
    <col min="10" max="10" width="6.42578125" customWidth="1"/>
    <col min="11" max="11" width="9.140625" style="120"/>
    <col min="13" max="13" width="12.5703125" style="120" bestFit="1" customWidth="1"/>
  </cols>
  <sheetData>
    <row r="1" spans="1:26">
      <c r="A1" s="1011" t="s">
        <v>683</v>
      </c>
      <c r="B1" s="905"/>
      <c r="C1" s="905"/>
      <c r="D1" s="314"/>
      <c r="E1" s="314"/>
      <c r="F1" s="906"/>
      <c r="G1" s="922"/>
      <c r="H1" s="314"/>
    </row>
    <row r="2" spans="1:26" ht="13.5" customHeight="1">
      <c r="A2" s="921"/>
      <c r="B2" s="1051"/>
      <c r="C2" s="920"/>
      <c r="D2" s="920"/>
      <c r="E2" s="920"/>
      <c r="F2" s="920"/>
      <c r="G2" s="920"/>
      <c r="H2" s="1450"/>
    </row>
    <row r="3" spans="1:26" ht="39" customHeight="1" thickBot="1">
      <c r="A3" s="919" t="s">
        <v>109</v>
      </c>
      <c r="B3" s="918" t="s">
        <v>337</v>
      </c>
      <c r="C3" s="918" t="s">
        <v>556</v>
      </c>
      <c r="D3" s="918" t="s">
        <v>684</v>
      </c>
      <c r="E3" s="918" t="s">
        <v>685</v>
      </c>
      <c r="F3" s="918" t="s">
        <v>686</v>
      </c>
      <c r="G3" s="918" t="s">
        <v>687</v>
      </c>
      <c r="H3" s="917" t="s">
        <v>688</v>
      </c>
    </row>
    <row r="4" spans="1:26" ht="13.5" customHeight="1">
      <c r="A4" s="817" t="s">
        <v>689</v>
      </c>
      <c r="B4" s="916">
        <v>15968.634459679999</v>
      </c>
      <c r="C4" s="916">
        <v>2640.7637278600005</v>
      </c>
      <c r="D4" s="916">
        <v>2205.7853741499998</v>
      </c>
      <c r="E4" s="916">
        <v>2215.90535142</v>
      </c>
      <c r="F4" s="916">
        <v>7713.9122174699996</v>
      </c>
      <c r="G4" s="916">
        <v>0</v>
      </c>
      <c r="H4" s="916">
        <v>1192.2677887800003</v>
      </c>
      <c r="I4" s="120"/>
      <c r="J4" s="296"/>
      <c r="L4" s="120"/>
      <c r="N4" s="120"/>
      <c r="O4" s="120"/>
      <c r="P4" s="120"/>
      <c r="Q4" s="120"/>
      <c r="R4" s="1449"/>
      <c r="S4" s="1071"/>
      <c r="T4" s="1071"/>
      <c r="U4" s="1071"/>
      <c r="V4" s="1071"/>
      <c r="W4" s="1071"/>
      <c r="X4" s="1071"/>
      <c r="Y4" s="1071"/>
      <c r="Z4" s="1071"/>
    </row>
    <row r="5" spans="1:26" ht="13.5" customHeight="1">
      <c r="A5" s="817" t="s">
        <v>690</v>
      </c>
      <c r="B5" s="916">
        <v>8165.9822477900007</v>
      </c>
      <c r="C5" s="916">
        <v>5435.3200599600004</v>
      </c>
      <c r="D5" s="916">
        <v>339.45982953999999</v>
      </c>
      <c r="E5" s="916">
        <v>2147.1326375799999</v>
      </c>
      <c r="F5" s="916">
        <v>238.59041209999998</v>
      </c>
      <c r="G5" s="916">
        <v>0</v>
      </c>
      <c r="H5" s="916">
        <v>5.4793086100000004</v>
      </c>
      <c r="I5" s="120"/>
      <c r="J5" s="296"/>
      <c r="L5" s="120"/>
      <c r="N5" s="120"/>
      <c r="O5" s="120"/>
      <c r="P5" s="120"/>
      <c r="Q5" s="120"/>
      <c r="R5" s="1449"/>
      <c r="S5" s="1071"/>
      <c r="T5" s="1071"/>
      <c r="U5" s="1071"/>
      <c r="V5" s="1071"/>
      <c r="W5" s="1071"/>
      <c r="X5" s="1071"/>
      <c r="Y5" s="1071"/>
      <c r="Z5" s="1071"/>
    </row>
    <row r="6" spans="1:26" ht="13.5" customHeight="1">
      <c r="A6" s="816" t="s">
        <v>691</v>
      </c>
      <c r="B6" s="908">
        <v>3639.5683888100002</v>
      </c>
      <c r="C6" s="908">
        <v>3189.20248421</v>
      </c>
      <c r="D6" s="908">
        <v>197.13889799999998</v>
      </c>
      <c r="E6" s="908">
        <v>102.42236271</v>
      </c>
      <c r="F6" s="908">
        <v>145.32533527999999</v>
      </c>
      <c r="G6" s="908">
        <v>0</v>
      </c>
      <c r="H6" s="908">
        <v>5.4793086100000004</v>
      </c>
      <c r="I6" s="120"/>
      <c r="J6" s="296"/>
      <c r="L6" s="120"/>
      <c r="N6" s="120"/>
      <c r="O6" s="120"/>
      <c r="P6" s="120"/>
      <c r="Q6" s="120"/>
      <c r="R6" s="1449"/>
      <c r="S6" s="1071"/>
      <c r="T6" s="1071"/>
      <c r="U6" s="1071"/>
      <c r="V6" s="1071"/>
      <c r="W6" s="1071"/>
      <c r="X6" s="1071"/>
      <c r="Y6" s="1071"/>
      <c r="Z6" s="1071"/>
    </row>
    <row r="7" spans="1:26" ht="13.5" customHeight="1">
      <c r="A7" s="816" t="s">
        <v>692</v>
      </c>
      <c r="B7" s="908">
        <v>2562.2177662200002</v>
      </c>
      <c r="C7" s="908">
        <v>2210.95169356</v>
      </c>
      <c r="D7" s="908">
        <v>137.75232169</v>
      </c>
      <c r="E7" s="908">
        <v>121.75011216999999</v>
      </c>
      <c r="F7" s="908">
        <v>91.763638799999995</v>
      </c>
      <c r="G7" s="908">
        <v>0</v>
      </c>
      <c r="H7" s="908">
        <v>0</v>
      </c>
      <c r="I7" s="120"/>
      <c r="J7" s="296"/>
      <c r="L7" s="120"/>
      <c r="N7" s="120"/>
      <c r="O7" s="120"/>
      <c r="P7" s="120"/>
      <c r="Q7" s="120"/>
      <c r="R7" s="1449"/>
      <c r="S7" s="1071"/>
      <c r="T7" s="1071"/>
      <c r="U7" s="1071"/>
      <c r="V7" s="1071"/>
      <c r="W7" s="1071"/>
      <c r="X7" s="1071"/>
      <c r="Y7" s="1071"/>
      <c r="Z7" s="1071"/>
    </row>
    <row r="8" spans="1:26" ht="13.5" customHeight="1">
      <c r="A8" s="319" t="s">
        <v>693</v>
      </c>
      <c r="B8" s="908">
        <v>1964.1960927600001</v>
      </c>
      <c r="C8" s="908">
        <v>35.165882189999998</v>
      </c>
      <c r="D8" s="908">
        <v>4.5686098499999996</v>
      </c>
      <c r="E8" s="908">
        <v>1922.9601627</v>
      </c>
      <c r="F8" s="908">
        <v>1.5014380200000002</v>
      </c>
      <c r="G8" s="908">
        <v>0</v>
      </c>
      <c r="H8" s="908">
        <v>0</v>
      </c>
      <c r="I8" s="120"/>
      <c r="J8" s="296"/>
      <c r="L8" s="120"/>
      <c r="N8" s="120"/>
      <c r="O8" s="120"/>
      <c r="P8" s="120"/>
      <c r="Q8" s="120"/>
      <c r="R8" s="1449"/>
      <c r="S8" s="1071"/>
      <c r="T8" s="1071"/>
      <c r="U8" s="1071"/>
      <c r="V8" s="1071"/>
      <c r="W8" s="1071"/>
      <c r="X8" s="1071"/>
      <c r="Y8" s="1071"/>
      <c r="Z8" s="1071"/>
    </row>
    <row r="9" spans="1:26" ht="13.5" customHeight="1">
      <c r="A9" s="537" t="s">
        <v>694</v>
      </c>
      <c r="B9" s="916">
        <v>2621.9835231100005</v>
      </c>
      <c r="C9" s="916">
        <v>209.87927837000001</v>
      </c>
      <c r="D9" s="916">
        <v>937.74940061000007</v>
      </c>
      <c r="E9" s="916">
        <v>721.60208168999998</v>
      </c>
      <c r="F9" s="916">
        <v>543.01632539000013</v>
      </c>
      <c r="G9" s="916">
        <v>-2.1690000000000001E-5</v>
      </c>
      <c r="H9" s="916">
        <v>209.73645873999999</v>
      </c>
      <c r="I9" s="120"/>
      <c r="J9" s="296"/>
      <c r="L9" s="120"/>
      <c r="N9" s="120"/>
      <c r="O9" s="120"/>
      <c r="P9" s="120"/>
      <c r="Q9" s="120"/>
      <c r="R9" s="1449"/>
      <c r="S9" s="1071"/>
      <c r="T9" s="1071"/>
      <c r="U9" s="1071"/>
      <c r="V9" s="1071"/>
      <c r="W9" s="1071"/>
      <c r="X9" s="1071"/>
      <c r="Y9" s="1071"/>
      <c r="Z9" s="1071"/>
    </row>
    <row r="10" spans="1:26" ht="13.5" customHeight="1">
      <c r="A10" s="816" t="s">
        <v>695</v>
      </c>
      <c r="B10" s="908">
        <v>1672.1902071400002</v>
      </c>
      <c r="C10" s="908">
        <v>180.34876500000001</v>
      </c>
      <c r="D10" s="908">
        <v>763.62071383</v>
      </c>
      <c r="E10" s="908">
        <v>159.54794305000001</v>
      </c>
      <c r="F10" s="908">
        <v>474.61827722999999</v>
      </c>
      <c r="G10" s="908">
        <v>0</v>
      </c>
      <c r="H10" s="908">
        <v>94.054508029999994</v>
      </c>
      <c r="I10" s="120"/>
      <c r="J10" s="296"/>
      <c r="L10" s="120"/>
      <c r="N10" s="120"/>
      <c r="O10" s="120"/>
      <c r="P10" s="120"/>
      <c r="Q10" s="120"/>
      <c r="R10" s="1449"/>
      <c r="S10" s="1071"/>
      <c r="T10" s="1071"/>
      <c r="U10" s="1071"/>
      <c r="V10" s="1071"/>
      <c r="W10" s="1071"/>
      <c r="X10" s="1071"/>
      <c r="Y10" s="1071"/>
      <c r="Z10" s="1071"/>
    </row>
    <row r="11" spans="1:26" ht="13.5" customHeight="1">
      <c r="A11" s="816" t="s">
        <v>696</v>
      </c>
      <c r="B11" s="908">
        <v>358.53178713000005</v>
      </c>
      <c r="C11" s="908">
        <v>17.66625625</v>
      </c>
      <c r="D11" s="908">
        <v>157.00131695000002</v>
      </c>
      <c r="E11" s="908">
        <v>134.79890377000001</v>
      </c>
      <c r="F11" s="908">
        <v>49.065310160000003</v>
      </c>
      <c r="G11" s="908">
        <v>0</v>
      </c>
      <c r="H11" s="908">
        <v>0</v>
      </c>
      <c r="I11" s="120"/>
      <c r="J11" s="296"/>
      <c r="L11" s="120"/>
      <c r="N11" s="120"/>
      <c r="O11" s="120"/>
      <c r="P11" s="120"/>
      <c r="Q11" s="120"/>
      <c r="R11" s="1449"/>
      <c r="S11" s="1071"/>
      <c r="T11" s="1071"/>
      <c r="U11" s="1071"/>
      <c r="V11" s="1071"/>
      <c r="W11" s="1071"/>
      <c r="X11" s="1071"/>
      <c r="Y11" s="1071"/>
      <c r="Z11" s="1071"/>
    </row>
    <row r="12" spans="1:26" ht="13.5" customHeight="1">
      <c r="A12" s="312" t="s">
        <v>697</v>
      </c>
      <c r="B12" s="908">
        <v>591.26152883999998</v>
      </c>
      <c r="C12" s="908">
        <v>11.86425712</v>
      </c>
      <c r="D12" s="908">
        <v>17.127369829999999</v>
      </c>
      <c r="E12" s="908">
        <v>427.25523486999998</v>
      </c>
      <c r="F12" s="908">
        <v>19.332737999999999</v>
      </c>
      <c r="G12" s="908">
        <v>-2.1690000000000001E-5</v>
      </c>
      <c r="H12" s="908">
        <v>115.68195071000001</v>
      </c>
      <c r="I12" s="120"/>
      <c r="J12" s="296"/>
      <c r="L12" s="120"/>
      <c r="N12" s="120"/>
      <c r="O12" s="120"/>
      <c r="P12" s="120"/>
      <c r="Q12" s="120"/>
      <c r="R12" s="1449"/>
      <c r="S12" s="1071"/>
      <c r="T12" s="1071"/>
      <c r="U12" s="1071"/>
      <c r="V12" s="1071"/>
      <c r="W12" s="1071"/>
      <c r="X12" s="1071"/>
      <c r="Y12" s="1071"/>
      <c r="Z12" s="1071"/>
    </row>
    <row r="13" spans="1:26" ht="13.5" customHeight="1">
      <c r="A13" s="818" t="s">
        <v>698</v>
      </c>
      <c r="B13" s="916">
        <v>3965.4344072000004</v>
      </c>
      <c r="C13" s="916">
        <v>1222.7567912900001</v>
      </c>
      <c r="D13" s="916">
        <v>1094.01228642</v>
      </c>
      <c r="E13" s="916">
        <v>715.62994903999993</v>
      </c>
      <c r="F13" s="916">
        <v>866.64778358000001</v>
      </c>
      <c r="G13" s="916">
        <v>0</v>
      </c>
      <c r="H13" s="916">
        <v>66.387596869999996</v>
      </c>
      <c r="I13" s="120"/>
      <c r="J13" s="296"/>
      <c r="L13" s="120"/>
      <c r="N13" s="120"/>
      <c r="O13" s="120"/>
      <c r="P13" s="120"/>
      <c r="Q13" s="120"/>
      <c r="R13" s="1449"/>
      <c r="S13" s="1071"/>
      <c r="T13" s="1071"/>
      <c r="U13" s="1071"/>
      <c r="V13" s="1071"/>
      <c r="W13" s="1071"/>
      <c r="X13" s="1071"/>
      <c r="Y13" s="1071"/>
      <c r="Z13" s="1071"/>
    </row>
    <row r="14" spans="1:26" ht="13.5" customHeight="1">
      <c r="A14" s="816" t="s">
        <v>699</v>
      </c>
      <c r="B14" s="908">
        <v>1329.38703274</v>
      </c>
      <c r="C14" s="908">
        <v>229.36508745</v>
      </c>
      <c r="D14" s="908">
        <v>290.53824513000001</v>
      </c>
      <c r="E14" s="908">
        <v>463.26479488000001</v>
      </c>
      <c r="F14" s="908">
        <v>326.49445062999996</v>
      </c>
      <c r="G14" s="908">
        <v>0</v>
      </c>
      <c r="H14" s="908">
        <v>19.724454649999998</v>
      </c>
      <c r="I14" s="120"/>
      <c r="J14" s="296"/>
      <c r="L14" s="120"/>
      <c r="N14" s="120"/>
      <c r="O14" s="120"/>
      <c r="P14" s="120"/>
      <c r="Q14" s="120"/>
      <c r="R14" s="1449"/>
      <c r="S14" s="1071"/>
      <c r="T14" s="1071"/>
      <c r="U14" s="1071"/>
      <c r="V14" s="1071"/>
      <c r="W14" s="1071"/>
      <c r="X14" s="1071"/>
      <c r="Y14" s="1071"/>
      <c r="Z14" s="1071"/>
    </row>
    <row r="15" spans="1:26" ht="13.5" customHeight="1">
      <c r="A15" s="816" t="s">
        <v>700</v>
      </c>
      <c r="B15" s="908">
        <v>378.33438221000006</v>
      </c>
      <c r="C15" s="908">
        <v>166.07008489</v>
      </c>
      <c r="D15" s="908">
        <v>56.275925150000006</v>
      </c>
      <c r="E15" s="908">
        <v>135.83769928000001</v>
      </c>
      <c r="F15" s="908">
        <v>18.61381845</v>
      </c>
      <c r="G15" s="908">
        <v>0</v>
      </c>
      <c r="H15" s="908">
        <v>1.5368544400000002</v>
      </c>
      <c r="I15" s="120"/>
      <c r="J15" s="296"/>
      <c r="L15" s="120"/>
      <c r="N15" s="120"/>
      <c r="O15" s="120"/>
      <c r="P15" s="120"/>
      <c r="Q15" s="120"/>
      <c r="R15" s="1449"/>
      <c r="S15" s="1071"/>
      <c r="T15" s="1071"/>
      <c r="U15" s="1071"/>
      <c r="V15" s="1071"/>
      <c r="W15" s="1071"/>
      <c r="X15" s="1071"/>
      <c r="Y15" s="1071"/>
      <c r="Z15" s="1071"/>
    </row>
    <row r="16" spans="1:26" ht="13.5" customHeight="1">
      <c r="A16" s="816" t="s">
        <v>701</v>
      </c>
      <c r="B16" s="908">
        <v>2257.7129922499998</v>
      </c>
      <c r="C16" s="908">
        <v>827.32161895000002</v>
      </c>
      <c r="D16" s="908">
        <v>747.19811614000002</v>
      </c>
      <c r="E16" s="908">
        <v>116.52745488000001</v>
      </c>
      <c r="F16" s="908">
        <v>521.5395145</v>
      </c>
      <c r="G16" s="908">
        <v>0</v>
      </c>
      <c r="H16" s="908">
        <v>45.126287779999998</v>
      </c>
      <c r="I16" s="120"/>
      <c r="J16" s="296"/>
      <c r="L16" s="120"/>
      <c r="N16" s="120"/>
      <c r="O16" s="120"/>
      <c r="P16" s="120"/>
      <c r="Q16" s="120"/>
      <c r="R16" s="1449"/>
      <c r="S16" s="1071"/>
      <c r="T16" s="1071"/>
      <c r="U16" s="1071"/>
      <c r="V16" s="1071"/>
      <c r="W16" s="1071"/>
      <c r="X16" s="1071"/>
      <c r="Y16" s="1071"/>
      <c r="Z16" s="1071"/>
    </row>
    <row r="17" spans="1:26" ht="13.5" customHeight="1">
      <c r="A17" s="817" t="s">
        <v>702</v>
      </c>
      <c r="B17" s="916">
        <v>9850.4337764800002</v>
      </c>
      <c r="C17" s="916">
        <v>1919.7261099499999</v>
      </c>
      <c r="D17" s="916">
        <v>2211.6922108700001</v>
      </c>
      <c r="E17" s="916">
        <v>1349.8085913699999</v>
      </c>
      <c r="F17" s="916">
        <v>4344.6902962100003</v>
      </c>
      <c r="G17" s="916">
        <v>0</v>
      </c>
      <c r="H17" s="916">
        <v>24.516568080000003</v>
      </c>
      <c r="I17" s="120"/>
      <c r="J17" s="296"/>
      <c r="L17" s="120"/>
      <c r="N17" s="120"/>
      <c r="O17" s="120"/>
      <c r="P17" s="120"/>
      <c r="Q17" s="120"/>
      <c r="R17" s="1449"/>
      <c r="S17" s="1071"/>
      <c r="T17" s="1071"/>
      <c r="U17" s="1071"/>
      <c r="V17" s="1071"/>
      <c r="W17" s="1071"/>
      <c r="X17" s="1071"/>
      <c r="Y17" s="1071"/>
      <c r="Z17" s="1071"/>
    </row>
    <row r="18" spans="1:26" ht="13.5" customHeight="1">
      <c r="A18" s="816" t="s">
        <v>703</v>
      </c>
      <c r="B18" s="908">
        <v>2042.6873302199999</v>
      </c>
      <c r="C18" s="908">
        <v>142.38606245999998</v>
      </c>
      <c r="D18" s="908">
        <v>381.41709649999996</v>
      </c>
      <c r="E18" s="908">
        <v>86.763176259999994</v>
      </c>
      <c r="F18" s="908">
        <v>1411.2209855599999</v>
      </c>
      <c r="G18" s="908">
        <v>0</v>
      </c>
      <c r="H18" s="908">
        <v>20.900009440000002</v>
      </c>
      <c r="I18" s="120"/>
      <c r="J18" s="296"/>
      <c r="L18" s="120"/>
      <c r="N18" s="120"/>
      <c r="O18" s="120"/>
      <c r="P18" s="120"/>
      <c r="Q18" s="120"/>
      <c r="R18" s="1449"/>
      <c r="S18" s="1071"/>
      <c r="T18" s="1071"/>
      <c r="U18" s="1071"/>
      <c r="V18" s="1071"/>
      <c r="W18" s="1071"/>
      <c r="X18" s="1071"/>
      <c r="Y18" s="1071"/>
      <c r="Z18" s="1071"/>
    </row>
    <row r="19" spans="1:26" ht="13.5" customHeight="1">
      <c r="A19" s="312" t="s">
        <v>704</v>
      </c>
      <c r="B19" s="908">
        <v>1592.2812374299999</v>
      </c>
      <c r="C19" s="908">
        <v>405.55488105000001</v>
      </c>
      <c r="D19" s="908">
        <v>412.54974977000001</v>
      </c>
      <c r="E19" s="908">
        <v>131.1007917</v>
      </c>
      <c r="F19" s="908">
        <v>643.07581490999996</v>
      </c>
      <c r="G19" s="908">
        <v>0</v>
      </c>
      <c r="H19" s="908">
        <v>0</v>
      </c>
      <c r="I19" s="120"/>
      <c r="J19" s="296"/>
      <c r="L19" s="120"/>
      <c r="N19" s="120"/>
      <c r="O19" s="120"/>
      <c r="P19" s="120"/>
      <c r="Q19" s="120"/>
      <c r="R19" s="1449"/>
      <c r="S19" s="1071"/>
      <c r="T19" s="1071"/>
      <c r="U19" s="1071"/>
      <c r="V19" s="1071"/>
      <c r="W19" s="1071"/>
      <c r="X19" s="1071"/>
      <c r="Y19" s="1071"/>
      <c r="Z19" s="1071"/>
    </row>
    <row r="20" spans="1:26" s="534" customFormat="1" ht="13.5" customHeight="1">
      <c r="A20" s="816" t="s">
        <v>705</v>
      </c>
      <c r="B20" s="908">
        <v>3726.9355656400003</v>
      </c>
      <c r="C20" s="908">
        <v>663.63551252000002</v>
      </c>
      <c r="D20" s="908">
        <v>974.78710146000003</v>
      </c>
      <c r="E20" s="908">
        <v>652.37730302</v>
      </c>
      <c r="F20" s="908">
        <v>1432.51909</v>
      </c>
      <c r="G20" s="908">
        <v>0</v>
      </c>
      <c r="H20" s="908">
        <v>3.61655864</v>
      </c>
      <c r="I20" s="120"/>
      <c r="J20" s="296"/>
      <c r="K20" s="120"/>
      <c r="L20" s="120"/>
      <c r="M20" s="120"/>
      <c r="N20" s="120"/>
      <c r="O20" s="120"/>
      <c r="P20" s="120"/>
      <c r="Q20" s="120"/>
      <c r="R20" s="1449"/>
      <c r="S20" s="1071"/>
      <c r="T20" s="1071"/>
      <c r="U20" s="1071"/>
      <c r="V20" s="1071"/>
      <c r="W20" s="1071"/>
      <c r="X20" s="1071"/>
      <c r="Y20" s="1071"/>
      <c r="Z20" s="1071"/>
    </row>
    <row r="21" spans="1:26" s="534" customFormat="1" ht="13.5" customHeight="1">
      <c r="A21" s="816" t="s">
        <v>706</v>
      </c>
      <c r="B21" s="908">
        <v>291.89506556000003</v>
      </c>
      <c r="C21" s="908">
        <v>58.187446640000005</v>
      </c>
      <c r="D21" s="908">
        <v>43.85515462</v>
      </c>
      <c r="E21" s="908">
        <v>63.010430450000001</v>
      </c>
      <c r="F21" s="908">
        <v>126.84203385000001</v>
      </c>
      <c r="G21" s="908">
        <v>0</v>
      </c>
      <c r="H21" s="908">
        <v>0</v>
      </c>
      <c r="I21" s="120"/>
      <c r="J21" s="296"/>
      <c r="K21" s="120"/>
      <c r="L21" s="120"/>
      <c r="M21" s="120"/>
      <c r="N21" s="120"/>
      <c r="O21" s="120"/>
      <c r="P21" s="120"/>
      <c r="Q21" s="120"/>
      <c r="R21" s="1449"/>
      <c r="S21" s="1071"/>
      <c r="T21" s="1071"/>
      <c r="U21" s="1071"/>
      <c r="V21" s="1071"/>
      <c r="W21" s="1071"/>
      <c r="X21" s="1071"/>
      <c r="Y21" s="1071"/>
      <c r="Z21" s="1071"/>
    </row>
    <row r="22" spans="1:26" ht="13.5" customHeight="1">
      <c r="A22" s="816" t="s">
        <v>707</v>
      </c>
      <c r="B22" s="908">
        <v>1559.8712094</v>
      </c>
      <c r="C22" s="908">
        <v>566.15830956000002</v>
      </c>
      <c r="D22" s="908">
        <v>371.62315275000003</v>
      </c>
      <c r="E22" s="908">
        <v>143.27282301</v>
      </c>
      <c r="F22" s="908">
        <v>478.81692408000004</v>
      </c>
      <c r="G22" s="908">
        <v>0</v>
      </c>
      <c r="H22" s="908">
        <v>0</v>
      </c>
      <c r="I22" s="120"/>
      <c r="J22" s="296"/>
      <c r="L22" s="120"/>
      <c r="N22" s="120"/>
      <c r="O22" s="120"/>
      <c r="P22" s="120"/>
      <c r="Q22" s="120"/>
      <c r="R22" s="1449"/>
      <c r="S22" s="1071"/>
      <c r="T22" s="1071"/>
      <c r="U22" s="1071"/>
      <c r="V22" s="1071"/>
      <c r="W22" s="1071"/>
      <c r="X22" s="1071"/>
      <c r="Y22" s="1071"/>
      <c r="Z22" s="1071"/>
    </row>
    <row r="23" spans="1:26" ht="13.5" customHeight="1">
      <c r="A23" s="816" t="s">
        <v>708</v>
      </c>
      <c r="B23" s="908">
        <v>636.76336822999997</v>
      </c>
      <c r="C23" s="908">
        <v>83.803897719999995</v>
      </c>
      <c r="D23" s="908">
        <v>27.459955770000001</v>
      </c>
      <c r="E23" s="908">
        <v>273.28406692999999</v>
      </c>
      <c r="F23" s="908">
        <v>252.21544781</v>
      </c>
      <c r="G23" s="908">
        <v>0</v>
      </c>
      <c r="H23" s="908">
        <v>0</v>
      </c>
      <c r="I23" s="120"/>
      <c r="J23" s="296"/>
      <c r="L23" s="120"/>
      <c r="N23" s="120"/>
      <c r="O23" s="120"/>
      <c r="P23" s="120"/>
      <c r="Q23" s="120"/>
      <c r="R23" s="1449"/>
      <c r="S23" s="1071"/>
      <c r="T23" s="1071"/>
      <c r="U23" s="1071"/>
      <c r="V23" s="1071"/>
      <c r="W23" s="1071"/>
      <c r="X23" s="1071"/>
      <c r="Y23" s="1071"/>
      <c r="Z23" s="1071"/>
    </row>
    <row r="24" spans="1:26" ht="13.5" customHeight="1">
      <c r="A24" s="817" t="s">
        <v>709</v>
      </c>
      <c r="B24" s="916">
        <v>32953.958701829994</v>
      </c>
      <c r="C24" s="916">
        <v>7460.3872754599997</v>
      </c>
      <c r="D24" s="916">
        <v>6658.0187588899998</v>
      </c>
      <c r="E24" s="916">
        <v>10076.70420405</v>
      </c>
      <c r="F24" s="916">
        <v>8394.0642095599997</v>
      </c>
      <c r="G24" s="916">
        <v>93.781031769999998</v>
      </c>
      <c r="H24" s="916">
        <v>271.00322210000002</v>
      </c>
      <c r="I24" s="120"/>
      <c r="J24" s="296"/>
      <c r="L24" s="120"/>
      <c r="N24" s="120"/>
      <c r="O24" s="120"/>
      <c r="P24" s="120"/>
      <c r="Q24" s="120"/>
      <c r="R24" s="1449"/>
      <c r="S24" s="1071"/>
      <c r="T24" s="1071"/>
      <c r="U24" s="1071"/>
      <c r="V24" s="1071"/>
      <c r="W24" s="1071"/>
      <c r="X24" s="1071"/>
      <c r="Y24" s="1071"/>
      <c r="Z24" s="1071"/>
    </row>
    <row r="25" spans="1:26" ht="13.5" customHeight="1">
      <c r="A25" s="816" t="s">
        <v>710</v>
      </c>
      <c r="B25" s="908">
        <v>1415.1486931499999</v>
      </c>
      <c r="C25" s="908">
        <v>377.31839556</v>
      </c>
      <c r="D25" s="908">
        <v>386.36186641999996</v>
      </c>
      <c r="E25" s="908">
        <v>205.55547657</v>
      </c>
      <c r="F25" s="908">
        <v>373.74638732000005</v>
      </c>
      <c r="G25" s="908">
        <v>57.451560450000002</v>
      </c>
      <c r="H25" s="908">
        <v>14.71500683</v>
      </c>
      <c r="I25" s="120"/>
      <c r="J25" s="296"/>
      <c r="L25" s="120"/>
      <c r="N25" s="120"/>
      <c r="O25" s="120"/>
      <c r="P25" s="120"/>
      <c r="Q25" s="120"/>
      <c r="R25" s="1449"/>
      <c r="S25" s="1071"/>
      <c r="T25" s="1071"/>
      <c r="U25" s="1071"/>
      <c r="V25" s="1071"/>
      <c r="W25" s="1071"/>
      <c r="X25" s="1071"/>
      <c r="Y25" s="1071"/>
      <c r="Z25" s="1071"/>
    </row>
    <row r="26" spans="1:26" ht="13.5" customHeight="1">
      <c r="A26" s="816" t="s">
        <v>711</v>
      </c>
      <c r="B26" s="908">
        <v>3034.17081848</v>
      </c>
      <c r="C26" s="908">
        <v>522.80534762000002</v>
      </c>
      <c r="D26" s="908">
        <v>1367.6068322600001</v>
      </c>
      <c r="E26" s="908">
        <v>112.83416208999999</v>
      </c>
      <c r="F26" s="908">
        <v>918.42446874999996</v>
      </c>
      <c r="G26" s="908">
        <v>0</v>
      </c>
      <c r="H26" s="908">
        <v>112.50000775999999</v>
      </c>
      <c r="I26" s="120"/>
      <c r="J26" s="296"/>
      <c r="L26" s="120"/>
      <c r="N26" s="120"/>
      <c r="O26" s="120"/>
      <c r="P26" s="120"/>
      <c r="Q26" s="120"/>
      <c r="R26" s="1449"/>
      <c r="S26" s="1071"/>
      <c r="T26" s="1071"/>
      <c r="U26" s="1071"/>
      <c r="V26" s="1071"/>
      <c r="W26" s="1071"/>
      <c r="X26" s="1071"/>
      <c r="Y26" s="1071"/>
      <c r="Z26" s="1071"/>
    </row>
    <row r="27" spans="1:26" ht="13.5" customHeight="1">
      <c r="A27" s="816" t="s">
        <v>712</v>
      </c>
      <c r="B27" s="908">
        <v>10644.364005019999</v>
      </c>
      <c r="C27" s="908">
        <v>3375.6512477199999</v>
      </c>
      <c r="D27" s="908">
        <v>1147.5692917899999</v>
      </c>
      <c r="E27" s="908">
        <v>3023.4863731599999</v>
      </c>
      <c r="F27" s="908">
        <v>2990.1156684400003</v>
      </c>
      <c r="G27" s="908">
        <v>0</v>
      </c>
      <c r="H27" s="908">
        <v>107.54142390999999</v>
      </c>
      <c r="I27" s="120"/>
      <c r="J27" s="296"/>
      <c r="L27" s="120"/>
      <c r="N27" s="120"/>
      <c r="O27" s="120"/>
      <c r="P27" s="120"/>
      <c r="Q27" s="120"/>
      <c r="R27" s="1449"/>
      <c r="S27" s="1071"/>
      <c r="T27" s="1071"/>
      <c r="U27" s="1071"/>
      <c r="V27" s="1071"/>
      <c r="W27" s="1071"/>
      <c r="X27" s="1071"/>
      <c r="Y27" s="1071"/>
      <c r="Z27" s="1071"/>
    </row>
    <row r="28" spans="1:26" ht="13.5" customHeight="1">
      <c r="A28" s="816" t="s">
        <v>713</v>
      </c>
      <c r="B28" s="908">
        <v>8546.24496129</v>
      </c>
      <c r="C28" s="908">
        <v>1153.4706146499998</v>
      </c>
      <c r="D28" s="908">
        <v>1189.4766155999998</v>
      </c>
      <c r="E28" s="908">
        <v>4801.80286591</v>
      </c>
      <c r="F28" s="908">
        <v>1400.02714747</v>
      </c>
      <c r="G28" s="908">
        <v>0</v>
      </c>
      <c r="H28" s="908">
        <v>1.4677176599999999</v>
      </c>
      <c r="I28" s="120"/>
      <c r="J28" s="296"/>
      <c r="L28" s="120"/>
      <c r="N28" s="120"/>
      <c r="O28" s="120"/>
      <c r="P28" s="120"/>
      <c r="Q28" s="120"/>
      <c r="R28" s="1449"/>
      <c r="S28" s="1071"/>
      <c r="T28" s="1071"/>
      <c r="U28" s="1071"/>
      <c r="V28" s="1071"/>
      <c r="W28" s="1071"/>
      <c r="X28" s="1071"/>
      <c r="Y28" s="1071"/>
      <c r="Z28" s="1071"/>
    </row>
    <row r="29" spans="1:26" ht="13.5" customHeight="1">
      <c r="A29" s="816" t="s">
        <v>714</v>
      </c>
      <c r="B29" s="908">
        <v>5086.8455804300002</v>
      </c>
      <c r="C29" s="908">
        <v>1371.4708871800001</v>
      </c>
      <c r="D29" s="908">
        <v>1229.05469986</v>
      </c>
      <c r="E29" s="908">
        <v>789.78784817999997</v>
      </c>
      <c r="F29" s="908">
        <v>1673.62574492</v>
      </c>
      <c r="G29" s="908">
        <v>0</v>
      </c>
      <c r="H29" s="908">
        <v>22.906400290000001</v>
      </c>
      <c r="J29" s="296"/>
      <c r="L29" s="120"/>
      <c r="N29" s="120"/>
      <c r="O29" s="120"/>
      <c r="P29" s="120"/>
      <c r="Q29" s="120"/>
      <c r="R29" s="1449"/>
      <c r="S29" s="1071"/>
      <c r="T29" s="1071"/>
      <c r="U29" s="1071"/>
      <c r="V29" s="1071"/>
      <c r="W29" s="1071"/>
      <c r="X29" s="1071"/>
      <c r="Y29" s="1071"/>
      <c r="Z29" s="1071"/>
    </row>
    <row r="30" spans="1:26" ht="13.5" customHeight="1">
      <c r="A30" s="816" t="s">
        <v>715</v>
      </c>
      <c r="B30" s="908">
        <v>2664.4453317700004</v>
      </c>
      <c r="C30" s="908">
        <v>275.60261534</v>
      </c>
      <c r="D30" s="908">
        <v>971.42035767000004</v>
      </c>
      <c r="E30" s="908">
        <v>822.42892694</v>
      </c>
      <c r="F30" s="908">
        <v>550.98751078000009</v>
      </c>
      <c r="G30" s="908">
        <v>36.329471319999996</v>
      </c>
      <c r="H30" s="908">
        <v>7.6764497199999999</v>
      </c>
      <c r="J30" s="296"/>
      <c r="L30" s="120"/>
      <c r="N30" s="120"/>
      <c r="O30" s="120"/>
      <c r="P30" s="120"/>
      <c r="Q30" s="120"/>
      <c r="R30" s="1449"/>
      <c r="S30" s="1071"/>
      <c r="T30" s="1071"/>
      <c r="U30" s="1071"/>
      <c r="V30" s="1071"/>
      <c r="W30" s="1071"/>
      <c r="X30" s="1071"/>
      <c r="Y30" s="1071"/>
      <c r="Z30" s="1071"/>
    </row>
    <row r="31" spans="1:26" ht="13.5" customHeight="1">
      <c r="A31" s="816" t="s">
        <v>716</v>
      </c>
      <c r="B31" s="908">
        <v>1562.7393116900002</v>
      </c>
      <c r="C31" s="908">
        <v>384.06816739000004</v>
      </c>
      <c r="D31" s="908">
        <v>366.52909529000004</v>
      </c>
      <c r="E31" s="908">
        <v>320.80855120000001</v>
      </c>
      <c r="F31" s="908">
        <v>487.13728188000005</v>
      </c>
      <c r="G31" s="908">
        <v>0</v>
      </c>
      <c r="H31" s="908">
        <v>4.1962159300000001</v>
      </c>
      <c r="J31" s="296"/>
      <c r="L31" s="120"/>
      <c r="N31" s="120"/>
      <c r="O31" s="120"/>
      <c r="P31" s="120"/>
      <c r="Q31" s="120"/>
      <c r="R31" s="1449"/>
      <c r="S31" s="1071"/>
      <c r="T31" s="1071"/>
      <c r="U31" s="1071"/>
      <c r="V31" s="1071"/>
      <c r="W31" s="1071"/>
      <c r="X31" s="1071"/>
      <c r="Y31" s="1071"/>
      <c r="Z31" s="1071"/>
    </row>
    <row r="32" spans="1:26" ht="13.5" customHeight="1">
      <c r="A32" s="817" t="s">
        <v>717</v>
      </c>
      <c r="B32" s="916">
        <v>6469.7948883399986</v>
      </c>
      <c r="C32" s="916">
        <v>369.34680248000001</v>
      </c>
      <c r="D32" s="916">
        <v>160.48309357999997</v>
      </c>
      <c r="E32" s="916">
        <v>5451.1110911299993</v>
      </c>
      <c r="F32" s="916">
        <v>45.875530289999993</v>
      </c>
      <c r="G32" s="916">
        <v>0</v>
      </c>
      <c r="H32" s="916">
        <v>442.97837085999998</v>
      </c>
      <c r="J32" s="296"/>
      <c r="L32" s="120"/>
      <c r="N32" s="120"/>
      <c r="O32" s="120"/>
      <c r="P32" s="120"/>
      <c r="Q32" s="120"/>
      <c r="R32" s="1449"/>
      <c r="S32" s="1071"/>
      <c r="T32" s="1071"/>
      <c r="U32" s="1071"/>
      <c r="V32" s="1071"/>
      <c r="W32" s="1071"/>
      <c r="X32" s="1071"/>
      <c r="Y32" s="1071"/>
      <c r="Z32" s="1071"/>
    </row>
    <row r="33" spans="1:26" ht="13.5" customHeight="1">
      <c r="A33" s="816" t="s">
        <v>718</v>
      </c>
      <c r="B33" s="908">
        <v>230.23637452000003</v>
      </c>
      <c r="C33" s="908">
        <v>2.950523E-2</v>
      </c>
      <c r="D33" s="908">
        <v>28.72919345</v>
      </c>
      <c r="E33" s="908">
        <v>201.72018795</v>
      </c>
      <c r="F33" s="908">
        <v>0.10188113</v>
      </c>
      <c r="G33" s="908">
        <v>0</v>
      </c>
      <c r="H33" s="908">
        <v>-0.34439323999999999</v>
      </c>
      <c r="J33" s="296"/>
      <c r="L33" s="120"/>
      <c r="N33" s="120"/>
      <c r="O33" s="120"/>
      <c r="P33" s="120"/>
      <c r="Q33" s="120"/>
      <c r="R33" s="1449"/>
      <c r="S33" s="1071"/>
      <c r="T33" s="1071"/>
      <c r="U33" s="1071"/>
      <c r="V33" s="1071"/>
      <c r="W33" s="1071"/>
      <c r="X33" s="1071"/>
      <c r="Y33" s="1071"/>
      <c r="Z33" s="1071"/>
    </row>
    <row r="34" spans="1:26" ht="13.5" customHeight="1">
      <c r="A34" s="816" t="s">
        <v>719</v>
      </c>
      <c r="B34" s="908">
        <v>5825.3378984399988</v>
      </c>
      <c r="C34" s="908">
        <v>222.25591999</v>
      </c>
      <c r="D34" s="908">
        <v>44.399891740000001</v>
      </c>
      <c r="E34" s="908">
        <v>5079.0791851899994</v>
      </c>
      <c r="F34" s="908">
        <v>36.280189119999996</v>
      </c>
      <c r="G34" s="908">
        <v>0</v>
      </c>
      <c r="H34" s="908">
        <v>443.32271239999994</v>
      </c>
      <c r="J34" s="296"/>
      <c r="L34" s="120"/>
      <c r="N34" s="120"/>
      <c r="O34" s="120"/>
      <c r="P34" s="120"/>
      <c r="Q34" s="120"/>
      <c r="R34" s="1449"/>
      <c r="S34" s="1071"/>
      <c r="T34" s="1071"/>
      <c r="U34" s="1071"/>
      <c r="V34" s="1071"/>
      <c r="W34" s="1071"/>
      <c r="X34" s="1071"/>
      <c r="Y34" s="1071"/>
      <c r="Z34" s="1071"/>
    </row>
    <row r="35" spans="1:26" ht="13.5" customHeight="1">
      <c r="A35" s="816" t="s">
        <v>720</v>
      </c>
      <c r="B35" s="908">
        <v>414.22061537999997</v>
      </c>
      <c r="C35" s="908">
        <v>147.06137726</v>
      </c>
      <c r="D35" s="908">
        <v>87.354008390000004</v>
      </c>
      <c r="E35" s="908">
        <v>170.31171799000001</v>
      </c>
      <c r="F35" s="908">
        <v>9.4934600400000004</v>
      </c>
      <c r="G35" s="908">
        <v>0</v>
      </c>
      <c r="H35" s="908">
        <v>5.1700000000000003E-5</v>
      </c>
      <c r="J35" s="296"/>
      <c r="L35" s="120"/>
      <c r="N35" s="120"/>
      <c r="O35" s="120"/>
      <c r="P35" s="120"/>
      <c r="Q35" s="120"/>
      <c r="R35" s="1449"/>
      <c r="S35" s="1071"/>
      <c r="T35" s="1071"/>
      <c r="U35" s="1071"/>
      <c r="V35" s="1071"/>
      <c r="W35" s="1071"/>
      <c r="X35" s="1071"/>
      <c r="Y35" s="1071"/>
      <c r="Z35" s="1071"/>
    </row>
    <row r="36" spans="1:26" ht="13.5" customHeight="1">
      <c r="A36" s="817" t="s">
        <v>721</v>
      </c>
      <c r="B36" s="916">
        <v>8641.73892763</v>
      </c>
      <c r="C36" s="916">
        <v>1649.6021656800001</v>
      </c>
      <c r="D36" s="916">
        <v>3215.07454564</v>
      </c>
      <c r="E36" s="916">
        <v>1594.5123454799998</v>
      </c>
      <c r="F36" s="916">
        <v>2181.5864715899997</v>
      </c>
      <c r="G36" s="916">
        <v>-2.2346079999998381E-2</v>
      </c>
      <c r="H36" s="916">
        <v>0.98574531999999992</v>
      </c>
      <c r="J36" s="296"/>
      <c r="L36" s="120"/>
      <c r="N36" s="120"/>
      <c r="O36" s="120"/>
      <c r="P36" s="120"/>
      <c r="Q36" s="120"/>
      <c r="R36" s="1449"/>
      <c r="S36" s="1071"/>
      <c r="T36" s="1071"/>
      <c r="U36" s="1071"/>
      <c r="V36" s="1071"/>
      <c r="W36" s="1071"/>
      <c r="X36" s="1071"/>
      <c r="Y36" s="1071"/>
      <c r="Z36" s="1071"/>
    </row>
    <row r="37" spans="1:26" ht="13.5" customHeight="1">
      <c r="A37" s="319" t="s">
        <v>722</v>
      </c>
      <c r="B37" s="908">
        <v>4128.1059414700003</v>
      </c>
      <c r="C37" s="908">
        <v>1152.6486413600001</v>
      </c>
      <c r="D37" s="908">
        <v>1546.0250626999998</v>
      </c>
      <c r="E37" s="908">
        <v>778.57520533000002</v>
      </c>
      <c r="F37" s="908">
        <v>650.41264191000005</v>
      </c>
      <c r="G37" s="908">
        <v>0</v>
      </c>
      <c r="H37" s="908">
        <v>0.44439017000000003</v>
      </c>
      <c r="J37" s="296"/>
      <c r="L37" s="120"/>
      <c r="N37" s="120"/>
      <c r="O37" s="120"/>
      <c r="P37" s="120"/>
      <c r="Q37" s="120"/>
      <c r="R37" s="1449"/>
      <c r="S37" s="1071"/>
      <c r="T37" s="1071"/>
      <c r="U37" s="1071"/>
      <c r="V37" s="1071"/>
      <c r="W37" s="1071"/>
      <c r="X37" s="1071"/>
      <c r="Y37" s="1071"/>
      <c r="Z37" s="1071"/>
    </row>
    <row r="38" spans="1:26" ht="13.5" customHeight="1">
      <c r="A38" s="319" t="s">
        <v>723</v>
      </c>
      <c r="B38" s="908">
        <v>3155.6892555199997</v>
      </c>
      <c r="C38" s="908">
        <v>50.638616029999994</v>
      </c>
      <c r="D38" s="908">
        <v>1574.14681892</v>
      </c>
      <c r="E38" s="908">
        <v>622.08026971999993</v>
      </c>
      <c r="F38" s="908">
        <v>908.29680364000001</v>
      </c>
      <c r="G38" s="908">
        <v>0</v>
      </c>
      <c r="H38" s="908">
        <v>0.52674720999999991</v>
      </c>
      <c r="J38" s="296"/>
      <c r="L38" s="120"/>
      <c r="N38" s="120"/>
      <c r="O38" s="120"/>
      <c r="P38" s="120"/>
      <c r="Q38" s="120"/>
      <c r="R38" s="1449"/>
      <c r="S38" s="1071"/>
      <c r="T38" s="1071"/>
      <c r="U38" s="1071"/>
      <c r="V38" s="1071"/>
      <c r="W38" s="1071"/>
      <c r="X38" s="1071"/>
      <c r="Y38" s="1071"/>
      <c r="Z38" s="1071"/>
    </row>
    <row r="39" spans="1:26" ht="13.5" customHeight="1">
      <c r="A39" s="816" t="s">
        <v>724</v>
      </c>
      <c r="B39" s="908">
        <v>1357.9437306399998</v>
      </c>
      <c r="C39" s="908">
        <v>446.31490829000001</v>
      </c>
      <c r="D39" s="908">
        <v>94.902664020000003</v>
      </c>
      <c r="E39" s="908">
        <v>193.85687043000001</v>
      </c>
      <c r="F39" s="908">
        <v>622.87702603999992</v>
      </c>
      <c r="G39" s="908">
        <v>-2.2346079999998381E-2</v>
      </c>
      <c r="H39" s="908">
        <v>1.460794E-2</v>
      </c>
      <c r="J39" s="296"/>
      <c r="L39" s="120"/>
      <c r="N39" s="120"/>
      <c r="O39" s="120"/>
      <c r="P39" s="120"/>
      <c r="Q39" s="120"/>
      <c r="R39" s="1449"/>
      <c r="S39" s="1071"/>
      <c r="T39" s="1071"/>
      <c r="U39" s="1071"/>
      <c r="V39" s="1071"/>
      <c r="W39" s="1071"/>
      <c r="X39" s="1071"/>
      <c r="Y39" s="1071"/>
      <c r="Z39" s="1071"/>
    </row>
    <row r="40" spans="1:26">
      <c r="A40" s="817" t="s">
        <v>725</v>
      </c>
      <c r="B40" s="916">
        <v>46467.073187909999</v>
      </c>
      <c r="C40" s="916">
        <v>9897.4438300500005</v>
      </c>
      <c r="D40" s="916">
        <v>7931.5555583800005</v>
      </c>
      <c r="E40" s="916">
        <v>10585.189110830001</v>
      </c>
      <c r="F40" s="916">
        <v>17901.899063969999</v>
      </c>
      <c r="G40" s="916">
        <v>0</v>
      </c>
      <c r="H40" s="916">
        <v>150.98562468</v>
      </c>
      <c r="I40" s="120"/>
      <c r="J40" s="296"/>
      <c r="L40" s="120"/>
      <c r="N40" s="120"/>
      <c r="O40" s="120"/>
      <c r="P40" s="120"/>
      <c r="Q40" s="120"/>
      <c r="R40" s="1449"/>
      <c r="S40" s="1071"/>
      <c r="T40" s="1071"/>
      <c r="U40" s="1071"/>
      <c r="V40" s="1071"/>
      <c r="W40" s="1071"/>
      <c r="X40" s="1071"/>
      <c r="Y40" s="1071"/>
      <c r="Z40" s="1071"/>
    </row>
    <row r="41" spans="1:26">
      <c r="A41" s="816" t="s">
        <v>726</v>
      </c>
      <c r="B41" s="314">
        <v>28162.9512876548</v>
      </c>
      <c r="C41" s="908">
        <v>6539.3781327290626</v>
      </c>
      <c r="D41" s="908">
        <v>4537.3147271193193</v>
      </c>
      <c r="E41" s="908">
        <v>8945.257800679854</v>
      </c>
      <c r="F41" s="908">
        <v>7990.0150024465629</v>
      </c>
      <c r="G41" s="908">
        <v>0</v>
      </c>
      <c r="H41" s="908">
        <v>150.98562468</v>
      </c>
      <c r="I41" s="120"/>
      <c r="J41" s="296"/>
      <c r="L41" s="120"/>
      <c r="N41" s="120"/>
      <c r="O41" s="120"/>
      <c r="P41" s="120"/>
      <c r="Q41" s="120"/>
      <c r="R41" s="1449"/>
      <c r="S41" s="1071"/>
      <c r="T41" s="1071"/>
      <c r="U41" s="1071"/>
      <c r="V41" s="1071"/>
      <c r="W41" s="1071"/>
      <c r="X41" s="1071"/>
      <c r="Y41" s="1071"/>
      <c r="Z41" s="1071"/>
    </row>
    <row r="42" spans="1:26">
      <c r="A42" s="816" t="s">
        <v>727</v>
      </c>
      <c r="B42" s="314">
        <v>18304.121900255202</v>
      </c>
      <c r="C42" s="908">
        <v>3358.0656973209379</v>
      </c>
      <c r="D42" s="908">
        <v>3394.2408312606813</v>
      </c>
      <c r="E42" s="908">
        <v>1639.9313101501464</v>
      </c>
      <c r="F42" s="908">
        <v>9911.8840615234367</v>
      </c>
      <c r="G42" s="908">
        <v>0</v>
      </c>
      <c r="H42" s="908">
        <v>0</v>
      </c>
      <c r="I42" s="120"/>
      <c r="J42" s="296"/>
      <c r="L42" s="120"/>
      <c r="N42" s="120"/>
      <c r="O42" s="120"/>
      <c r="P42" s="120"/>
      <c r="Q42" s="120"/>
      <c r="R42" s="1449"/>
      <c r="S42" s="1071"/>
      <c r="T42" s="1071"/>
      <c r="U42" s="1071"/>
      <c r="V42" s="1071"/>
      <c r="W42" s="1071"/>
      <c r="X42" s="1071"/>
      <c r="Y42" s="1071"/>
      <c r="Z42" s="1071"/>
    </row>
    <row r="43" spans="1:26">
      <c r="A43" s="817" t="s">
        <v>728</v>
      </c>
      <c r="B43" s="916">
        <v>836.54798291388511</v>
      </c>
      <c r="C43" s="916">
        <v>252.51877766000052</v>
      </c>
      <c r="D43" s="916">
        <v>-1.4259420013097213E-2</v>
      </c>
      <c r="E43" s="916">
        <v>127.05019726000398</v>
      </c>
      <c r="F43" s="916">
        <v>456.177318410022</v>
      </c>
      <c r="G43" s="916">
        <v>0</v>
      </c>
      <c r="H43" s="916">
        <v>0.81594900387178337</v>
      </c>
      <c r="I43" s="120"/>
      <c r="J43" s="296"/>
      <c r="L43" s="120"/>
      <c r="N43" s="120"/>
      <c r="O43" s="120"/>
      <c r="P43" s="120"/>
      <c r="Q43" s="120"/>
      <c r="R43" s="1449"/>
      <c r="S43" s="1071"/>
      <c r="T43" s="1071"/>
      <c r="U43" s="1071"/>
      <c r="V43" s="1071"/>
      <c r="W43" s="1071"/>
      <c r="X43" s="1071"/>
      <c r="Y43" s="1071"/>
      <c r="Z43" s="1071"/>
    </row>
    <row r="44" spans="1:26" ht="15" thickBot="1">
      <c r="B44" s="914"/>
      <c r="C44" s="314"/>
      <c r="D44" s="314"/>
      <c r="E44" s="314"/>
      <c r="F44" s="314"/>
      <c r="G44" s="314"/>
      <c r="H44" s="314"/>
      <c r="I44" s="120"/>
      <c r="J44" s="296"/>
      <c r="L44" s="120"/>
      <c r="N44" s="120"/>
      <c r="O44" s="120"/>
      <c r="P44" s="120"/>
      <c r="Q44" s="120"/>
      <c r="R44" s="1449"/>
      <c r="S44" s="1071"/>
      <c r="T44" s="1071"/>
      <c r="U44" s="1071"/>
      <c r="V44" s="1071"/>
      <c r="W44" s="1071"/>
      <c r="X44" s="1071"/>
      <c r="Y44" s="1071"/>
      <c r="Z44" s="1071"/>
    </row>
    <row r="45" spans="1:26" ht="15" thickBot="1">
      <c r="A45" s="813" t="s">
        <v>729</v>
      </c>
      <c r="B45" s="911">
        <v>135941.58210288387</v>
      </c>
      <c r="C45" s="911">
        <v>31057.744818759998</v>
      </c>
      <c r="D45" s="911">
        <v>24753.816798659991</v>
      </c>
      <c r="E45" s="911">
        <v>34984.645559850003</v>
      </c>
      <c r="F45" s="911">
        <v>42686.459628570017</v>
      </c>
      <c r="G45" s="911">
        <v>93.75866400000001</v>
      </c>
      <c r="H45" s="911">
        <v>2365.1566330438723</v>
      </c>
      <c r="I45" s="120"/>
      <c r="J45" s="296"/>
      <c r="L45" s="120"/>
      <c r="N45" s="120"/>
      <c r="O45" s="120"/>
      <c r="P45" s="120"/>
      <c r="Q45" s="120"/>
      <c r="R45" s="1449"/>
      <c r="S45" s="1071"/>
      <c r="T45" s="1071"/>
      <c r="U45" s="1071"/>
      <c r="V45" s="1071"/>
      <c r="W45" s="1071"/>
      <c r="X45" s="1071"/>
      <c r="Y45" s="1071"/>
      <c r="Z45" s="1071"/>
    </row>
    <row r="46" spans="1:26">
      <c r="A46" s="816" t="s">
        <v>730</v>
      </c>
      <c r="B46" s="908">
        <v>162315.93601151998</v>
      </c>
      <c r="C46" s="908">
        <v>39332.179081219998</v>
      </c>
      <c r="D46" s="908">
        <v>33317.486060089999</v>
      </c>
      <c r="E46" s="908">
        <v>37248.983827969998</v>
      </c>
      <c r="F46" s="908">
        <v>52417.287042240001</v>
      </c>
      <c r="G46" s="908">
        <v>0</v>
      </c>
      <c r="H46" s="908">
        <v>0</v>
      </c>
      <c r="I46" s="120"/>
      <c r="J46" s="296"/>
      <c r="L46" s="120"/>
      <c r="N46" s="120"/>
      <c r="O46" s="120"/>
      <c r="P46" s="120"/>
      <c r="Q46" s="120"/>
      <c r="R46" s="1449"/>
      <c r="S46" s="1071"/>
      <c r="T46" s="1071"/>
      <c r="U46" s="1071"/>
      <c r="V46" s="1071"/>
      <c r="W46" s="1071"/>
      <c r="X46" s="1071"/>
      <c r="Y46" s="1071"/>
      <c r="Z46" s="1071"/>
    </row>
    <row r="47" spans="1:26">
      <c r="A47" s="816" t="s">
        <v>731</v>
      </c>
      <c r="B47" s="908">
        <v>18633.05073689</v>
      </c>
      <c r="C47" s="908">
        <v>8180.9552446299995</v>
      </c>
      <c r="D47" s="908">
        <v>5512.5645804000005</v>
      </c>
      <c r="E47" s="908">
        <v>2646.9213170400003</v>
      </c>
      <c r="F47" s="908">
        <v>2292.6095948200004</v>
      </c>
      <c r="G47" s="908">
        <v>0</v>
      </c>
      <c r="H47" s="908">
        <v>0</v>
      </c>
      <c r="I47" s="120"/>
      <c r="J47" s="296"/>
      <c r="L47" s="120"/>
      <c r="N47" s="120"/>
      <c r="O47" s="120"/>
      <c r="P47" s="120"/>
      <c r="Q47" s="120"/>
      <c r="R47" s="1449"/>
      <c r="S47" s="1071"/>
      <c r="T47" s="1071"/>
      <c r="U47" s="1071"/>
      <c r="V47" s="1071"/>
      <c r="W47" s="1071"/>
      <c r="X47" s="1071"/>
      <c r="Y47" s="1071"/>
      <c r="Z47" s="1071"/>
    </row>
    <row r="48" spans="1:26" ht="15" thickBot="1">
      <c r="A48" s="815" t="s">
        <v>732</v>
      </c>
      <c r="B48" s="913">
        <v>6778.5221262999985</v>
      </c>
      <c r="C48" s="913">
        <v>1013.4496403200037</v>
      </c>
      <c r="D48" s="913">
        <v>2922.4553829899969</v>
      </c>
      <c r="E48" s="913">
        <v>408.18898805000526</v>
      </c>
      <c r="F48" s="913">
        <v>2434.4281149399917</v>
      </c>
      <c r="G48" s="913">
        <v>0</v>
      </c>
      <c r="H48" s="913">
        <v>0</v>
      </c>
      <c r="I48" s="120"/>
      <c r="J48" s="296"/>
      <c r="L48" s="120"/>
      <c r="N48" s="120"/>
      <c r="O48" s="120"/>
      <c r="P48" s="120"/>
      <c r="Q48" s="120"/>
      <c r="R48" s="1449"/>
      <c r="S48" s="1071"/>
      <c r="T48" s="1071"/>
      <c r="U48" s="1071"/>
      <c r="V48" s="1071"/>
      <c r="W48" s="1071"/>
      <c r="X48" s="1071"/>
      <c r="Y48" s="1071"/>
      <c r="Z48" s="1071"/>
    </row>
    <row r="49" spans="1:26" ht="15" thickBot="1">
      <c r="A49" s="814" t="s">
        <v>733</v>
      </c>
      <c r="B49" s="912">
        <v>187727.50887470998</v>
      </c>
      <c r="C49" s="912">
        <v>48526.583966170001</v>
      </c>
      <c r="D49" s="912">
        <v>41752.506023479997</v>
      </c>
      <c r="E49" s="912">
        <v>40304.094133060004</v>
      </c>
      <c r="F49" s="912">
        <v>57144.324751999993</v>
      </c>
      <c r="G49" s="912">
        <v>0</v>
      </c>
      <c r="H49" s="912">
        <v>0</v>
      </c>
      <c r="I49" s="120"/>
      <c r="J49" s="296"/>
      <c r="L49" s="120"/>
      <c r="N49" s="120"/>
      <c r="O49" s="120"/>
      <c r="P49" s="120"/>
      <c r="Q49" s="120"/>
      <c r="R49" s="1449"/>
      <c r="S49" s="1071"/>
      <c r="T49" s="1071"/>
      <c r="U49" s="1071"/>
      <c r="V49" s="1071"/>
      <c r="W49" s="1071"/>
      <c r="X49" s="1071"/>
      <c r="Y49" s="1071"/>
      <c r="Z49" s="1071"/>
    </row>
    <row r="50" spans="1:26" ht="15" thickBot="1">
      <c r="A50" s="813" t="s">
        <v>671</v>
      </c>
      <c r="B50" s="911">
        <v>4568.3751305200003</v>
      </c>
      <c r="C50" s="911">
        <v>1167.66321507</v>
      </c>
      <c r="D50" s="911">
        <v>781.5788321</v>
      </c>
      <c r="E50" s="911">
        <v>19.336307089999998</v>
      </c>
      <c r="F50" s="911">
        <v>2599.7967762600001</v>
      </c>
      <c r="G50" s="911">
        <v>0</v>
      </c>
      <c r="H50" s="911">
        <v>0</v>
      </c>
      <c r="I50" s="120"/>
      <c r="J50" s="296"/>
      <c r="L50" s="120"/>
      <c r="N50" s="120"/>
      <c r="O50" s="120"/>
      <c r="P50" s="120"/>
      <c r="Q50" s="120"/>
      <c r="R50" s="1449"/>
      <c r="S50" s="1071"/>
      <c r="T50" s="1071"/>
      <c r="U50" s="1071"/>
      <c r="V50" s="1071"/>
      <c r="W50" s="1071"/>
      <c r="X50" s="1071"/>
      <c r="Y50" s="1071"/>
      <c r="Z50" s="1071"/>
    </row>
    <row r="51" spans="1:26" ht="15" thickBot="1">
      <c r="A51" s="813" t="s">
        <v>734</v>
      </c>
      <c r="B51" s="911">
        <v>16812.271345740002</v>
      </c>
      <c r="C51" s="911">
        <v>0</v>
      </c>
      <c r="D51" s="911">
        <v>16812.271345760004</v>
      </c>
      <c r="E51" s="911">
        <v>0</v>
      </c>
      <c r="F51" s="911">
        <v>-1.9999999999999997E-8</v>
      </c>
      <c r="G51" s="911">
        <v>0</v>
      </c>
      <c r="H51" s="911">
        <v>0</v>
      </c>
      <c r="I51" s="120"/>
      <c r="J51" s="296"/>
      <c r="L51" s="120"/>
      <c r="N51" s="120"/>
      <c r="O51" s="120"/>
      <c r="P51" s="120"/>
      <c r="Q51" s="120"/>
      <c r="R51" s="1449"/>
      <c r="S51" s="1071"/>
      <c r="T51" s="1071"/>
      <c r="U51" s="1071"/>
      <c r="V51" s="1071"/>
      <c r="W51" s="1071"/>
      <c r="X51" s="1071"/>
      <c r="Y51" s="1071"/>
      <c r="Z51" s="1071"/>
    </row>
    <row r="52" spans="1:26" ht="15" thickBot="1">
      <c r="A52" s="814" t="s">
        <v>337</v>
      </c>
      <c r="B52" s="912">
        <v>345049.73745385389</v>
      </c>
      <c r="C52" s="912">
        <v>80751.991999999998</v>
      </c>
      <c r="D52" s="912">
        <v>84100.172999999995</v>
      </c>
      <c r="E52" s="912">
        <v>75308.076000000001</v>
      </c>
      <c r="F52" s="912">
        <v>102430.58115681002</v>
      </c>
      <c r="G52" s="912">
        <v>93.75866400000001</v>
      </c>
      <c r="H52" s="912">
        <v>2365.1566330438723</v>
      </c>
      <c r="I52" s="120"/>
      <c r="J52" s="296"/>
      <c r="L52" s="120"/>
      <c r="N52" s="120"/>
      <c r="O52" s="120"/>
      <c r="P52" s="120"/>
      <c r="Q52" s="120"/>
      <c r="R52" s="1449"/>
      <c r="S52" s="1071"/>
      <c r="T52" s="1071"/>
      <c r="U52" s="1071"/>
      <c r="V52" s="1071"/>
      <c r="W52" s="1071"/>
      <c r="X52" s="1071"/>
      <c r="Y52" s="1071"/>
      <c r="Z52" s="1071"/>
    </row>
    <row r="53" spans="1:26" ht="15" thickBot="1">
      <c r="A53" s="813" t="s">
        <v>735</v>
      </c>
      <c r="B53" s="911">
        <v>75176.232401109999</v>
      </c>
      <c r="C53" s="911">
        <v>58347.051463569995</v>
      </c>
      <c r="D53" s="911">
        <v>16812.27134576</v>
      </c>
      <c r="E53" s="911">
        <v>16.93559312</v>
      </c>
      <c r="F53" s="911">
        <v>-2.6001340000000216E-2</v>
      </c>
      <c r="G53" s="911">
        <v>0</v>
      </c>
      <c r="H53" s="911">
        <v>0</v>
      </c>
      <c r="J53" s="296"/>
      <c r="L53" s="120"/>
      <c r="N53" s="120"/>
      <c r="O53" s="120"/>
      <c r="P53" s="120"/>
      <c r="Q53" s="120"/>
      <c r="R53" s="1449"/>
      <c r="S53" s="1071"/>
      <c r="T53" s="1071"/>
      <c r="U53" s="1071"/>
      <c r="V53" s="1071"/>
      <c r="W53" s="1071"/>
      <c r="X53" s="1071"/>
      <c r="Y53" s="1071"/>
      <c r="Z53" s="1071"/>
    </row>
    <row r="54" spans="1:26">
      <c r="A54" s="811" t="s">
        <v>736</v>
      </c>
      <c r="B54" s="910"/>
      <c r="C54" s="910"/>
      <c r="D54" s="910"/>
      <c r="E54" s="910"/>
      <c r="F54" s="910"/>
      <c r="G54" s="910"/>
      <c r="H54" s="910"/>
      <c r="J54" s="296"/>
      <c r="L54" s="902"/>
      <c r="M54" s="902"/>
      <c r="N54" s="902"/>
      <c r="O54" s="902"/>
      <c r="P54" s="902"/>
      <c r="Q54" s="902"/>
      <c r="R54" s="902"/>
      <c r="S54" s="902"/>
      <c r="T54" s="902"/>
      <c r="U54" s="902"/>
      <c r="V54" s="902"/>
    </row>
    <row r="55" spans="1:26">
      <c r="A55" s="819"/>
      <c r="B55" s="923"/>
      <c r="C55" s="923"/>
      <c r="D55" s="923"/>
      <c r="E55" s="923"/>
      <c r="F55" s="923"/>
      <c r="G55" s="923"/>
      <c r="H55" s="923"/>
      <c r="J55" s="296"/>
      <c r="L55" s="902"/>
      <c r="M55" s="902"/>
      <c r="N55" s="902"/>
      <c r="O55" s="902"/>
      <c r="P55" s="902"/>
      <c r="Q55" s="902"/>
      <c r="R55" s="902"/>
      <c r="S55" s="902"/>
      <c r="T55" s="902"/>
      <c r="U55" s="902"/>
      <c r="V55" s="902"/>
    </row>
    <row r="56" spans="1:26">
      <c r="B56" s="910"/>
      <c r="C56" s="909"/>
      <c r="D56" s="908"/>
      <c r="E56" s="908"/>
      <c r="F56" s="907"/>
      <c r="G56" s="314"/>
      <c r="H56" s="314"/>
      <c r="J56" s="296"/>
      <c r="L56" s="902"/>
      <c r="M56" s="902"/>
      <c r="N56" s="902"/>
      <c r="O56" s="902"/>
      <c r="P56" s="902"/>
      <c r="Q56" s="902"/>
      <c r="R56" s="902"/>
      <c r="S56" s="902"/>
      <c r="T56" s="902"/>
      <c r="U56" s="902"/>
      <c r="V56" s="902"/>
    </row>
    <row r="57" spans="1:26">
      <c r="B57" s="925"/>
      <c r="C57" s="925"/>
      <c r="D57" s="925"/>
      <c r="E57" s="925"/>
      <c r="F57" s="925"/>
      <c r="G57" s="925"/>
      <c r="H57" s="925"/>
      <c r="J57" s="296"/>
      <c r="L57" s="902"/>
    </row>
    <row r="58" spans="1:26">
      <c r="B58" s="925"/>
      <c r="C58" s="925"/>
      <c r="D58" s="925"/>
      <c r="E58" s="925"/>
      <c r="F58" s="925"/>
      <c r="G58" s="925"/>
      <c r="H58" s="925"/>
      <c r="J58" s="296"/>
      <c r="L58" s="902"/>
    </row>
    <row r="59" spans="1:26">
      <c r="A59" s="1011" t="s">
        <v>737</v>
      </c>
      <c r="B59" s="905"/>
      <c r="C59" s="905"/>
      <c r="D59" s="314"/>
      <c r="E59" s="314"/>
      <c r="F59" s="906"/>
      <c r="G59" s="922"/>
      <c r="H59" s="314"/>
      <c r="J59" s="296"/>
      <c r="L59" s="902"/>
    </row>
    <row r="60" spans="1:26">
      <c r="A60" s="921"/>
      <c r="B60" s="1051"/>
      <c r="C60" s="920"/>
      <c r="D60" s="920"/>
      <c r="E60" s="920"/>
      <c r="F60" s="920"/>
      <c r="G60" s="920"/>
      <c r="H60" s="920"/>
      <c r="J60" s="296"/>
      <c r="L60" s="902"/>
    </row>
    <row r="61" spans="1:26" ht="27.6" customHeight="1" thickBot="1">
      <c r="A61" s="919" t="s">
        <v>109</v>
      </c>
      <c r="B61" s="918" t="s">
        <v>337</v>
      </c>
      <c r="C61" s="918" t="s">
        <v>556</v>
      </c>
      <c r="D61" s="918" t="s">
        <v>684</v>
      </c>
      <c r="E61" s="918" t="s">
        <v>685</v>
      </c>
      <c r="F61" s="918" t="s">
        <v>686</v>
      </c>
      <c r="G61" s="918" t="s">
        <v>687</v>
      </c>
      <c r="H61" s="917" t="s">
        <v>688</v>
      </c>
      <c r="J61" s="296"/>
      <c r="L61" s="902"/>
    </row>
    <row r="62" spans="1:26">
      <c r="A62" s="817" t="s">
        <v>689</v>
      </c>
      <c r="B62" s="916">
        <v>14793.761729610002</v>
      </c>
      <c r="C62" s="916">
        <v>2643.6016634299999</v>
      </c>
      <c r="D62" s="916">
        <v>1751.4974447699999</v>
      </c>
      <c r="E62" s="916">
        <v>2131.7730888900001</v>
      </c>
      <c r="F62" s="916">
        <v>7214.8687302999997</v>
      </c>
      <c r="G62" s="916">
        <v>0</v>
      </c>
      <c r="H62" s="916">
        <v>1052.0208022200002</v>
      </c>
      <c r="J62" s="296"/>
      <c r="L62" s="902"/>
      <c r="N62" s="120"/>
      <c r="O62" s="120"/>
      <c r="P62" s="120"/>
      <c r="Q62" s="120"/>
      <c r="R62" s="120"/>
      <c r="S62" s="120"/>
      <c r="T62" s="120"/>
      <c r="U62" s="120"/>
      <c r="V62" s="120"/>
    </row>
    <row r="63" spans="1:26">
      <c r="A63" s="817" t="s">
        <v>690</v>
      </c>
      <c r="B63" s="916">
        <v>8100.9435582500009</v>
      </c>
      <c r="C63" s="916">
        <v>5444.2611494500006</v>
      </c>
      <c r="D63" s="916">
        <v>337.07925297999998</v>
      </c>
      <c r="E63" s="916">
        <v>2103.7890059699998</v>
      </c>
      <c r="F63" s="916">
        <v>211.63129927</v>
      </c>
      <c r="G63" s="916">
        <v>0</v>
      </c>
      <c r="H63" s="916">
        <v>4.1828505800000002</v>
      </c>
      <c r="J63" s="296"/>
      <c r="L63" s="902"/>
      <c r="N63" s="120"/>
      <c r="O63" s="120"/>
      <c r="P63" s="120"/>
      <c r="Q63" s="120"/>
      <c r="R63" s="120"/>
      <c r="S63" s="120"/>
      <c r="T63" s="120"/>
      <c r="U63" s="120"/>
      <c r="V63" s="120"/>
    </row>
    <row r="64" spans="1:26">
      <c r="A64" s="816" t="s">
        <v>691</v>
      </c>
      <c r="B64" s="908">
        <v>3599.0809175299996</v>
      </c>
      <c r="C64" s="908">
        <v>3177.6701020999999</v>
      </c>
      <c r="D64" s="908">
        <v>200.26371199000002</v>
      </c>
      <c r="E64" s="908">
        <v>102.06396461</v>
      </c>
      <c r="F64" s="908">
        <v>114.90028828</v>
      </c>
      <c r="G64" s="908">
        <v>0</v>
      </c>
      <c r="H64" s="908">
        <v>4.1828505500000004</v>
      </c>
      <c r="J64" s="296"/>
      <c r="L64" s="902"/>
      <c r="N64" s="120"/>
      <c r="O64" s="120"/>
      <c r="P64" s="120"/>
      <c r="Q64" s="120"/>
      <c r="R64" s="120"/>
      <c r="S64" s="120"/>
      <c r="T64" s="120"/>
      <c r="U64" s="120"/>
      <c r="V64" s="120"/>
    </row>
    <row r="65" spans="1:22">
      <c r="A65" s="816" t="s">
        <v>692</v>
      </c>
      <c r="B65" s="908">
        <v>2578.93672053</v>
      </c>
      <c r="C65" s="908">
        <v>2230.24809271</v>
      </c>
      <c r="D65" s="908">
        <v>130.86566752000002</v>
      </c>
      <c r="E65" s="908">
        <v>122.82506827</v>
      </c>
      <c r="F65" s="908">
        <v>94.997892030000003</v>
      </c>
      <c r="G65" s="908">
        <v>0</v>
      </c>
      <c r="H65" s="908">
        <v>0</v>
      </c>
      <c r="J65" s="296"/>
      <c r="L65" s="902"/>
      <c r="N65" s="120"/>
      <c r="O65" s="120"/>
      <c r="P65" s="120"/>
      <c r="Q65" s="120"/>
      <c r="R65" s="120"/>
      <c r="S65" s="120"/>
      <c r="T65" s="120"/>
      <c r="U65" s="120"/>
      <c r="V65" s="120"/>
    </row>
    <row r="66" spans="1:22">
      <c r="A66" s="319" t="s">
        <v>693</v>
      </c>
      <c r="B66" s="908">
        <v>1922.9259201899999</v>
      </c>
      <c r="C66" s="908">
        <v>36.342954640000002</v>
      </c>
      <c r="D66" s="908">
        <v>5.9498734700000009</v>
      </c>
      <c r="E66" s="908">
        <v>1878.89997309</v>
      </c>
      <c r="F66" s="908">
        <v>1.7331189600000001</v>
      </c>
      <c r="G66" s="908">
        <v>0</v>
      </c>
      <c r="H66" s="908">
        <v>3.0000000000000004E-8</v>
      </c>
      <c r="J66" s="296"/>
      <c r="L66" s="902"/>
      <c r="N66" s="120"/>
      <c r="O66" s="120"/>
      <c r="P66" s="120"/>
      <c r="Q66" s="120"/>
      <c r="R66" s="120"/>
      <c r="S66" s="120"/>
      <c r="T66" s="120"/>
      <c r="U66" s="120"/>
      <c r="V66" s="120"/>
    </row>
    <row r="67" spans="1:22">
      <c r="A67" s="537" t="s">
        <v>694</v>
      </c>
      <c r="B67" s="916">
        <v>3012.1906313999998</v>
      </c>
      <c r="C67" s="916">
        <v>208.88311014999999</v>
      </c>
      <c r="D67" s="916">
        <v>1113.8683293900001</v>
      </c>
      <c r="E67" s="916">
        <v>953.62631895000004</v>
      </c>
      <c r="F67" s="916">
        <v>540.73057738</v>
      </c>
      <c r="G67" s="916">
        <v>1.2649696500000001</v>
      </c>
      <c r="H67" s="916">
        <v>193.81732588000003</v>
      </c>
      <c r="J67" s="296"/>
      <c r="L67" s="902"/>
      <c r="N67" s="120"/>
      <c r="O67" s="120"/>
      <c r="P67" s="120"/>
      <c r="Q67" s="120"/>
      <c r="R67" s="120"/>
      <c r="S67" s="120"/>
      <c r="T67" s="120"/>
      <c r="U67" s="120"/>
      <c r="V67" s="120"/>
    </row>
    <row r="68" spans="1:22">
      <c r="A68" s="816" t="s">
        <v>695</v>
      </c>
      <c r="B68" s="908">
        <v>1778.5390141600001</v>
      </c>
      <c r="C68" s="908">
        <v>183.58916849000002</v>
      </c>
      <c r="D68" s="908">
        <v>894.64667813000005</v>
      </c>
      <c r="E68" s="908">
        <v>150.40567340999999</v>
      </c>
      <c r="F68" s="908">
        <v>466.28212913000004</v>
      </c>
      <c r="G68" s="908">
        <v>0</v>
      </c>
      <c r="H68" s="908">
        <v>83.615365000000011</v>
      </c>
      <c r="J68" s="296"/>
      <c r="L68" s="902"/>
      <c r="N68" s="120"/>
      <c r="O68" s="120"/>
      <c r="P68" s="120"/>
      <c r="Q68" s="120"/>
      <c r="R68" s="120"/>
      <c r="S68" s="120"/>
      <c r="T68" s="120"/>
      <c r="U68" s="120"/>
      <c r="V68" s="120"/>
    </row>
    <row r="69" spans="1:22">
      <c r="A69" s="816" t="s">
        <v>696</v>
      </c>
      <c r="B69" s="908">
        <v>325.43719192000003</v>
      </c>
      <c r="C69" s="908">
        <v>14.41216938</v>
      </c>
      <c r="D69" s="908">
        <v>125.03899229</v>
      </c>
      <c r="E69" s="908">
        <v>134.97324884</v>
      </c>
      <c r="F69" s="908">
        <v>51.012781410000002</v>
      </c>
      <c r="G69" s="908">
        <v>0</v>
      </c>
      <c r="H69" s="908">
        <v>0</v>
      </c>
      <c r="J69" s="296"/>
      <c r="L69" s="902"/>
      <c r="N69" s="120"/>
      <c r="O69" s="120"/>
      <c r="P69" s="120"/>
      <c r="Q69" s="120"/>
      <c r="R69" s="120"/>
      <c r="S69" s="120"/>
      <c r="T69" s="120"/>
      <c r="U69" s="120"/>
      <c r="V69" s="120"/>
    </row>
    <row r="70" spans="1:22">
      <c r="A70" s="312" t="s">
        <v>697</v>
      </c>
      <c r="B70" s="908">
        <v>908.21442532000003</v>
      </c>
      <c r="C70" s="908">
        <v>10.88177228</v>
      </c>
      <c r="D70" s="908">
        <v>94.182658970000006</v>
      </c>
      <c r="E70" s="908">
        <v>668.24739670000008</v>
      </c>
      <c r="F70" s="908">
        <v>23.43566684</v>
      </c>
      <c r="G70" s="908">
        <v>1.2649696500000001</v>
      </c>
      <c r="H70" s="908">
        <v>110.20196088</v>
      </c>
      <c r="J70" s="296"/>
      <c r="L70" s="902"/>
      <c r="N70" s="120"/>
      <c r="O70" s="120"/>
      <c r="P70" s="120"/>
      <c r="Q70" s="120"/>
      <c r="R70" s="120"/>
      <c r="S70" s="120"/>
      <c r="T70" s="120"/>
      <c r="U70" s="120"/>
      <c r="V70" s="120"/>
    </row>
    <row r="71" spans="1:22">
      <c r="A71" s="818" t="s">
        <v>698</v>
      </c>
      <c r="B71" s="916">
        <v>3731.4857593299998</v>
      </c>
      <c r="C71" s="916">
        <v>1328.43702315</v>
      </c>
      <c r="D71" s="916">
        <v>785.16707289999999</v>
      </c>
      <c r="E71" s="916">
        <v>716.86389324999993</v>
      </c>
      <c r="F71" s="916">
        <v>830.11789677999991</v>
      </c>
      <c r="G71" s="916">
        <v>0</v>
      </c>
      <c r="H71" s="916">
        <v>70.899873249999999</v>
      </c>
      <c r="J71" s="296"/>
      <c r="L71" s="902"/>
      <c r="N71" s="120"/>
      <c r="O71" s="120"/>
      <c r="P71" s="120"/>
      <c r="Q71" s="120"/>
      <c r="R71" s="120"/>
      <c r="S71" s="120"/>
      <c r="T71" s="120"/>
      <c r="U71" s="120"/>
      <c r="V71" s="120"/>
    </row>
    <row r="72" spans="1:22">
      <c r="A72" s="816" t="s">
        <v>699</v>
      </c>
      <c r="B72" s="908">
        <v>1383.7418142900001</v>
      </c>
      <c r="C72" s="908">
        <v>355.69732842999997</v>
      </c>
      <c r="D72" s="908">
        <v>299.81864693</v>
      </c>
      <c r="E72" s="908">
        <v>480.81389476999999</v>
      </c>
      <c r="F72" s="908">
        <v>228.46737500999998</v>
      </c>
      <c r="G72" s="908">
        <v>0</v>
      </c>
      <c r="H72" s="908">
        <v>18.94456915</v>
      </c>
      <c r="J72" s="296"/>
      <c r="L72" s="902"/>
      <c r="N72" s="120"/>
      <c r="O72" s="120"/>
      <c r="P72" s="120"/>
      <c r="Q72" s="120"/>
      <c r="R72" s="120"/>
      <c r="S72" s="120"/>
      <c r="T72" s="120"/>
      <c r="U72" s="120"/>
      <c r="V72" s="120"/>
    </row>
    <row r="73" spans="1:22">
      <c r="A73" s="816" t="s">
        <v>700</v>
      </c>
      <c r="B73" s="908">
        <v>399.77998210999993</v>
      </c>
      <c r="C73" s="908">
        <v>165.02746307999999</v>
      </c>
      <c r="D73" s="908">
        <v>65.544592839999993</v>
      </c>
      <c r="E73" s="908">
        <v>139.51774502000001</v>
      </c>
      <c r="F73" s="908">
        <v>27.937191210000002</v>
      </c>
      <c r="G73" s="908">
        <v>0</v>
      </c>
      <c r="H73" s="908">
        <v>1.7529899600000001</v>
      </c>
      <c r="J73" s="296"/>
      <c r="L73" s="902"/>
      <c r="N73" s="120"/>
      <c r="O73" s="120"/>
      <c r="P73" s="120"/>
      <c r="Q73" s="120"/>
      <c r="R73" s="120"/>
      <c r="S73" s="120"/>
      <c r="T73" s="120"/>
      <c r="U73" s="120"/>
      <c r="V73" s="120"/>
    </row>
    <row r="74" spans="1:22">
      <c r="A74" s="816" t="s">
        <v>701</v>
      </c>
      <c r="B74" s="908">
        <v>1947.96396293</v>
      </c>
      <c r="C74" s="908">
        <v>807.71223164000003</v>
      </c>
      <c r="D74" s="908">
        <v>419.80383312999999</v>
      </c>
      <c r="E74" s="908">
        <v>96.532253460000007</v>
      </c>
      <c r="F74" s="908">
        <v>573.71333056000003</v>
      </c>
      <c r="G74" s="908">
        <v>0</v>
      </c>
      <c r="H74" s="908">
        <v>50.202314140000006</v>
      </c>
      <c r="J74" s="296"/>
      <c r="L74" s="902"/>
      <c r="N74" s="120"/>
      <c r="O74" s="120"/>
      <c r="P74" s="120"/>
      <c r="Q74" s="120"/>
      <c r="R74" s="120"/>
      <c r="S74" s="120"/>
      <c r="T74" s="120"/>
      <c r="U74" s="120"/>
      <c r="V74" s="120"/>
    </row>
    <row r="75" spans="1:22">
      <c r="A75" s="817" t="s">
        <v>702</v>
      </c>
      <c r="B75" s="916">
        <v>9097.1260828999984</v>
      </c>
      <c r="C75" s="916">
        <v>1892.2771135199998</v>
      </c>
      <c r="D75" s="916">
        <v>2128.9601142799997</v>
      </c>
      <c r="E75" s="916">
        <v>1465.63063878</v>
      </c>
      <c r="F75" s="916">
        <v>3498.5124666699999</v>
      </c>
      <c r="G75" s="916">
        <v>0</v>
      </c>
      <c r="H75" s="916">
        <v>111.74574964999999</v>
      </c>
      <c r="J75" s="296"/>
      <c r="L75" s="902"/>
      <c r="N75" s="120"/>
      <c r="O75" s="120"/>
      <c r="P75" s="120"/>
      <c r="Q75" s="120"/>
      <c r="R75" s="120"/>
      <c r="S75" s="120"/>
      <c r="T75" s="120"/>
      <c r="U75" s="120"/>
      <c r="V75" s="120"/>
    </row>
    <row r="76" spans="1:22">
      <c r="A76" s="816" t="s">
        <v>703</v>
      </c>
      <c r="B76" s="908">
        <v>1558.0525902299999</v>
      </c>
      <c r="C76" s="908">
        <v>123.66071722999999</v>
      </c>
      <c r="D76" s="908">
        <v>282.17158386</v>
      </c>
      <c r="E76" s="908">
        <v>84.837463579999991</v>
      </c>
      <c r="F76" s="908">
        <v>963.16472170999998</v>
      </c>
      <c r="G76" s="908">
        <v>0</v>
      </c>
      <c r="H76" s="908">
        <v>104.21810385000001</v>
      </c>
      <c r="J76" s="296"/>
      <c r="L76" s="902"/>
      <c r="N76" s="120"/>
      <c r="O76" s="120"/>
      <c r="P76" s="120"/>
      <c r="Q76" s="120"/>
      <c r="R76" s="120"/>
      <c r="S76" s="120"/>
      <c r="T76" s="120"/>
      <c r="U76" s="120"/>
      <c r="V76" s="120"/>
    </row>
    <row r="77" spans="1:22">
      <c r="A77" s="312" t="s">
        <v>704</v>
      </c>
      <c r="B77" s="908">
        <v>1461.69179104</v>
      </c>
      <c r="C77" s="908">
        <v>402.99388651999999</v>
      </c>
      <c r="D77" s="908">
        <v>386.71007257000002</v>
      </c>
      <c r="E77" s="908">
        <v>133.92131125</v>
      </c>
      <c r="F77" s="908">
        <v>538.05131359000006</v>
      </c>
      <c r="G77" s="908">
        <v>0</v>
      </c>
      <c r="H77" s="908">
        <v>1.5207109999999999E-2</v>
      </c>
      <c r="J77" s="296"/>
      <c r="L77" s="902"/>
      <c r="N77" s="120"/>
      <c r="O77" s="120"/>
      <c r="P77" s="120"/>
      <c r="Q77" s="120"/>
      <c r="R77" s="120"/>
      <c r="S77" s="120"/>
      <c r="T77" s="120"/>
      <c r="U77" s="120"/>
      <c r="V77" s="120"/>
    </row>
    <row r="78" spans="1:22">
      <c r="A78" s="816" t="s">
        <v>705</v>
      </c>
      <c r="B78" s="908">
        <v>3412.23972069</v>
      </c>
      <c r="C78" s="908">
        <v>647.11992656999996</v>
      </c>
      <c r="D78" s="908">
        <v>983.59353555999996</v>
      </c>
      <c r="E78" s="908">
        <v>760.43772746000002</v>
      </c>
      <c r="F78" s="908">
        <v>1013.57609241</v>
      </c>
      <c r="G78" s="908">
        <v>0</v>
      </c>
      <c r="H78" s="908">
        <v>7.5124386899999998</v>
      </c>
      <c r="J78" s="296"/>
      <c r="L78" s="902"/>
      <c r="N78" s="120"/>
      <c r="O78" s="120"/>
      <c r="P78" s="120"/>
      <c r="Q78" s="120"/>
      <c r="R78" s="120"/>
      <c r="S78" s="120"/>
      <c r="T78" s="120"/>
      <c r="U78" s="120"/>
      <c r="V78" s="120"/>
    </row>
    <row r="79" spans="1:22">
      <c r="A79" s="816" t="s">
        <v>706</v>
      </c>
      <c r="B79" s="908">
        <v>302.93047002000003</v>
      </c>
      <c r="C79" s="908">
        <v>56.45728003</v>
      </c>
      <c r="D79" s="908">
        <v>44.5477001</v>
      </c>
      <c r="E79" s="908">
        <v>67.076302119999994</v>
      </c>
      <c r="F79" s="908">
        <v>134.84918776999999</v>
      </c>
      <c r="G79" s="908">
        <v>0</v>
      </c>
      <c r="H79" s="908">
        <v>0</v>
      </c>
      <c r="J79" s="296"/>
      <c r="L79" s="902"/>
      <c r="N79" s="120"/>
      <c r="O79" s="120"/>
      <c r="P79" s="120"/>
      <c r="Q79" s="120"/>
      <c r="R79" s="120"/>
      <c r="S79" s="120"/>
      <c r="T79" s="120"/>
      <c r="U79" s="120"/>
      <c r="V79" s="120"/>
    </row>
    <row r="80" spans="1:22">
      <c r="A80" s="816" t="s">
        <v>707</v>
      </c>
      <c r="B80" s="908">
        <v>1633.2304600399998</v>
      </c>
      <c r="C80" s="908">
        <v>565.99766668999996</v>
      </c>
      <c r="D80" s="908">
        <v>391.43873553000003</v>
      </c>
      <c r="E80" s="908">
        <v>123.87215528999999</v>
      </c>
      <c r="F80" s="908">
        <v>551.92190253000001</v>
      </c>
      <c r="G80" s="908">
        <v>0</v>
      </c>
      <c r="H80" s="908">
        <v>0</v>
      </c>
      <c r="J80" s="296"/>
      <c r="L80" s="902"/>
      <c r="N80" s="120"/>
      <c r="O80" s="120"/>
      <c r="P80" s="120"/>
      <c r="Q80" s="120"/>
      <c r="R80" s="120"/>
      <c r="S80" s="120"/>
      <c r="T80" s="120"/>
      <c r="U80" s="120"/>
      <c r="V80" s="120"/>
    </row>
    <row r="81" spans="1:22">
      <c r="A81" s="816" t="s">
        <v>708</v>
      </c>
      <c r="B81" s="908">
        <v>728.98105087999988</v>
      </c>
      <c r="C81" s="908">
        <v>96.047636479999994</v>
      </c>
      <c r="D81" s="908">
        <v>40.498486660000005</v>
      </c>
      <c r="E81" s="908">
        <v>295.48567907999995</v>
      </c>
      <c r="F81" s="908">
        <v>296.94924865999997</v>
      </c>
      <c r="G81" s="908">
        <v>0</v>
      </c>
      <c r="H81" s="908">
        <v>0</v>
      </c>
      <c r="J81" s="296"/>
      <c r="L81" s="902"/>
      <c r="N81" s="120"/>
      <c r="O81" s="120"/>
      <c r="P81" s="120"/>
      <c r="Q81" s="120"/>
      <c r="R81" s="120"/>
      <c r="S81" s="120"/>
      <c r="T81" s="120"/>
      <c r="U81" s="120"/>
      <c r="V81" s="120"/>
    </row>
    <row r="82" spans="1:22">
      <c r="A82" s="817" t="s">
        <v>709</v>
      </c>
      <c r="B82" s="916">
        <v>32529.860946770001</v>
      </c>
      <c r="C82" s="916">
        <v>6964.4483340400002</v>
      </c>
      <c r="D82" s="916">
        <v>6929.98593798</v>
      </c>
      <c r="E82" s="916">
        <v>9518.6188606199994</v>
      </c>
      <c r="F82" s="916">
        <v>8760.2951495899997</v>
      </c>
      <c r="G82" s="916">
        <v>109.72736452000001</v>
      </c>
      <c r="H82" s="916">
        <v>246.78530002000002</v>
      </c>
      <c r="J82" s="296"/>
      <c r="L82" s="902"/>
      <c r="N82" s="120"/>
      <c r="O82" s="120"/>
      <c r="P82" s="120"/>
      <c r="Q82" s="120"/>
      <c r="R82" s="120"/>
      <c r="S82" s="120"/>
      <c r="T82" s="120"/>
      <c r="U82" s="120"/>
      <c r="V82" s="120"/>
    </row>
    <row r="83" spans="1:22">
      <c r="A83" s="816" t="s">
        <v>710</v>
      </c>
      <c r="B83" s="908">
        <v>1342.0071993500001</v>
      </c>
      <c r="C83" s="908">
        <v>280.66772589999999</v>
      </c>
      <c r="D83" s="908">
        <v>421.95555000000002</v>
      </c>
      <c r="E83" s="908">
        <v>207.83861838000001</v>
      </c>
      <c r="F83" s="908">
        <v>363.05769811000005</v>
      </c>
      <c r="G83" s="908">
        <v>55.180478789999988</v>
      </c>
      <c r="H83" s="908">
        <v>13.30712817</v>
      </c>
      <c r="J83" s="296"/>
      <c r="L83" s="902"/>
      <c r="N83" s="120"/>
      <c r="O83" s="120"/>
      <c r="P83" s="120"/>
      <c r="Q83" s="120"/>
      <c r="R83" s="120"/>
      <c r="S83" s="120"/>
      <c r="T83" s="120"/>
      <c r="U83" s="120"/>
      <c r="V83" s="120"/>
    </row>
    <row r="84" spans="1:22">
      <c r="A84" s="816" t="s">
        <v>711</v>
      </c>
      <c r="B84" s="908">
        <v>2909.5211236200003</v>
      </c>
      <c r="C84" s="908">
        <v>517.56365767</v>
      </c>
      <c r="D84" s="908">
        <v>1266.1245754800002</v>
      </c>
      <c r="E84" s="908">
        <v>157.31751666</v>
      </c>
      <c r="F84" s="908">
        <v>873.61139068</v>
      </c>
      <c r="G84" s="908">
        <v>0</v>
      </c>
      <c r="H84" s="908">
        <v>94.90398313</v>
      </c>
      <c r="J84" s="296"/>
      <c r="L84" s="902"/>
      <c r="N84" s="120"/>
      <c r="O84" s="120"/>
      <c r="P84" s="120"/>
      <c r="Q84" s="120"/>
      <c r="R84" s="120"/>
      <c r="S84" s="120"/>
      <c r="T84" s="120"/>
      <c r="U84" s="120"/>
      <c r="V84" s="120"/>
    </row>
    <row r="85" spans="1:22">
      <c r="A85" s="816" t="s">
        <v>712</v>
      </c>
      <c r="B85" s="908">
        <v>10462.765176360002</v>
      </c>
      <c r="C85" s="908">
        <v>3135.5794755400002</v>
      </c>
      <c r="D85" s="908">
        <v>1231.4964340900001</v>
      </c>
      <c r="E85" s="908">
        <v>2779.8700120600001</v>
      </c>
      <c r="F85" s="908">
        <v>3208.1629092899998</v>
      </c>
      <c r="G85" s="908">
        <v>0</v>
      </c>
      <c r="H85" s="908">
        <v>107.65634538</v>
      </c>
      <c r="J85" s="296"/>
      <c r="L85" s="902"/>
      <c r="N85" s="120"/>
      <c r="O85" s="120"/>
      <c r="P85" s="120"/>
      <c r="Q85" s="120"/>
      <c r="R85" s="120"/>
      <c r="S85" s="120"/>
      <c r="T85" s="120"/>
      <c r="U85" s="120"/>
      <c r="V85" s="120"/>
    </row>
    <row r="86" spans="1:22">
      <c r="A86" s="816" t="s">
        <v>713</v>
      </c>
      <c r="B86" s="908">
        <v>8484.4664899899999</v>
      </c>
      <c r="C86" s="908">
        <v>1156.0428998899999</v>
      </c>
      <c r="D86" s="908">
        <v>1354.5619031000001</v>
      </c>
      <c r="E86" s="908">
        <v>4679.8355900500001</v>
      </c>
      <c r="F86" s="908">
        <v>1293.6868654</v>
      </c>
      <c r="G86" s="908">
        <v>0</v>
      </c>
      <c r="H86" s="908">
        <v>0.33923155000000005</v>
      </c>
      <c r="J86" s="296"/>
      <c r="L86" s="902"/>
      <c r="N86" s="120"/>
      <c r="O86" s="120"/>
      <c r="P86" s="120"/>
      <c r="Q86" s="120"/>
      <c r="R86" s="120"/>
      <c r="S86" s="120"/>
      <c r="T86" s="120"/>
      <c r="U86" s="120"/>
      <c r="V86" s="120"/>
    </row>
    <row r="87" spans="1:22">
      <c r="A87" s="816" t="s">
        <v>714</v>
      </c>
      <c r="B87" s="908">
        <v>5099.2262412600003</v>
      </c>
      <c r="C87" s="908">
        <v>1228.45752416</v>
      </c>
      <c r="D87" s="908">
        <v>1350.4660708600002</v>
      </c>
      <c r="E87" s="908">
        <v>601.35543200999996</v>
      </c>
      <c r="F87" s="908">
        <v>1900.0062075400001</v>
      </c>
      <c r="G87" s="908">
        <v>0</v>
      </c>
      <c r="H87" s="908">
        <v>18.941006689999998</v>
      </c>
      <c r="J87" s="296"/>
      <c r="L87" s="902"/>
      <c r="N87" s="120"/>
      <c r="O87" s="120"/>
      <c r="P87" s="120"/>
      <c r="Q87" s="120"/>
      <c r="R87" s="120"/>
      <c r="S87" s="120"/>
      <c r="T87" s="120"/>
      <c r="U87" s="120"/>
      <c r="V87" s="120"/>
    </row>
    <row r="88" spans="1:22">
      <c r="A88" s="816" t="s">
        <v>715</v>
      </c>
      <c r="B88" s="908">
        <v>2609.4349958799999</v>
      </c>
      <c r="C88" s="908">
        <v>271.66523740999997</v>
      </c>
      <c r="D88" s="908">
        <v>921.86153795000007</v>
      </c>
      <c r="E88" s="908">
        <v>773.80611568999996</v>
      </c>
      <c r="F88" s="908">
        <v>579.48954905000005</v>
      </c>
      <c r="G88" s="908">
        <v>54.54688573</v>
      </c>
      <c r="H88" s="908">
        <v>8.0656700499999996</v>
      </c>
      <c r="J88" s="296"/>
      <c r="L88" s="902"/>
      <c r="N88" s="120"/>
      <c r="O88" s="120"/>
      <c r="P88" s="120"/>
      <c r="Q88" s="120"/>
      <c r="R88" s="120"/>
      <c r="S88" s="120"/>
      <c r="T88" s="120"/>
      <c r="U88" s="120"/>
      <c r="V88" s="120"/>
    </row>
    <row r="89" spans="1:22">
      <c r="A89" s="816" t="s">
        <v>716</v>
      </c>
      <c r="B89" s="908">
        <v>1622.43972031</v>
      </c>
      <c r="C89" s="908">
        <v>374.47181346999997</v>
      </c>
      <c r="D89" s="908">
        <v>383.51986649999998</v>
      </c>
      <c r="E89" s="908">
        <v>318.59557576999998</v>
      </c>
      <c r="F89" s="908">
        <v>542.28052951999996</v>
      </c>
      <c r="G89" s="908">
        <v>0</v>
      </c>
      <c r="H89" s="908">
        <v>3.57193505</v>
      </c>
      <c r="J89" s="296"/>
      <c r="L89" s="902"/>
      <c r="N89" s="120"/>
      <c r="O89" s="120"/>
      <c r="P89" s="120"/>
      <c r="Q89" s="120"/>
      <c r="R89" s="120"/>
      <c r="S89" s="120"/>
      <c r="T89" s="120"/>
      <c r="U89" s="120"/>
      <c r="V89" s="120"/>
    </row>
    <row r="90" spans="1:22">
      <c r="A90" s="817" t="s">
        <v>717</v>
      </c>
      <c r="B90" s="916">
        <v>6690.81261645</v>
      </c>
      <c r="C90" s="916">
        <v>333.84420791000002</v>
      </c>
      <c r="D90" s="916">
        <v>238.18118197000001</v>
      </c>
      <c r="E90" s="916">
        <v>5415.3068272800001</v>
      </c>
      <c r="F90" s="916">
        <v>51.63149044</v>
      </c>
      <c r="G90" s="916">
        <v>0</v>
      </c>
      <c r="H90" s="916">
        <v>651.84890884999993</v>
      </c>
      <c r="J90" s="296"/>
      <c r="L90" s="902"/>
      <c r="N90" s="120"/>
      <c r="O90" s="120"/>
      <c r="P90" s="120"/>
      <c r="Q90" s="120"/>
      <c r="R90" s="120"/>
      <c r="S90" s="120"/>
      <c r="T90" s="120"/>
      <c r="U90" s="120"/>
      <c r="V90" s="120"/>
    </row>
    <row r="91" spans="1:22">
      <c r="A91" s="816" t="s">
        <v>718</v>
      </c>
      <c r="B91" s="908">
        <v>283.26425405999998</v>
      </c>
      <c r="C91" s="908">
        <v>3.1076949999999999E-2</v>
      </c>
      <c r="D91" s="908">
        <v>100.04077377</v>
      </c>
      <c r="E91" s="908">
        <v>182.60337799000001</v>
      </c>
      <c r="F91" s="908">
        <v>0.16399923999999999</v>
      </c>
      <c r="G91" s="908">
        <v>0</v>
      </c>
      <c r="H91" s="908">
        <v>0.42502611000000001</v>
      </c>
      <c r="J91" s="296"/>
      <c r="L91" s="902"/>
      <c r="N91" s="120"/>
      <c r="O91" s="120"/>
      <c r="P91" s="120"/>
      <c r="Q91" s="120"/>
      <c r="R91" s="120"/>
      <c r="S91" s="120"/>
      <c r="T91" s="120"/>
      <c r="U91" s="120"/>
      <c r="V91" s="120"/>
    </row>
    <row r="92" spans="1:22">
      <c r="A92" s="816" t="s">
        <v>719</v>
      </c>
      <c r="B92" s="908">
        <v>5979.9594340800004</v>
      </c>
      <c r="C92" s="908">
        <v>183.09395083999999</v>
      </c>
      <c r="D92" s="908">
        <v>46.021774739999998</v>
      </c>
      <c r="E92" s="908">
        <v>5057.5952815199998</v>
      </c>
      <c r="F92" s="908">
        <v>41.824574500000004</v>
      </c>
      <c r="G92" s="908">
        <v>0</v>
      </c>
      <c r="H92" s="908">
        <v>651.42385247999994</v>
      </c>
      <c r="J92" s="296"/>
      <c r="L92" s="902"/>
      <c r="N92" s="120"/>
      <c r="O92" s="120"/>
      <c r="P92" s="120"/>
      <c r="Q92" s="120"/>
      <c r="R92" s="120"/>
      <c r="S92" s="120"/>
      <c r="T92" s="120"/>
      <c r="U92" s="120"/>
      <c r="V92" s="120"/>
    </row>
    <row r="93" spans="1:22">
      <c r="A93" s="816" t="s">
        <v>720</v>
      </c>
      <c r="B93" s="908">
        <v>427.58892831000003</v>
      </c>
      <c r="C93" s="908">
        <v>150.71918012</v>
      </c>
      <c r="D93" s="908">
        <v>92.118633459999998</v>
      </c>
      <c r="E93" s="908">
        <v>175.10816776999999</v>
      </c>
      <c r="F93" s="908">
        <v>9.6429166999999989</v>
      </c>
      <c r="G93" s="908">
        <v>0</v>
      </c>
      <c r="H93" s="908">
        <v>3.0259999999999998E-5</v>
      </c>
      <c r="J93" s="296"/>
      <c r="L93" s="902"/>
      <c r="N93" s="120"/>
      <c r="O93" s="120"/>
      <c r="P93" s="120"/>
      <c r="Q93" s="120"/>
      <c r="R93" s="120"/>
      <c r="S93" s="120"/>
      <c r="T93" s="120"/>
      <c r="U93" s="120"/>
      <c r="V93" s="120"/>
    </row>
    <row r="94" spans="1:22">
      <c r="A94" s="817" t="s">
        <v>721</v>
      </c>
      <c r="B94" s="916">
        <v>6811.4971639999994</v>
      </c>
      <c r="C94" s="916">
        <v>1452.8832753000002</v>
      </c>
      <c r="D94" s="916">
        <v>2486.8298375599998</v>
      </c>
      <c r="E94" s="916">
        <v>1463.4898108900002</v>
      </c>
      <c r="F94" s="916">
        <v>1395.6372108899998</v>
      </c>
      <c r="G94" s="916">
        <v>-1.6249799999989989E-3</v>
      </c>
      <c r="H94" s="916">
        <v>12.65865434</v>
      </c>
      <c r="J94" s="296"/>
      <c r="L94" s="902"/>
      <c r="N94" s="120"/>
      <c r="O94" s="120"/>
      <c r="P94" s="120"/>
      <c r="Q94" s="120"/>
      <c r="R94" s="120"/>
      <c r="S94" s="120"/>
      <c r="T94" s="120"/>
      <c r="U94" s="120"/>
      <c r="V94" s="120"/>
    </row>
    <row r="95" spans="1:22">
      <c r="A95" s="319" t="s">
        <v>722</v>
      </c>
      <c r="B95" s="908">
        <v>3378.21213438</v>
      </c>
      <c r="C95" s="908">
        <v>876.81675902999996</v>
      </c>
      <c r="D95" s="908">
        <v>1101.50235056</v>
      </c>
      <c r="E95" s="908">
        <v>759.20270915000003</v>
      </c>
      <c r="F95" s="908">
        <v>640.25388015999999</v>
      </c>
      <c r="G95" s="908">
        <v>0</v>
      </c>
      <c r="H95" s="908">
        <v>0.43643547999999999</v>
      </c>
      <c r="J95" s="296"/>
      <c r="L95" s="902"/>
      <c r="N95" s="120"/>
      <c r="O95" s="120"/>
      <c r="P95" s="120"/>
      <c r="Q95" s="120"/>
      <c r="R95" s="120"/>
      <c r="S95" s="120"/>
      <c r="T95" s="120"/>
      <c r="U95" s="120"/>
      <c r="V95" s="120"/>
    </row>
    <row r="96" spans="1:22">
      <c r="A96" s="319" t="s">
        <v>723</v>
      </c>
      <c r="B96" s="908">
        <v>2009.55363272</v>
      </c>
      <c r="C96" s="908">
        <v>132.49910933000001</v>
      </c>
      <c r="D96" s="908">
        <v>1278.9924598099999</v>
      </c>
      <c r="E96" s="908">
        <v>483.05863056999999</v>
      </c>
      <c r="F96" s="908">
        <v>114.03224357000001</v>
      </c>
      <c r="G96" s="908">
        <v>0</v>
      </c>
      <c r="H96" s="908">
        <v>0.97118943999999996</v>
      </c>
      <c r="J96" s="296"/>
      <c r="L96" s="902"/>
      <c r="N96" s="120"/>
      <c r="O96" s="120"/>
      <c r="P96" s="120"/>
      <c r="Q96" s="120"/>
      <c r="R96" s="120"/>
      <c r="S96" s="120"/>
      <c r="T96" s="120"/>
      <c r="U96" s="120"/>
      <c r="V96" s="120"/>
    </row>
    <row r="97" spans="1:22">
      <c r="A97" s="816" t="s">
        <v>724</v>
      </c>
      <c r="B97" s="908">
        <v>1423.7313968999997</v>
      </c>
      <c r="C97" s="908">
        <v>443.56740694000001</v>
      </c>
      <c r="D97" s="908">
        <v>106.33502718999999</v>
      </c>
      <c r="E97" s="908">
        <v>221.22847117000001</v>
      </c>
      <c r="F97" s="908">
        <v>641.35108715999991</v>
      </c>
      <c r="G97" s="908">
        <v>-1.6249799999989989E-3</v>
      </c>
      <c r="H97" s="908">
        <v>11.25102942</v>
      </c>
      <c r="J97" s="296"/>
      <c r="L97" s="902"/>
      <c r="N97" s="120"/>
      <c r="O97" s="120"/>
      <c r="P97" s="120"/>
      <c r="Q97" s="120"/>
      <c r="R97" s="120"/>
      <c r="S97" s="120"/>
      <c r="T97" s="120"/>
      <c r="U97" s="120"/>
      <c r="V97" s="120"/>
    </row>
    <row r="98" spans="1:22">
      <c r="A98" s="817" t="s">
        <v>725</v>
      </c>
      <c r="B98" s="916">
        <v>45755.632537180005</v>
      </c>
      <c r="C98" s="916">
        <v>10238.58997714</v>
      </c>
      <c r="D98" s="916">
        <v>7861.4419593700004</v>
      </c>
      <c r="E98" s="916">
        <v>9808.5663900099989</v>
      </c>
      <c r="F98" s="916">
        <v>17634.593085730001</v>
      </c>
      <c r="G98" s="916">
        <v>0</v>
      </c>
      <c r="H98" s="916">
        <v>212.44112493</v>
      </c>
      <c r="J98" s="296"/>
      <c r="L98" s="902"/>
      <c r="N98" s="120"/>
      <c r="O98" s="120"/>
      <c r="P98" s="120"/>
      <c r="Q98" s="120"/>
      <c r="R98" s="120"/>
      <c r="S98" s="120"/>
      <c r="T98" s="120"/>
      <c r="U98" s="120"/>
      <c r="V98" s="120"/>
    </row>
    <row r="99" spans="1:22">
      <c r="A99" s="816" t="s">
        <v>726</v>
      </c>
      <c r="B99" s="314">
        <v>27502.499210937553</v>
      </c>
      <c r="C99" s="908">
        <v>6864.0530052714848</v>
      </c>
      <c r="D99" s="908">
        <v>4449.5866421397759</v>
      </c>
      <c r="E99" s="908">
        <v>8323.3951566420801</v>
      </c>
      <c r="F99" s="908">
        <v>7653.0232819542116</v>
      </c>
      <c r="G99" s="908">
        <v>0</v>
      </c>
      <c r="H99" s="908">
        <v>212.44112493</v>
      </c>
      <c r="J99" s="296"/>
      <c r="L99" s="902"/>
      <c r="N99" s="120"/>
      <c r="O99" s="120"/>
      <c r="P99" s="120"/>
      <c r="Q99" s="120"/>
      <c r="R99" s="120"/>
      <c r="S99" s="120"/>
      <c r="T99" s="120"/>
      <c r="U99" s="120"/>
      <c r="V99" s="120"/>
    </row>
    <row r="100" spans="1:22">
      <c r="A100" s="816" t="s">
        <v>727</v>
      </c>
      <c r="B100" s="314">
        <v>18253.133326242445</v>
      </c>
      <c r="C100" s="908">
        <v>3374.5369718685151</v>
      </c>
      <c r="D100" s="908">
        <v>3411.8553172302245</v>
      </c>
      <c r="E100" s="908">
        <v>1485.17123336792</v>
      </c>
      <c r="F100" s="908">
        <v>9981.5698037757866</v>
      </c>
      <c r="G100" s="908">
        <v>0</v>
      </c>
      <c r="H100" s="908">
        <v>0</v>
      </c>
      <c r="J100" s="296"/>
      <c r="L100" s="902"/>
      <c r="N100" s="120"/>
      <c r="O100" s="120"/>
      <c r="P100" s="120"/>
      <c r="Q100" s="120"/>
      <c r="R100" s="120"/>
      <c r="S100" s="120"/>
      <c r="T100" s="120"/>
      <c r="U100" s="120"/>
      <c r="V100" s="120"/>
    </row>
    <row r="101" spans="1:22">
      <c r="A101" s="816" t="s">
        <v>728</v>
      </c>
      <c r="B101" s="908">
        <v>1226.466155243874</v>
      </c>
      <c r="C101" s="908">
        <v>644.94480355999303</v>
      </c>
      <c r="D101" s="908">
        <v>-4.8403699990018367E-2</v>
      </c>
      <c r="E101" s="908">
        <v>137.80263336999053</v>
      </c>
      <c r="F101" s="908">
        <v>444.01715129000877</v>
      </c>
      <c r="G101" s="915">
        <v>0</v>
      </c>
      <c r="H101" s="915">
        <v>-0.25002927612822012</v>
      </c>
      <c r="J101" s="296"/>
      <c r="L101" s="902"/>
      <c r="N101" s="120"/>
      <c r="O101" s="120"/>
      <c r="P101" s="120"/>
      <c r="Q101" s="120"/>
      <c r="R101" s="120"/>
      <c r="S101" s="120"/>
      <c r="T101" s="120"/>
      <c r="U101" s="120"/>
      <c r="V101" s="120"/>
    </row>
    <row r="102" spans="1:22" ht="15" thickBot="1">
      <c r="B102" s="914"/>
      <c r="C102" s="314"/>
      <c r="D102" s="314"/>
      <c r="E102" s="314"/>
      <c r="F102" s="314"/>
      <c r="G102" s="314"/>
      <c r="H102" s="314"/>
      <c r="J102" s="296"/>
      <c r="L102" s="902"/>
      <c r="N102" s="120"/>
      <c r="O102" s="120"/>
      <c r="P102" s="120"/>
      <c r="Q102" s="120"/>
      <c r="R102" s="120"/>
      <c r="S102" s="120"/>
      <c r="T102" s="120"/>
      <c r="U102" s="120"/>
      <c r="V102" s="120"/>
    </row>
    <row r="103" spans="1:22" ht="15" thickBot="1">
      <c r="A103" s="813" t="s">
        <v>729</v>
      </c>
      <c r="B103" s="911">
        <v>131749.77718113389</v>
      </c>
      <c r="C103" s="911">
        <v>31152.170657649989</v>
      </c>
      <c r="D103" s="911">
        <v>23632.962727500009</v>
      </c>
      <c r="E103" s="911">
        <v>33715.467468009985</v>
      </c>
      <c r="F103" s="911">
        <v>40582.035058340014</v>
      </c>
      <c r="G103" s="911">
        <v>110.99070919</v>
      </c>
      <c r="H103" s="911">
        <v>2556.1505604438717</v>
      </c>
      <c r="J103" s="296"/>
      <c r="L103" s="902"/>
      <c r="N103" s="120"/>
      <c r="O103" s="120"/>
      <c r="P103" s="120"/>
      <c r="Q103" s="120"/>
      <c r="R103" s="120"/>
      <c r="S103" s="120"/>
      <c r="T103" s="120"/>
      <c r="U103" s="120"/>
      <c r="V103" s="120"/>
    </row>
    <row r="104" spans="1:22">
      <c r="A104" s="816" t="s">
        <v>730</v>
      </c>
      <c r="B104" s="908">
        <v>159467.37275849</v>
      </c>
      <c r="C104" s="908">
        <v>38035.739111759998</v>
      </c>
      <c r="D104" s="908">
        <v>32903.95913214</v>
      </c>
      <c r="E104" s="908">
        <v>36574.809229120001</v>
      </c>
      <c r="F104" s="908">
        <v>51952.865285470005</v>
      </c>
      <c r="G104" s="908">
        <v>0</v>
      </c>
      <c r="H104" s="908">
        <v>0</v>
      </c>
      <c r="J104" s="296"/>
      <c r="L104" s="902"/>
      <c r="N104" s="120"/>
      <c r="O104" s="120"/>
      <c r="P104" s="120"/>
      <c r="Q104" s="120"/>
      <c r="R104" s="120"/>
      <c r="S104" s="120"/>
      <c r="T104" s="120"/>
      <c r="U104" s="120"/>
      <c r="V104" s="120"/>
    </row>
    <row r="105" spans="1:22">
      <c r="A105" s="816" t="s">
        <v>731</v>
      </c>
      <c r="B105" s="908">
        <v>18782.098522559998</v>
      </c>
      <c r="C105" s="908">
        <v>8228.2058744400001</v>
      </c>
      <c r="D105" s="908">
        <v>5573.7586962799996</v>
      </c>
      <c r="E105" s="908">
        <v>2655.4586618799999</v>
      </c>
      <c r="F105" s="908">
        <v>2324.6752899600001</v>
      </c>
      <c r="G105" s="908">
        <v>0</v>
      </c>
      <c r="H105" s="908">
        <v>0</v>
      </c>
      <c r="J105" s="296"/>
      <c r="L105" s="902"/>
      <c r="N105" s="120"/>
      <c r="O105" s="120"/>
      <c r="P105" s="120"/>
      <c r="Q105" s="120"/>
      <c r="R105" s="120"/>
      <c r="S105" s="120"/>
      <c r="T105" s="120"/>
      <c r="U105" s="120"/>
      <c r="V105" s="120"/>
    </row>
    <row r="106" spans="1:22" ht="15" thickBot="1">
      <c r="A106" s="815" t="s">
        <v>732</v>
      </c>
      <c r="B106" s="913">
        <v>6997.0007493099929</v>
      </c>
      <c r="C106" s="913">
        <v>1083.7840394200011</v>
      </c>
      <c r="D106" s="913">
        <v>2919.1011855199959</v>
      </c>
      <c r="E106" s="913">
        <v>547.07832801999984</v>
      </c>
      <c r="F106" s="913">
        <v>2447.0371963499961</v>
      </c>
      <c r="G106" s="913">
        <v>0</v>
      </c>
      <c r="H106" s="913">
        <v>0</v>
      </c>
      <c r="J106" s="296"/>
      <c r="L106" s="902"/>
      <c r="N106" s="120"/>
      <c r="O106" s="120"/>
      <c r="P106" s="120"/>
      <c r="Q106" s="120"/>
      <c r="R106" s="120"/>
      <c r="S106" s="120"/>
      <c r="T106" s="120"/>
      <c r="U106" s="120"/>
      <c r="V106" s="120"/>
    </row>
    <row r="107" spans="1:22" ht="15" thickBot="1">
      <c r="A107" s="814" t="s">
        <v>733</v>
      </c>
      <c r="B107" s="912">
        <v>185246.47203035999</v>
      </c>
      <c r="C107" s="912">
        <v>47347.729025619999</v>
      </c>
      <c r="D107" s="912">
        <v>41396.819013939996</v>
      </c>
      <c r="E107" s="912">
        <v>39777.346219020001</v>
      </c>
      <c r="F107" s="912">
        <v>56724.577771780001</v>
      </c>
      <c r="G107" s="912">
        <v>0</v>
      </c>
      <c r="H107" s="912">
        <v>0</v>
      </c>
      <c r="J107" s="296"/>
      <c r="L107" s="902"/>
      <c r="N107" s="120"/>
      <c r="O107" s="120"/>
      <c r="P107" s="120"/>
      <c r="Q107" s="120"/>
      <c r="R107" s="120"/>
      <c r="S107" s="120"/>
      <c r="T107" s="120"/>
      <c r="U107" s="120"/>
      <c r="V107" s="120"/>
    </row>
    <row r="108" spans="1:22" ht="15" thickBot="1">
      <c r="A108" s="813" t="s">
        <v>671</v>
      </c>
      <c r="B108" s="911">
        <v>2454.2961416600001</v>
      </c>
      <c r="C108" s="911">
        <v>850.14031673</v>
      </c>
      <c r="D108" s="911">
        <v>605.51015038000003</v>
      </c>
      <c r="E108" s="911">
        <v>20.677312969999999</v>
      </c>
      <c r="F108" s="911">
        <v>977.96836158000008</v>
      </c>
      <c r="G108" s="911">
        <v>0</v>
      </c>
      <c r="H108" s="911">
        <v>0</v>
      </c>
      <c r="J108" s="296"/>
      <c r="L108" s="902"/>
      <c r="N108" s="120"/>
      <c r="O108" s="120"/>
      <c r="P108" s="120"/>
      <c r="Q108" s="120"/>
      <c r="R108" s="120"/>
      <c r="S108" s="120"/>
      <c r="T108" s="120"/>
      <c r="U108" s="120"/>
      <c r="V108" s="120"/>
    </row>
    <row r="109" spans="1:22" ht="15" thickBot="1">
      <c r="A109" s="813" t="s">
        <v>734</v>
      </c>
      <c r="B109" s="911">
        <v>23153.73771243</v>
      </c>
      <c r="C109" s="911">
        <v>0</v>
      </c>
      <c r="D109" s="911">
        <v>18766.37410818</v>
      </c>
      <c r="E109" s="911">
        <v>0</v>
      </c>
      <c r="F109" s="911">
        <v>4387.3636042500002</v>
      </c>
      <c r="G109" s="911">
        <v>0</v>
      </c>
      <c r="H109" s="911">
        <v>0</v>
      </c>
      <c r="J109" s="296"/>
      <c r="L109" s="902"/>
      <c r="N109" s="120"/>
      <c r="O109" s="120"/>
      <c r="P109" s="120"/>
      <c r="Q109" s="120"/>
      <c r="R109" s="120"/>
      <c r="S109" s="120"/>
      <c r="T109" s="120"/>
      <c r="U109" s="120"/>
      <c r="V109" s="120"/>
    </row>
    <row r="110" spans="1:22" ht="15" thickBot="1">
      <c r="A110" s="814" t="s">
        <v>337</v>
      </c>
      <c r="B110" s="912">
        <v>342604.28306558391</v>
      </c>
      <c r="C110" s="912">
        <v>79350.039999999994</v>
      </c>
      <c r="D110" s="912">
        <v>84401.665999999997</v>
      </c>
      <c r="E110" s="912">
        <v>73513.490999999995</v>
      </c>
      <c r="F110" s="912">
        <v>102671.94479595002</v>
      </c>
      <c r="G110" s="912">
        <v>110.99070919</v>
      </c>
      <c r="H110" s="912">
        <v>2556.1505604438717</v>
      </c>
      <c r="J110" s="296"/>
      <c r="L110" s="902"/>
      <c r="N110" s="120"/>
      <c r="O110" s="120"/>
      <c r="P110" s="120"/>
      <c r="Q110" s="120"/>
      <c r="R110" s="120"/>
      <c r="S110" s="120"/>
      <c r="T110" s="120"/>
      <c r="U110" s="120"/>
      <c r="V110" s="120"/>
    </row>
    <row r="111" spans="1:22" ht="15" thickBot="1">
      <c r="A111" s="813" t="s">
        <v>735</v>
      </c>
      <c r="B111" s="911">
        <v>80511.545812369994</v>
      </c>
      <c r="C111" s="911">
        <v>57021.011331319998</v>
      </c>
      <c r="D111" s="911">
        <v>19071.640432439999</v>
      </c>
      <c r="E111" s="911">
        <v>18.346121010000001</v>
      </c>
      <c r="F111" s="911">
        <v>4400.5479276000005</v>
      </c>
      <c r="G111" s="911">
        <v>0</v>
      </c>
      <c r="H111" s="911">
        <v>0</v>
      </c>
      <c r="J111" s="296"/>
      <c r="L111" s="902"/>
      <c r="N111" s="120"/>
      <c r="O111" s="120"/>
      <c r="P111" s="120"/>
      <c r="Q111" s="120"/>
      <c r="R111" s="120"/>
      <c r="S111" s="120"/>
      <c r="T111" s="120"/>
      <c r="U111" s="120"/>
      <c r="V111" s="120"/>
    </row>
    <row r="112" spans="1:22">
      <c r="A112" s="811" t="s">
        <v>738</v>
      </c>
      <c r="B112" s="910"/>
      <c r="C112" s="910"/>
      <c r="D112" s="910"/>
      <c r="E112" s="910"/>
      <c r="F112" s="910"/>
      <c r="G112" s="910"/>
      <c r="H112" s="910"/>
      <c r="L112" s="120"/>
      <c r="N112" s="120"/>
      <c r="O112" s="120"/>
      <c r="P112" s="120"/>
      <c r="Q112" s="120"/>
      <c r="R112" s="120"/>
      <c r="S112" s="120"/>
      <c r="T112" s="120"/>
      <c r="U112" s="120"/>
      <c r="V112" s="120"/>
    </row>
    <row r="113" spans="1:8">
      <c r="A113" s="819"/>
      <c r="B113" s="910"/>
      <c r="C113" s="910"/>
      <c r="D113" s="910"/>
      <c r="E113" s="910"/>
      <c r="F113" s="910"/>
      <c r="G113" s="910"/>
      <c r="H113" s="910"/>
    </row>
    <row r="114" spans="1:8">
      <c r="B114" s="910"/>
      <c r="C114" s="909"/>
      <c r="D114" s="908"/>
      <c r="E114" s="908"/>
      <c r="F114" s="907"/>
      <c r="G114" s="314"/>
      <c r="H114" s="314"/>
    </row>
    <row r="115" spans="1:8">
      <c r="B115" s="906"/>
      <c r="C115" s="906"/>
      <c r="D115" s="906"/>
      <c r="E115" s="906"/>
      <c r="F115" s="906"/>
      <c r="G115" s="906"/>
      <c r="H115" s="906"/>
    </row>
  </sheetData>
  <conditionalFormatting sqref="R4:R53">
    <cfRule type="cellIs" dxfId="0" priority="1" operator="greaterThan">
      <formula>500</formula>
    </cfRule>
  </conditionalFormatting>
  <pageMargins left="0.7" right="0.7" top="0.75" bottom="0.75" header="0.3" footer="0.3"/>
  <pageSetup paperSize="9" scale="75" fitToWidth="0" fitToHeight="0" orientation="portrait" r:id="rId1"/>
  <rowBreaks count="1" manualBreakCount="1">
    <brk id="58" max="16383"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6B41-D286-487B-91E1-06D29EBF18E6}">
  <dimension ref="A1:K119"/>
  <sheetViews>
    <sheetView view="pageLayout" topLeftCell="A129" zoomScaleNormal="100" zoomScaleSheetLayoutView="85" workbookViewId="0">
      <selection activeCell="A17" sqref="A17"/>
    </sheetView>
  </sheetViews>
  <sheetFormatPr defaultColWidth="9.140625" defaultRowHeight="14.1"/>
  <cols>
    <col min="1" max="1" width="30.42578125" style="314" customWidth="1"/>
    <col min="2" max="2" width="11.85546875" style="314" customWidth="1"/>
    <col min="3" max="3" width="10.5703125" style="314" customWidth="1"/>
    <col min="4" max="4" width="11.42578125" style="314" customWidth="1"/>
    <col min="5" max="5" width="11.140625" style="314" customWidth="1"/>
    <col min="6" max="6" width="10" style="314" customWidth="1"/>
    <col min="7" max="8" width="9" style="314" customWidth="1"/>
    <col min="9" max="9" width="9.140625" style="314" customWidth="1"/>
    <col min="10" max="10" width="8.140625" style="314" customWidth="1"/>
    <col min="11" max="11" width="12" style="314" customWidth="1"/>
    <col min="12" max="12" width="8.42578125" style="812" customWidth="1"/>
    <col min="13" max="16384" width="9.140625" style="812"/>
  </cols>
  <sheetData>
    <row r="1" spans="1:11" ht="12.75" customHeight="1">
      <c r="A1" s="1011" t="s">
        <v>739</v>
      </c>
      <c r="B1" s="1113"/>
      <c r="C1" s="1113"/>
      <c r="F1" s="906"/>
      <c r="J1" s="922"/>
      <c r="K1" s="1112"/>
    </row>
    <row r="2" spans="1:11" ht="11.25" customHeight="1">
      <c r="B2" s="907"/>
      <c r="C2" s="1454"/>
      <c r="D2" s="1453"/>
      <c r="E2" s="1454"/>
      <c r="F2" s="1453"/>
      <c r="G2" s="906"/>
      <c r="H2" s="906"/>
      <c r="I2" s="906"/>
      <c r="J2" s="906"/>
      <c r="K2" s="1453"/>
    </row>
    <row r="3" spans="1:11" ht="13.7" customHeight="1">
      <c r="A3" s="921"/>
      <c r="B3" s="909"/>
      <c r="C3" s="1106"/>
      <c r="D3" s="1800" t="s">
        <v>740</v>
      </c>
      <c r="E3" s="1106"/>
      <c r="F3" s="909"/>
      <c r="G3" s="1804" t="s">
        <v>741</v>
      </c>
      <c r="H3" s="1804" t="s">
        <v>742</v>
      </c>
      <c r="I3" s="1804" t="s">
        <v>743</v>
      </c>
      <c r="J3" s="1452"/>
      <c r="K3" s="1804" t="s">
        <v>744</v>
      </c>
    </row>
    <row r="4" spans="1:11" ht="23.45" customHeight="1" thickBot="1">
      <c r="A4" s="1111" t="s">
        <v>109</v>
      </c>
      <c r="B4" s="1451" t="s">
        <v>364</v>
      </c>
      <c r="C4" s="1116" t="s">
        <v>745</v>
      </c>
      <c r="D4" s="1801"/>
      <c r="E4" s="1116" t="s">
        <v>746</v>
      </c>
      <c r="F4" s="1451" t="s">
        <v>747</v>
      </c>
      <c r="G4" s="1805"/>
      <c r="H4" s="1807"/>
      <c r="I4" s="1807"/>
      <c r="J4" s="1116" t="s">
        <v>748</v>
      </c>
      <c r="K4" s="1808"/>
    </row>
    <row r="5" spans="1:11" ht="12.75" customHeight="1">
      <c r="A5" s="817" t="s">
        <v>689</v>
      </c>
      <c r="B5" s="916">
        <v>-7.4444078199999995</v>
      </c>
      <c r="C5" s="916">
        <v>-18.647575254594891</v>
      </c>
      <c r="D5" s="916">
        <v>75.744542870000004</v>
      </c>
      <c r="E5" s="916">
        <v>47.276691780572811</v>
      </c>
      <c r="F5" s="916">
        <v>52.905969069999998</v>
      </c>
      <c r="G5" s="916">
        <v>9.6978467299999966</v>
      </c>
      <c r="H5" s="916">
        <v>14.983021450000001</v>
      </c>
      <c r="I5" s="916">
        <v>28.22510089</v>
      </c>
      <c r="J5" s="916">
        <v>41.894225344264818</v>
      </c>
      <c r="K5" s="916">
        <v>15968.634459679999</v>
      </c>
    </row>
    <row r="6" spans="1:11" ht="12.75" customHeight="1">
      <c r="A6" s="817" t="s">
        <v>690</v>
      </c>
      <c r="B6" s="916">
        <v>3.24308526</v>
      </c>
      <c r="C6" s="916">
        <v>15.885830566813647</v>
      </c>
      <c r="D6" s="916">
        <v>329.57479021</v>
      </c>
      <c r="E6" s="916">
        <v>398.85385137971582</v>
      </c>
      <c r="F6" s="916">
        <v>97.064205689999994</v>
      </c>
      <c r="G6" s="916">
        <v>4.7514573199999877</v>
      </c>
      <c r="H6" s="916">
        <v>11.724945480000001</v>
      </c>
      <c r="I6" s="916">
        <v>80.587802890000006</v>
      </c>
      <c r="J6" s="916">
        <v>60.673206725925674</v>
      </c>
      <c r="K6" s="916">
        <v>8165.9822477900007</v>
      </c>
    </row>
    <row r="7" spans="1:11" ht="12.75" customHeight="1">
      <c r="A7" s="816" t="s">
        <v>691</v>
      </c>
      <c r="B7" s="908">
        <v>2.0050048199999999</v>
      </c>
      <c r="C7" s="908">
        <v>22.035632864209592</v>
      </c>
      <c r="D7" s="908">
        <v>81.124003749999986</v>
      </c>
      <c r="E7" s="908">
        <v>221.30955499608734</v>
      </c>
      <c r="F7" s="908">
        <v>26.066551869999998</v>
      </c>
      <c r="G7" s="908">
        <v>1.8462484199999967</v>
      </c>
      <c r="H7" s="908">
        <v>5.21972682</v>
      </c>
      <c r="I7" s="908">
        <v>19.000576630000001</v>
      </c>
      <c r="J7" s="908">
        <v>55.462924942038427</v>
      </c>
      <c r="K7" s="908">
        <v>3639.5683888100002</v>
      </c>
    </row>
    <row r="8" spans="1:11" ht="12.75" customHeight="1">
      <c r="A8" s="816" t="s">
        <v>692</v>
      </c>
      <c r="B8" s="908">
        <v>3.1563338999999999</v>
      </c>
      <c r="C8" s="908">
        <v>49.275029493788736</v>
      </c>
      <c r="D8" s="908">
        <v>247.34111974999999</v>
      </c>
      <c r="E8" s="908">
        <v>940.09636134067421</v>
      </c>
      <c r="F8" s="908">
        <v>68.801030589999996</v>
      </c>
      <c r="G8" s="908">
        <v>1.4013659099999956</v>
      </c>
      <c r="H8" s="908">
        <v>6.0689240499999997</v>
      </c>
      <c r="I8" s="908">
        <v>61.330740630000001</v>
      </c>
      <c r="J8" s="908">
        <v>62.853095635447318</v>
      </c>
      <c r="K8" s="908">
        <v>2562.2177662200002</v>
      </c>
    </row>
    <row r="9" spans="1:11" ht="12.75" customHeight="1">
      <c r="A9" s="319" t="s">
        <v>693</v>
      </c>
      <c r="B9" s="908">
        <v>-1.9182534599999999</v>
      </c>
      <c r="C9" s="908">
        <v>-39.064398245585686</v>
      </c>
      <c r="D9" s="908">
        <v>1.1096667099999999</v>
      </c>
      <c r="E9" s="908">
        <v>5.6431591765804887</v>
      </c>
      <c r="F9" s="908">
        <v>2.1966232300000001</v>
      </c>
      <c r="G9" s="908">
        <v>1.5038429900000001</v>
      </c>
      <c r="H9" s="908">
        <v>0.43629460999999997</v>
      </c>
      <c r="I9" s="908">
        <v>0.25648563000000002</v>
      </c>
      <c r="J9" s="908">
        <v>25.995733947206229</v>
      </c>
      <c r="K9" s="908">
        <v>1964.1960927600001</v>
      </c>
    </row>
    <row r="10" spans="1:11" ht="12.75" customHeight="1">
      <c r="A10" s="537" t="s">
        <v>694</v>
      </c>
      <c r="B10" s="916">
        <v>-2.3112625100000002</v>
      </c>
      <c r="C10" s="916">
        <v>-35.259756434450111</v>
      </c>
      <c r="D10" s="916">
        <v>573.44129539000005</v>
      </c>
      <c r="E10" s="916">
        <v>1928.9867149717297</v>
      </c>
      <c r="F10" s="916">
        <v>350.77565112000002</v>
      </c>
      <c r="G10" s="916">
        <v>3.3197690299999971</v>
      </c>
      <c r="H10" s="916">
        <v>4.11803966</v>
      </c>
      <c r="I10" s="916">
        <v>343.33784243000002</v>
      </c>
      <c r="J10" s="916">
        <v>59.953068578848686</v>
      </c>
      <c r="K10" s="916">
        <v>2621.9835231100005</v>
      </c>
    </row>
    <row r="11" spans="1:11" ht="12.75" customHeight="1">
      <c r="A11" s="816" t="s">
        <v>695</v>
      </c>
      <c r="B11" s="908">
        <v>-2.2297849700000003</v>
      </c>
      <c r="C11" s="908">
        <v>-53.338070286003457</v>
      </c>
      <c r="D11" s="908">
        <v>30.004527090000003</v>
      </c>
      <c r="E11" s="908">
        <v>177.29380445126509</v>
      </c>
      <c r="F11" s="908">
        <v>20.171642889999998</v>
      </c>
      <c r="G11" s="908">
        <v>2.2496156999999983</v>
      </c>
      <c r="H11" s="908">
        <v>3.5307527599999999</v>
      </c>
      <c r="I11" s="908">
        <v>14.391274429999999</v>
      </c>
      <c r="J11" s="908">
        <v>49.216229679544568</v>
      </c>
      <c r="K11" s="908">
        <v>1672.1902071400002</v>
      </c>
    </row>
    <row r="12" spans="1:11" ht="12.75" customHeight="1">
      <c r="A12" s="816" t="s">
        <v>696</v>
      </c>
      <c r="B12" s="908">
        <v>-0.62335392999999995</v>
      </c>
      <c r="C12" s="908">
        <v>-69.545178684419184</v>
      </c>
      <c r="D12" s="908">
        <v>2.7477554299999998</v>
      </c>
      <c r="E12" s="908">
        <v>76.214966329626606</v>
      </c>
      <c r="F12" s="908">
        <v>1.99522775</v>
      </c>
      <c r="G12" s="908">
        <v>0.6250335199999999</v>
      </c>
      <c r="H12" s="908">
        <v>0.45381288999999997</v>
      </c>
      <c r="I12" s="908">
        <v>0.91638134000000004</v>
      </c>
      <c r="J12" s="908">
        <v>33.350178476401013</v>
      </c>
      <c r="K12" s="908">
        <v>358.53178713000005</v>
      </c>
    </row>
    <row r="13" spans="1:11" ht="12.75" customHeight="1">
      <c r="A13" s="312" t="s">
        <v>697</v>
      </c>
      <c r="B13" s="908">
        <v>0.54187638999999999</v>
      </c>
      <c r="C13" s="908">
        <v>36.658998671069362</v>
      </c>
      <c r="D13" s="908">
        <v>540.68901286999994</v>
      </c>
      <c r="E13" s="908">
        <v>5877.8830819063623</v>
      </c>
      <c r="F13" s="908">
        <v>328.60878048000001</v>
      </c>
      <c r="G13" s="908">
        <v>0.44511980999998046</v>
      </c>
      <c r="H13" s="908">
        <v>0.13347401</v>
      </c>
      <c r="I13" s="908">
        <v>328.03018666000003</v>
      </c>
      <c r="J13" s="908">
        <v>60.668920368624114</v>
      </c>
      <c r="K13" s="908">
        <v>591.26152883999998</v>
      </c>
    </row>
    <row r="14" spans="1:11" ht="12.75" customHeight="1">
      <c r="A14" s="818" t="s">
        <v>698</v>
      </c>
      <c r="B14" s="916">
        <v>-4.360529210000001</v>
      </c>
      <c r="C14" s="916">
        <v>-43.98538734704708</v>
      </c>
      <c r="D14" s="916">
        <v>22.120496179999996</v>
      </c>
      <c r="E14" s="916">
        <v>55.458553690371545</v>
      </c>
      <c r="F14" s="916">
        <v>23.219228360000002</v>
      </c>
      <c r="G14" s="916">
        <v>3.183883940000003</v>
      </c>
      <c r="H14" s="916">
        <v>9.9050691299999993</v>
      </c>
      <c r="I14" s="916">
        <v>10.13027529</v>
      </c>
      <c r="J14" s="916">
        <v>53.653150123669313</v>
      </c>
      <c r="K14" s="916">
        <v>3965.4344072000004</v>
      </c>
    </row>
    <row r="15" spans="1:11" ht="12.75" customHeight="1">
      <c r="A15" s="816" t="s">
        <v>699</v>
      </c>
      <c r="B15" s="908">
        <v>-1.9245715999999999</v>
      </c>
      <c r="C15" s="908">
        <v>-57.908541383415326</v>
      </c>
      <c r="D15" s="908">
        <v>5.3430115300000001</v>
      </c>
      <c r="E15" s="908">
        <v>39.944801472874687</v>
      </c>
      <c r="F15" s="908">
        <v>8.2116867399999993</v>
      </c>
      <c r="G15" s="908">
        <v>1.3553805299999993</v>
      </c>
      <c r="H15" s="908">
        <v>2.9584847399999998</v>
      </c>
      <c r="I15" s="908">
        <v>3.8978214699999998</v>
      </c>
      <c r="J15" s="908">
        <v>75.600297590210047</v>
      </c>
      <c r="K15" s="908">
        <v>1329.38703274</v>
      </c>
    </row>
    <row r="16" spans="1:11" ht="12.75" customHeight="1">
      <c r="A16" s="816" t="s">
        <v>700</v>
      </c>
      <c r="B16" s="908">
        <v>-0.43321535</v>
      </c>
      <c r="C16" s="908">
        <v>-45.802376984023354</v>
      </c>
      <c r="D16" s="908">
        <v>11.16026315</v>
      </c>
      <c r="E16" s="908">
        <v>290.6463807633744</v>
      </c>
      <c r="F16" s="908">
        <v>5.6464236300000001</v>
      </c>
      <c r="G16" s="908">
        <v>0.27661981999999963</v>
      </c>
      <c r="H16" s="908">
        <v>1.0566199200000002</v>
      </c>
      <c r="I16" s="908">
        <v>4.3131838900000004</v>
      </c>
      <c r="J16" s="908">
        <v>44.586372091183705</v>
      </c>
      <c r="K16" s="908">
        <v>378.33438221000006</v>
      </c>
    </row>
    <row r="17" spans="1:11" ht="12.75" customHeight="1">
      <c r="A17" s="816" t="s">
        <v>701</v>
      </c>
      <c r="B17" s="908">
        <v>-2.0027422599999998</v>
      </c>
      <c r="C17" s="908">
        <v>-35.482672365792602</v>
      </c>
      <c r="D17" s="908">
        <v>5.6172215000000003</v>
      </c>
      <c r="E17" s="908">
        <v>24.777405708211905</v>
      </c>
      <c r="F17" s="908">
        <v>9.3611179900000003</v>
      </c>
      <c r="G17" s="908">
        <v>1.5518835900000001</v>
      </c>
      <c r="H17" s="908">
        <v>5.8899644699999998</v>
      </c>
      <c r="I17" s="908">
        <v>1.91926993</v>
      </c>
      <c r="J17" s="908">
        <v>47.372481878223809</v>
      </c>
      <c r="K17" s="908">
        <v>2257.7129922499998</v>
      </c>
    </row>
    <row r="18" spans="1:11" ht="12.75" customHeight="1">
      <c r="A18" s="817" t="s">
        <v>702</v>
      </c>
      <c r="B18" s="916">
        <v>-8.8776205900000011</v>
      </c>
      <c r="C18" s="916">
        <v>-36.04966356384103</v>
      </c>
      <c r="D18" s="916">
        <v>251.10326557000002</v>
      </c>
      <c r="E18" s="916">
        <v>249.78166842714319</v>
      </c>
      <c r="F18" s="916">
        <v>202.47631701</v>
      </c>
      <c r="G18" s="916">
        <v>9.2675079400000016</v>
      </c>
      <c r="H18" s="916">
        <v>45.214354700000001</v>
      </c>
      <c r="I18" s="916">
        <v>147.99445437</v>
      </c>
      <c r="J18" s="916">
        <v>60.731081687245016</v>
      </c>
      <c r="K18" s="916">
        <v>9850.4337764800002</v>
      </c>
    </row>
    <row r="19" spans="1:11" ht="12.75" customHeight="1">
      <c r="A19" s="816" t="s">
        <v>703</v>
      </c>
      <c r="B19" s="908">
        <v>-5.7802755299999999</v>
      </c>
      <c r="C19" s="908">
        <v>-113.18962906334681</v>
      </c>
      <c r="D19" s="908">
        <v>29.898866560000002</v>
      </c>
      <c r="E19" s="908">
        <v>144.8682951431625</v>
      </c>
      <c r="F19" s="908">
        <v>21.178095300000003</v>
      </c>
      <c r="G19" s="908">
        <v>1.6270842800000027</v>
      </c>
      <c r="H19" s="908">
        <v>6.3151091399999997</v>
      </c>
      <c r="I19" s="908">
        <v>13.23590188</v>
      </c>
      <c r="J19" s="908">
        <v>44.558214449213082</v>
      </c>
      <c r="K19" s="908">
        <v>2042.6873302199999</v>
      </c>
    </row>
    <row r="20" spans="1:11" ht="12.75" customHeight="1">
      <c r="A20" s="312" t="s">
        <v>704</v>
      </c>
      <c r="B20" s="908">
        <v>1.6933686800000001</v>
      </c>
      <c r="C20" s="908">
        <v>42.539436883226962</v>
      </c>
      <c r="D20" s="908">
        <v>20.014358380000001</v>
      </c>
      <c r="E20" s="908">
        <v>124.3237475451121</v>
      </c>
      <c r="F20" s="908">
        <v>17.576796549999997</v>
      </c>
      <c r="G20" s="908">
        <v>1.3933140699999997</v>
      </c>
      <c r="H20" s="908">
        <v>5.8148949599999993</v>
      </c>
      <c r="I20" s="908">
        <v>10.368587519999998</v>
      </c>
      <c r="J20" s="908">
        <v>54.826219894616791</v>
      </c>
      <c r="K20" s="908">
        <v>1592.2812374299999</v>
      </c>
    </row>
    <row r="21" spans="1:11" ht="12.75" customHeight="1">
      <c r="A21" s="816" t="s">
        <v>705</v>
      </c>
      <c r="B21" s="908">
        <v>-0.97659770000000001</v>
      </c>
      <c r="C21" s="908">
        <v>-10.481508819241373</v>
      </c>
      <c r="D21" s="908">
        <v>175.40407318999999</v>
      </c>
      <c r="E21" s="908">
        <v>454.93509650887131</v>
      </c>
      <c r="F21" s="908">
        <v>128.64898995999999</v>
      </c>
      <c r="G21" s="908">
        <v>4.2839798399999864</v>
      </c>
      <c r="H21" s="908">
        <v>16.35987523</v>
      </c>
      <c r="I21" s="908">
        <v>108.00513489000001</v>
      </c>
      <c r="J21" s="908">
        <v>63.401174749375343</v>
      </c>
      <c r="K21" s="908">
        <v>3726.9355656400003</v>
      </c>
    </row>
    <row r="22" spans="1:11" ht="12.75" customHeight="1">
      <c r="A22" s="816" t="s">
        <v>706</v>
      </c>
      <c r="B22" s="908">
        <v>-1.6286202599999999</v>
      </c>
      <c r="C22" s="908">
        <v>-223.17886832043501</v>
      </c>
      <c r="D22" s="908">
        <v>2.8421844900000002</v>
      </c>
      <c r="E22" s="908">
        <v>96.055116224386964</v>
      </c>
      <c r="F22" s="908">
        <v>3.9959397000000001</v>
      </c>
      <c r="G22" s="908">
        <v>0.13497119000000035</v>
      </c>
      <c r="H22" s="908">
        <v>2.29700309</v>
      </c>
      <c r="I22" s="908">
        <v>1.5639654199999999</v>
      </c>
      <c r="J22" s="908">
        <v>55.026878990533078</v>
      </c>
      <c r="K22" s="908">
        <v>291.89506556000003</v>
      </c>
    </row>
    <row r="23" spans="1:11" ht="12.75" customHeight="1">
      <c r="A23" s="816" t="s">
        <v>707</v>
      </c>
      <c r="B23" s="908">
        <v>-2.4235856600000001</v>
      </c>
      <c r="C23" s="908">
        <v>-62.148352899781401</v>
      </c>
      <c r="D23" s="908">
        <v>21.784291769999999</v>
      </c>
      <c r="E23" s="908">
        <v>137.04520783940512</v>
      </c>
      <c r="F23" s="908">
        <v>29.698547429999998</v>
      </c>
      <c r="G23" s="908">
        <v>1.4914894799999985</v>
      </c>
      <c r="H23" s="908">
        <v>13.925382279999999</v>
      </c>
      <c r="I23" s="908">
        <v>14.28167567</v>
      </c>
      <c r="J23" s="908">
        <v>68.933444519715579</v>
      </c>
      <c r="K23" s="908">
        <v>1559.8712094</v>
      </c>
    </row>
    <row r="24" spans="1:11" ht="12.75" customHeight="1">
      <c r="A24" s="816" t="s">
        <v>708</v>
      </c>
      <c r="B24" s="908">
        <v>0.23808988</v>
      </c>
      <c r="C24" s="908">
        <v>14.956254827397769</v>
      </c>
      <c r="D24" s="908">
        <v>1.1594911800000001</v>
      </c>
      <c r="E24" s="908">
        <v>18.169818351879062</v>
      </c>
      <c r="F24" s="908">
        <v>1.37794807</v>
      </c>
      <c r="G24" s="908">
        <v>0.33666908000000006</v>
      </c>
      <c r="H24" s="908">
        <v>0.50208999999999993</v>
      </c>
      <c r="I24" s="908">
        <v>0.53918898999999998</v>
      </c>
      <c r="J24" s="908">
        <v>46.502207114675933</v>
      </c>
      <c r="K24" s="908">
        <v>636.76336822999997</v>
      </c>
    </row>
    <row r="25" spans="1:11" ht="12.75" customHeight="1">
      <c r="A25" s="817" t="s">
        <v>709</v>
      </c>
      <c r="B25" s="916">
        <v>36.14466298</v>
      </c>
      <c r="C25" s="916">
        <v>43.872923805045396</v>
      </c>
      <c r="D25" s="916">
        <v>723.53437388999998</v>
      </c>
      <c r="E25" s="916">
        <v>216.39211560087602</v>
      </c>
      <c r="F25" s="916">
        <v>482.30453174000002</v>
      </c>
      <c r="G25" s="916">
        <v>42.453725239999997</v>
      </c>
      <c r="H25" s="916">
        <v>97.572560359999997</v>
      </c>
      <c r="I25" s="916">
        <v>342.27824614000002</v>
      </c>
      <c r="J25" s="916">
        <v>49.114314777674416</v>
      </c>
      <c r="K25" s="916">
        <v>32953.958701829994</v>
      </c>
    </row>
    <row r="26" spans="1:11" ht="12.75" customHeight="1">
      <c r="A26" s="816" t="s">
        <v>710</v>
      </c>
      <c r="B26" s="908">
        <v>10.821069949999998</v>
      </c>
      <c r="C26" s="908">
        <v>305.8638290768788</v>
      </c>
      <c r="D26" s="908">
        <v>58.774984539999998</v>
      </c>
      <c r="E26" s="908">
        <v>405.25027984445467</v>
      </c>
      <c r="F26" s="908">
        <v>35.189220560000003</v>
      </c>
      <c r="G26" s="908">
        <v>1.4061614200000037</v>
      </c>
      <c r="H26" s="908">
        <v>4.5975222299999992</v>
      </c>
      <c r="I26" s="908">
        <v>29.18553691</v>
      </c>
      <c r="J26" s="908">
        <v>50.110917604207991</v>
      </c>
      <c r="K26" s="908">
        <v>1415.1486931499999</v>
      </c>
    </row>
    <row r="27" spans="1:11" ht="12.75" customHeight="1">
      <c r="A27" s="816" t="s">
        <v>711</v>
      </c>
      <c r="B27" s="908">
        <v>2.7655977800000002</v>
      </c>
      <c r="C27" s="908">
        <v>36.459355065387598</v>
      </c>
      <c r="D27" s="908">
        <v>105.07524255</v>
      </c>
      <c r="E27" s="908">
        <v>338.93066390840437</v>
      </c>
      <c r="F27" s="908">
        <v>66.027946020000002</v>
      </c>
      <c r="G27" s="908">
        <v>3.0136376299999998</v>
      </c>
      <c r="H27" s="908">
        <v>12.07590383</v>
      </c>
      <c r="I27" s="908">
        <v>50.938404560000002</v>
      </c>
      <c r="J27" s="908">
        <v>50.112453501770339</v>
      </c>
      <c r="K27" s="908">
        <v>3034.17081848</v>
      </c>
    </row>
    <row r="28" spans="1:11" ht="12.75" customHeight="1">
      <c r="A28" s="816" t="s">
        <v>712</v>
      </c>
      <c r="B28" s="908">
        <v>-1.84700665</v>
      </c>
      <c r="C28" s="908">
        <v>-6.94078725278065</v>
      </c>
      <c r="D28" s="908">
        <v>139.90979185</v>
      </c>
      <c r="E28" s="908">
        <v>130.07710040345498</v>
      </c>
      <c r="F28" s="908">
        <v>111.54855884</v>
      </c>
      <c r="G28" s="908">
        <v>14.535863699999997</v>
      </c>
      <c r="H28" s="908">
        <v>28.157109299999998</v>
      </c>
      <c r="I28" s="908">
        <v>68.855585840000003</v>
      </c>
      <c r="J28" s="908">
        <v>52.112842486564745</v>
      </c>
      <c r="K28" s="908">
        <v>10644.364005019999</v>
      </c>
    </row>
    <row r="29" spans="1:11" ht="12.75" customHeight="1">
      <c r="A29" s="816" t="s">
        <v>713</v>
      </c>
      <c r="B29" s="908">
        <v>11.134057720000001</v>
      </c>
      <c r="C29" s="908">
        <v>52.11204579523023</v>
      </c>
      <c r="D29" s="908">
        <v>186.2930102</v>
      </c>
      <c r="E29" s="908">
        <v>214.60178901188374</v>
      </c>
      <c r="F29" s="908">
        <v>134.62443210000001</v>
      </c>
      <c r="G29" s="908">
        <v>13.24449060000001</v>
      </c>
      <c r="H29" s="908">
        <v>24.770413250000001</v>
      </c>
      <c r="I29" s="908">
        <v>96.609528249999997</v>
      </c>
      <c r="J29" s="908">
        <v>54.890862686615236</v>
      </c>
      <c r="K29" s="908">
        <v>8546.24496129</v>
      </c>
    </row>
    <row r="30" spans="1:11" ht="12.75" customHeight="1">
      <c r="A30" s="816" t="s">
        <v>714</v>
      </c>
      <c r="B30" s="908">
        <v>-1.83460925</v>
      </c>
      <c r="C30" s="908">
        <v>-14.426301887818793</v>
      </c>
      <c r="D30" s="908">
        <v>54.609297509999998</v>
      </c>
      <c r="E30" s="908">
        <v>106.27348845050814</v>
      </c>
      <c r="F30" s="908">
        <v>51.717038170000002</v>
      </c>
      <c r="G30" s="908">
        <v>4.9856046200000002</v>
      </c>
      <c r="H30" s="908">
        <v>16.34804608</v>
      </c>
      <c r="I30" s="908">
        <v>30.383387470000002</v>
      </c>
      <c r="J30" s="908">
        <v>58.308193897880898</v>
      </c>
      <c r="K30" s="908">
        <v>5086.8455804300002</v>
      </c>
    </row>
    <row r="31" spans="1:11" ht="12.75" customHeight="1">
      <c r="A31" s="816" t="s">
        <v>715</v>
      </c>
      <c r="B31" s="908">
        <v>3.8862387899999997</v>
      </c>
      <c r="C31" s="908">
        <v>58.342180920910209</v>
      </c>
      <c r="D31" s="908">
        <v>109.14491864999999</v>
      </c>
      <c r="E31" s="908">
        <v>400.94899613859531</v>
      </c>
      <c r="F31" s="908">
        <v>57.71932511</v>
      </c>
      <c r="G31" s="908">
        <v>3.4130895100000025</v>
      </c>
      <c r="H31" s="908">
        <v>5.7462893299999998</v>
      </c>
      <c r="I31" s="908">
        <v>48.559946269999998</v>
      </c>
      <c r="J31" s="908">
        <v>44.834232046742066</v>
      </c>
      <c r="K31" s="908">
        <v>2664.4453317700004</v>
      </c>
    </row>
    <row r="32" spans="1:11" ht="12.75" customHeight="1">
      <c r="A32" s="816" t="s">
        <v>716</v>
      </c>
      <c r="B32" s="908">
        <v>11.21931464</v>
      </c>
      <c r="C32" s="908">
        <v>287.17047190339241</v>
      </c>
      <c r="D32" s="908">
        <v>69.703280649999996</v>
      </c>
      <c r="E32" s="908">
        <v>438.87747386217404</v>
      </c>
      <c r="F32" s="908">
        <v>25.478010940000001</v>
      </c>
      <c r="G32" s="908">
        <v>1.8548777599999982</v>
      </c>
      <c r="H32" s="908">
        <v>5.8772763400000008</v>
      </c>
      <c r="I32" s="908">
        <v>17.745856840000002</v>
      </c>
      <c r="J32" s="908">
        <v>25.920706322316907</v>
      </c>
      <c r="K32" s="908">
        <v>1562.7393116900002</v>
      </c>
    </row>
    <row r="33" spans="1:11" ht="12.75" customHeight="1">
      <c r="A33" s="817" t="s">
        <v>717</v>
      </c>
      <c r="B33" s="916">
        <v>-7.5320178800000006</v>
      </c>
      <c r="C33" s="916">
        <v>-46.56727460448159</v>
      </c>
      <c r="D33" s="916">
        <v>518.48153027000001</v>
      </c>
      <c r="E33" s="916">
        <v>781.10388767432039</v>
      </c>
      <c r="F33" s="916">
        <v>168.01012647999997</v>
      </c>
      <c r="G33" s="916">
        <v>7.4151320999999637</v>
      </c>
      <c r="H33" s="916">
        <v>6.7258726299999996</v>
      </c>
      <c r="I33" s="916">
        <v>153.86912175000001</v>
      </c>
      <c r="J33" s="916">
        <v>30.308197674271874</v>
      </c>
      <c r="K33" s="916">
        <v>6469.7948883399986</v>
      </c>
    </row>
    <row r="34" spans="1:11" ht="12.75" customHeight="1">
      <c r="A34" s="816" t="s">
        <v>718</v>
      </c>
      <c r="B34" s="908">
        <v>-1.94159992</v>
      </c>
      <c r="C34" s="908">
        <v>-337.32287941866258</v>
      </c>
      <c r="D34" s="908">
        <v>0.17004740000000002</v>
      </c>
      <c r="E34" s="908">
        <v>7.3396239610193392</v>
      </c>
      <c r="F34" s="908">
        <v>1.44770208</v>
      </c>
      <c r="G34" s="908">
        <v>0.92966873999999988</v>
      </c>
      <c r="H34" s="908">
        <v>0.16561708999999999</v>
      </c>
      <c r="I34" s="908">
        <v>0.35241624999999999</v>
      </c>
      <c r="J34" s="908">
        <v>207.24589143968092</v>
      </c>
      <c r="K34" s="908">
        <v>230.23637452000003</v>
      </c>
    </row>
    <row r="35" spans="1:11" ht="12.75" customHeight="1">
      <c r="A35" s="816" t="s">
        <v>719</v>
      </c>
      <c r="B35" s="908">
        <v>-5.5791108299999994</v>
      </c>
      <c r="C35" s="908">
        <v>-38.309268421967843</v>
      </c>
      <c r="D35" s="908">
        <v>507.19773101000004</v>
      </c>
      <c r="E35" s="908">
        <v>846.54445296768483</v>
      </c>
      <c r="F35" s="908">
        <v>166.05132196</v>
      </c>
      <c r="G35" s="908">
        <v>6.3503854400000064</v>
      </c>
      <c r="H35" s="908">
        <v>6.4907879300000006</v>
      </c>
      <c r="I35" s="908">
        <v>153.21014858999999</v>
      </c>
      <c r="J35" s="908">
        <v>30.207183357249541</v>
      </c>
      <c r="K35" s="908">
        <v>5825.3378984399988</v>
      </c>
    </row>
    <row r="36" spans="1:11" ht="12.75" customHeight="1">
      <c r="A36" s="816" t="s">
        <v>720</v>
      </c>
      <c r="B36" s="908">
        <v>-1.130713E-2</v>
      </c>
      <c r="C36" s="908">
        <v>-1.0918944717058086</v>
      </c>
      <c r="D36" s="908">
        <v>11.113751860000001</v>
      </c>
      <c r="E36" s="908">
        <v>267.97448525081319</v>
      </c>
      <c r="F36" s="908">
        <v>0.51110244000000005</v>
      </c>
      <c r="G36" s="908">
        <v>0.13507792000000002</v>
      </c>
      <c r="H36" s="908">
        <v>6.9467609999999999E-2</v>
      </c>
      <c r="I36" s="908">
        <v>0.30655691000000002</v>
      </c>
      <c r="J36" s="908">
        <v>97.706802439354462</v>
      </c>
      <c r="K36" s="908">
        <v>414.22061537999997</v>
      </c>
    </row>
    <row r="37" spans="1:11" ht="11.25" customHeight="1">
      <c r="A37" s="817" t="s">
        <v>721</v>
      </c>
      <c r="B37" s="916">
        <v>0.75817855000000001</v>
      </c>
      <c r="C37" s="916">
        <v>3.5093795651516206</v>
      </c>
      <c r="D37" s="916">
        <v>37.706411119999999</v>
      </c>
      <c r="E37" s="916">
        <v>43.494336565551414</v>
      </c>
      <c r="F37" s="916">
        <v>27.530245649999998</v>
      </c>
      <c r="G37" s="916">
        <v>3.1752482899999985</v>
      </c>
      <c r="H37" s="916">
        <v>3.7298621600000001</v>
      </c>
      <c r="I37" s="916">
        <v>20.625135199999999</v>
      </c>
      <c r="J37" s="916">
        <v>58.430716755450263</v>
      </c>
      <c r="K37" s="916">
        <v>8641.73892763</v>
      </c>
    </row>
    <row r="38" spans="1:11" ht="12.75" customHeight="1">
      <c r="A38" s="816" t="s">
        <v>722</v>
      </c>
      <c r="B38" s="908">
        <v>0.51101509000000001</v>
      </c>
      <c r="C38" s="908">
        <v>4.9515695308733267</v>
      </c>
      <c r="D38" s="908">
        <v>29.466911640000003</v>
      </c>
      <c r="E38" s="908">
        <v>71.033676416481015</v>
      </c>
      <c r="F38" s="908">
        <v>20.1956989</v>
      </c>
      <c r="G38" s="908">
        <v>1.2146796199999994</v>
      </c>
      <c r="H38" s="908">
        <v>1.7839473000000001</v>
      </c>
      <c r="I38" s="908">
        <v>17.19707198</v>
      </c>
      <c r="J38" s="908">
        <v>58.360618819163101</v>
      </c>
      <c r="K38" s="908">
        <v>4128.1059414700003</v>
      </c>
    </row>
    <row r="39" spans="1:11" ht="12.75" customHeight="1">
      <c r="A39" s="816" t="s">
        <v>723</v>
      </c>
      <c r="B39" s="908">
        <v>-0.11120779</v>
      </c>
      <c r="C39" s="908">
        <v>-1.4096164862300424</v>
      </c>
      <c r="D39" s="908">
        <v>1.0090554199999999</v>
      </c>
      <c r="E39" s="908">
        <v>3.1954005590415577</v>
      </c>
      <c r="F39" s="908">
        <v>2.1477710299999999</v>
      </c>
      <c r="G39" s="908">
        <v>1.0588940899999999</v>
      </c>
      <c r="H39" s="908">
        <v>0.55030151000000005</v>
      </c>
      <c r="I39" s="908">
        <v>0.53857542999999997</v>
      </c>
      <c r="J39" s="908">
        <v>53.374217047464057</v>
      </c>
      <c r="K39" s="908">
        <v>3155.6892555199997</v>
      </c>
    </row>
    <row r="40" spans="1:11">
      <c r="A40" s="816" t="s">
        <v>724</v>
      </c>
      <c r="B40" s="908">
        <v>0.35837124999999997</v>
      </c>
      <c r="C40" s="908">
        <v>10.556291602188828</v>
      </c>
      <c r="D40" s="908">
        <v>7.23044406</v>
      </c>
      <c r="E40" s="908">
        <v>53.042933352783876</v>
      </c>
      <c r="F40" s="908">
        <v>5.18677572</v>
      </c>
      <c r="G40" s="908">
        <v>0.90167457999999989</v>
      </c>
      <c r="H40" s="908">
        <v>1.3956133500000001</v>
      </c>
      <c r="I40" s="908">
        <v>2.88948779</v>
      </c>
      <c r="J40" s="908">
        <v>59.917059716221324</v>
      </c>
      <c r="K40" s="908">
        <v>1357.9437306399998</v>
      </c>
    </row>
    <row r="41" spans="1:11">
      <c r="A41" s="817" t="s">
        <v>725</v>
      </c>
      <c r="B41" s="916">
        <v>24.316599929999999</v>
      </c>
      <c r="C41" s="916">
        <v>20.932327570247566</v>
      </c>
      <c r="D41" s="916">
        <v>261.52917206999996</v>
      </c>
      <c r="E41" s="916">
        <v>56.049165726806621</v>
      </c>
      <c r="F41" s="916">
        <v>193.59850607000001</v>
      </c>
      <c r="G41" s="916">
        <v>23.705437230000015</v>
      </c>
      <c r="H41" s="916">
        <v>47.803968130000001</v>
      </c>
      <c r="I41" s="916">
        <v>122.08910071</v>
      </c>
      <c r="J41" s="916">
        <v>64.547357389891417</v>
      </c>
      <c r="K41" s="916">
        <v>46467.073187909999</v>
      </c>
    </row>
    <row r="42" spans="1:11">
      <c r="A42" s="817" t="s">
        <v>728</v>
      </c>
      <c r="B42" s="916">
        <v>1.1896767699999999</v>
      </c>
      <c r="C42" s="916">
        <v>56.885046371450812</v>
      </c>
      <c r="D42" s="916">
        <v>7.150242379999999</v>
      </c>
      <c r="E42" s="916">
        <v>84.776472470594769</v>
      </c>
      <c r="F42" s="916">
        <v>6.8749823999999995</v>
      </c>
      <c r="G42" s="916">
        <v>6.2273049082470155</v>
      </c>
      <c r="H42" s="916">
        <v>0.5819782517529849</v>
      </c>
      <c r="I42" s="916">
        <v>6.5699239999999937E-2</v>
      </c>
      <c r="J42" s="916">
        <v>0.91883934149935687</v>
      </c>
      <c r="K42" s="916">
        <v>836.54798291388511</v>
      </c>
    </row>
    <row r="43" spans="1:11" ht="14.45" thickBot="1">
      <c r="A43" s="312"/>
      <c r="B43" s="1110"/>
      <c r="C43" s="312"/>
      <c r="D43" s="312"/>
      <c r="E43" s="312"/>
      <c r="F43" s="312"/>
      <c r="G43" s="312"/>
      <c r="H43" s="312"/>
      <c r="I43" s="312"/>
      <c r="J43" s="312"/>
    </row>
    <row r="44" spans="1:11" ht="14.45" thickBot="1">
      <c r="A44" s="813" t="s">
        <v>729</v>
      </c>
      <c r="B44" s="911">
        <v>35.126365479999997</v>
      </c>
      <c r="C44" s="911">
        <v>10.335723606163571</v>
      </c>
      <c r="D44" s="911">
        <v>2800.3861199500002</v>
      </c>
      <c r="E44" s="911">
        <v>203.59582682820721</v>
      </c>
      <c r="F44" s="911">
        <v>1604.7597635900001</v>
      </c>
      <c r="G44" s="911">
        <v>113.19731272824698</v>
      </c>
      <c r="H44" s="911">
        <v>242.35967195175297</v>
      </c>
      <c r="I44" s="911">
        <v>1249.2027789099998</v>
      </c>
      <c r="J44" s="911">
        <v>50.54186521008203</v>
      </c>
      <c r="K44" s="911">
        <v>135941.58210288387</v>
      </c>
    </row>
    <row r="45" spans="1:11">
      <c r="A45" s="816" t="s">
        <v>730</v>
      </c>
      <c r="B45" s="908">
        <v>18.57880849</v>
      </c>
      <c r="C45" s="908">
        <v>4.5784311624661216</v>
      </c>
      <c r="D45" s="908">
        <v>823.518418</v>
      </c>
      <c r="E45" s="908">
        <v>50.69146818020814</v>
      </c>
      <c r="F45" s="908">
        <v>141.07057435999999</v>
      </c>
      <c r="G45" s="908">
        <v>15.491636579999991</v>
      </c>
      <c r="H45" s="908">
        <v>37.89830035</v>
      </c>
      <c r="I45" s="908">
        <v>87.680637430000004</v>
      </c>
      <c r="J45" s="908">
        <v>18.373542688719365</v>
      </c>
      <c r="K45" s="908">
        <v>162315.93601151998</v>
      </c>
    </row>
    <row r="46" spans="1:11">
      <c r="A46" s="816" t="s">
        <v>731</v>
      </c>
      <c r="B46" s="908">
        <v>-8.6968315199999999</v>
      </c>
      <c r="C46" s="908">
        <v>-18.669688915260409</v>
      </c>
      <c r="D46" s="908">
        <v>310.59919180000003</v>
      </c>
      <c r="E46" s="908">
        <v>164.43109638157529</v>
      </c>
      <c r="F46" s="908">
        <v>256.27121224000001</v>
      </c>
      <c r="G46" s="908">
        <v>47.638245130000008</v>
      </c>
      <c r="H46" s="908">
        <v>47.696284200000001</v>
      </c>
      <c r="I46" s="908">
        <v>160.93668291</v>
      </c>
      <c r="J46" s="908">
        <v>51.814907172594907</v>
      </c>
      <c r="K46" s="908">
        <v>18633.05073689</v>
      </c>
    </row>
    <row r="47" spans="1:11" ht="14.45" thickBot="1">
      <c r="A47" s="815" t="s">
        <v>749</v>
      </c>
      <c r="B47" s="913">
        <v>33.679188279999991</v>
      </c>
      <c r="C47" s="913">
        <v>198.74059656353739</v>
      </c>
      <c r="D47" s="913">
        <v>218.87200682000008</v>
      </c>
      <c r="E47" s="913">
        <v>313.53858784537283</v>
      </c>
      <c r="F47" s="913">
        <v>202.18185416</v>
      </c>
      <c r="G47" s="913">
        <v>20.516314979999976</v>
      </c>
      <c r="H47" s="913">
        <v>71.407437160000001</v>
      </c>
      <c r="I47" s="913">
        <v>110.25810202000002</v>
      </c>
      <c r="J47" s="913">
        <v>50.375607014320522</v>
      </c>
      <c r="K47" s="913">
        <v>6778.5221262999985</v>
      </c>
    </row>
    <row r="48" spans="1:11" ht="14.45" thickBot="1">
      <c r="A48" s="814" t="s">
        <v>733</v>
      </c>
      <c r="B48" s="912">
        <v>43.561165249999988</v>
      </c>
      <c r="C48" s="912">
        <v>9.2817862466971466</v>
      </c>
      <c r="D48" s="912">
        <v>1352.9896166200001</v>
      </c>
      <c r="E48" s="912">
        <v>71.842560175680561</v>
      </c>
      <c r="F48" s="912">
        <v>599.52364076000003</v>
      </c>
      <c r="G48" s="912">
        <v>83.646196689999982</v>
      </c>
      <c r="H48" s="912">
        <v>157.00202171000001</v>
      </c>
      <c r="I48" s="912">
        <v>358.87542236000002</v>
      </c>
      <c r="J48" s="912">
        <v>35.649312743628272</v>
      </c>
      <c r="K48" s="912">
        <v>187727.50887470998</v>
      </c>
    </row>
    <row r="49" spans="1:11" ht="14.45" thickBot="1">
      <c r="A49" s="813" t="s">
        <v>671</v>
      </c>
      <c r="B49" s="911">
        <v>2.7164319699999999</v>
      </c>
      <c r="C49" s="911">
        <v>23.784666472350743</v>
      </c>
      <c r="D49" s="911">
        <v>34.161965969999997</v>
      </c>
      <c r="E49" s="911">
        <v>74.743198971315735</v>
      </c>
      <c r="F49" s="911">
        <v>2.2033890199999999</v>
      </c>
      <c r="G49" s="911">
        <v>0.17587518999999999</v>
      </c>
      <c r="H49" s="911">
        <v>0.17252441999999998</v>
      </c>
      <c r="I49" s="911">
        <v>1.8549894099999999</v>
      </c>
      <c r="J49" s="911">
        <v>5.4299843622260955</v>
      </c>
      <c r="K49" s="911">
        <v>4568.3751305200003</v>
      </c>
    </row>
    <row r="50" spans="1:11" ht="14.45" thickBot="1">
      <c r="A50" s="813" t="s">
        <v>734</v>
      </c>
      <c r="B50" s="911">
        <v>0</v>
      </c>
      <c r="C50" s="911">
        <v>0</v>
      </c>
      <c r="D50" s="911">
        <v>0</v>
      </c>
      <c r="E50" s="911">
        <v>0</v>
      </c>
      <c r="F50" s="911">
        <v>0</v>
      </c>
      <c r="G50" s="911">
        <v>0</v>
      </c>
      <c r="H50" s="911">
        <v>0</v>
      </c>
      <c r="I50" s="911">
        <v>0</v>
      </c>
      <c r="J50" s="911">
        <v>0</v>
      </c>
      <c r="K50" s="911">
        <v>16812.271345740002</v>
      </c>
    </row>
    <row r="51" spans="1:11" ht="14.45" thickBot="1">
      <c r="A51" s="814" t="s">
        <v>337</v>
      </c>
      <c r="B51" s="912">
        <v>81.403962699999994</v>
      </c>
      <c r="C51" s="912">
        <v>12.065499009855074</v>
      </c>
      <c r="D51" s="912">
        <v>4187.5377025400003</v>
      </c>
      <c r="E51" s="912">
        <v>120.58927702786821</v>
      </c>
      <c r="F51" s="912">
        <v>2206.4867933700002</v>
      </c>
      <c r="G51" s="912">
        <v>197.01938460824698</v>
      </c>
      <c r="H51" s="912">
        <v>399.53421808175295</v>
      </c>
      <c r="I51" s="912">
        <v>1609.9331906799996</v>
      </c>
      <c r="J51" s="912">
        <v>45.834861297462716</v>
      </c>
      <c r="K51" s="912">
        <v>345049.73745385389</v>
      </c>
    </row>
    <row r="52" spans="1:11" ht="14.45" thickBot="1">
      <c r="A52" s="813" t="s">
        <v>735</v>
      </c>
      <c r="B52" s="911"/>
      <c r="C52" s="1108"/>
      <c r="D52" s="1108">
        <v>675.20888515000001</v>
      </c>
      <c r="E52" s="1109"/>
      <c r="F52" s="1109"/>
      <c r="G52" s="1109"/>
      <c r="H52" s="1109"/>
      <c r="I52" s="1109"/>
      <c r="J52" s="1109"/>
      <c r="K52" s="1108">
        <v>75176.232401109999</v>
      </c>
    </row>
    <row r="53" spans="1:11" ht="14.45" thickBot="1">
      <c r="A53" s="813" t="s">
        <v>750</v>
      </c>
      <c r="B53" s="1108">
        <v>-25.094000000000001</v>
      </c>
      <c r="C53" s="1108"/>
      <c r="D53" s="1108"/>
      <c r="E53" s="1109"/>
      <c r="F53" s="1109"/>
      <c r="G53" s="1109"/>
      <c r="H53" s="1109"/>
      <c r="I53" s="1109"/>
      <c r="J53" s="1109"/>
      <c r="K53" s="1108"/>
    </row>
    <row r="54" spans="1:11" ht="14.45" thickBot="1">
      <c r="A54" s="813" t="s">
        <v>156</v>
      </c>
      <c r="B54" s="911">
        <v>56.309962699999993</v>
      </c>
      <c r="C54" s="1108">
        <v>6.5277502444157927</v>
      </c>
      <c r="D54" s="1108"/>
      <c r="E54" s="1109"/>
      <c r="F54" s="1109"/>
      <c r="G54" s="1109"/>
      <c r="H54" s="1109"/>
      <c r="I54" s="1109"/>
      <c r="J54" s="1109"/>
      <c r="K54" s="1108"/>
    </row>
    <row r="55" spans="1:11">
      <c r="A55" s="811" t="s">
        <v>751</v>
      </c>
      <c r="B55" s="906"/>
      <c r="C55" s="906"/>
      <c r="D55" s="906"/>
      <c r="E55" s="906"/>
      <c r="F55" s="906"/>
      <c r="G55" s="906"/>
      <c r="H55" s="906"/>
      <c r="I55" s="906"/>
      <c r="J55" s="906"/>
      <c r="K55" s="906"/>
    </row>
    <row r="56" spans="1:11">
      <c r="A56" s="811" t="s">
        <v>752</v>
      </c>
      <c r="B56" s="906"/>
      <c r="C56" s="906"/>
      <c r="D56" s="906"/>
      <c r="E56" s="906"/>
      <c r="F56" s="906"/>
      <c r="G56" s="906"/>
      <c r="H56" s="906"/>
      <c r="I56" s="906"/>
      <c r="J56" s="906"/>
      <c r="K56" s="906"/>
    </row>
    <row r="57" spans="1:11">
      <c r="A57" s="314" t="s">
        <v>753</v>
      </c>
      <c r="B57" s="906"/>
      <c r="C57" s="906"/>
      <c r="D57" s="906"/>
      <c r="E57" s="906"/>
      <c r="F57" s="906"/>
      <c r="G57" s="906"/>
      <c r="H57" s="906"/>
      <c r="I57" s="906"/>
      <c r="J57" s="906"/>
      <c r="K57" s="906"/>
    </row>
    <row r="58" spans="1:11">
      <c r="A58" s="312" t="s">
        <v>754</v>
      </c>
      <c r="B58" s="906"/>
      <c r="C58" s="906"/>
      <c r="D58" s="906"/>
      <c r="E58" s="906"/>
      <c r="F58" s="906"/>
      <c r="G58" s="906"/>
      <c r="H58" s="906"/>
      <c r="I58" s="906"/>
      <c r="J58" s="1106"/>
      <c r="K58" s="906"/>
    </row>
    <row r="59" spans="1:11" ht="31.35" customHeight="1">
      <c r="A59" s="1802" t="s">
        <v>755</v>
      </c>
      <c r="B59" s="1802"/>
      <c r="C59" s="1802"/>
      <c r="D59" s="1802"/>
      <c r="E59" s="1802"/>
      <c r="F59" s="1802"/>
      <c r="G59" s="1802"/>
      <c r="H59" s="1802"/>
      <c r="I59" s="1802"/>
      <c r="J59" s="1802"/>
      <c r="K59" s="1802"/>
    </row>
    <row r="60" spans="1:11">
      <c r="A60" s="1011" t="s">
        <v>756</v>
      </c>
      <c r="B60" s="1113"/>
      <c r="C60" s="1113"/>
      <c r="F60" s="906"/>
      <c r="J60" s="922"/>
      <c r="K60" s="1112"/>
    </row>
    <row r="61" spans="1:11">
      <c r="B61" s="907"/>
      <c r="C61" s="1454"/>
      <c r="D61" s="1453"/>
      <c r="E61" s="1454"/>
      <c r="F61" s="1453"/>
      <c r="G61" s="906"/>
      <c r="H61" s="906"/>
      <c r="I61" s="906"/>
      <c r="J61" s="906"/>
      <c r="K61" s="1453"/>
    </row>
    <row r="62" spans="1:11" ht="14.25" customHeight="1">
      <c r="A62" s="921"/>
      <c r="B62" s="909"/>
      <c r="C62" s="1106"/>
      <c r="D62" s="1800" t="s">
        <v>740</v>
      </c>
      <c r="E62" s="1106"/>
      <c r="F62" s="909"/>
      <c r="G62" s="1804" t="s">
        <v>741</v>
      </c>
      <c r="H62" s="1804" t="s">
        <v>742</v>
      </c>
      <c r="I62" s="1804" t="s">
        <v>743</v>
      </c>
      <c r="J62" s="1452"/>
      <c r="K62" s="1804" t="s">
        <v>744</v>
      </c>
    </row>
    <row r="63" spans="1:11" ht="25.35" customHeight="1" thickBot="1">
      <c r="A63" s="1111" t="s">
        <v>109</v>
      </c>
      <c r="B63" s="1451" t="s">
        <v>364</v>
      </c>
      <c r="C63" s="1116" t="s">
        <v>745</v>
      </c>
      <c r="D63" s="1806"/>
      <c r="E63" s="1116" t="s">
        <v>746</v>
      </c>
      <c r="F63" s="1451" t="s">
        <v>747</v>
      </c>
      <c r="G63" s="1807" t="s">
        <v>757</v>
      </c>
      <c r="H63" s="1807"/>
      <c r="I63" s="1807"/>
      <c r="J63" s="1116" t="s">
        <v>748</v>
      </c>
      <c r="K63" s="1808"/>
    </row>
    <row r="64" spans="1:11" ht="15" customHeight="1">
      <c r="A64" s="817" t="s">
        <v>689</v>
      </c>
      <c r="B64" s="916">
        <v>-0.76381152999999991</v>
      </c>
      <c r="C64" s="916">
        <v>-2.0652259890632583</v>
      </c>
      <c r="D64" s="916">
        <v>75.430520139999999</v>
      </c>
      <c r="E64" s="916">
        <v>50.783831041280493</v>
      </c>
      <c r="F64" s="916">
        <v>59.49344893</v>
      </c>
      <c r="G64" s="916">
        <v>12.524442370000003</v>
      </c>
      <c r="H64" s="916">
        <v>18.315580999999998</v>
      </c>
      <c r="I64" s="916">
        <v>28.653425559999999</v>
      </c>
      <c r="J64" s="916">
        <v>42.58010966797687</v>
      </c>
      <c r="K64" s="916">
        <v>14793.761729610002</v>
      </c>
    </row>
    <row r="65" spans="1:11">
      <c r="A65" s="817" t="s">
        <v>690</v>
      </c>
      <c r="B65" s="916">
        <v>-3.4639123000000005</v>
      </c>
      <c r="C65" s="916">
        <v>-17.103747360255841</v>
      </c>
      <c r="D65" s="916">
        <v>349.18564400000002</v>
      </c>
      <c r="E65" s="916">
        <v>426.16182079112059</v>
      </c>
      <c r="F65" s="916">
        <v>92.790065089999999</v>
      </c>
      <c r="G65" s="916">
        <v>5.0827706200000016</v>
      </c>
      <c r="H65" s="916">
        <v>10.08324275</v>
      </c>
      <c r="I65" s="916">
        <v>77.624051719999997</v>
      </c>
      <c r="J65" s="916">
        <v>53.340808296186758</v>
      </c>
      <c r="K65" s="916">
        <v>8100.9435582500009</v>
      </c>
    </row>
    <row r="66" spans="1:11">
      <c r="A66" s="816" t="s">
        <v>691</v>
      </c>
      <c r="B66" s="908">
        <v>-4.0683727899999997</v>
      </c>
      <c r="C66" s="908">
        <v>-45.215685706695012</v>
      </c>
      <c r="D66" s="908">
        <v>81.028706579999991</v>
      </c>
      <c r="E66" s="908">
        <v>223.57661197266344</v>
      </c>
      <c r="F66" s="908">
        <v>25.122252250000003</v>
      </c>
      <c r="G66" s="908">
        <v>2.2341279200000006</v>
      </c>
      <c r="H66" s="908">
        <v>4.8917620199999998</v>
      </c>
      <c r="I66" s="908">
        <v>17.996362310000002</v>
      </c>
      <c r="J66" s="908">
        <v>47.803731396383412</v>
      </c>
      <c r="K66" s="908">
        <v>3599.0809175299996</v>
      </c>
    </row>
    <row r="67" spans="1:11">
      <c r="A67" s="816" t="s">
        <v>692</v>
      </c>
      <c r="B67" s="908">
        <v>-0.19026235</v>
      </c>
      <c r="C67" s="908">
        <v>-2.9510200616461648</v>
      </c>
      <c r="D67" s="908">
        <v>265.01960875999993</v>
      </c>
      <c r="E67" s="908">
        <v>1002.5418103462046</v>
      </c>
      <c r="F67" s="908">
        <v>64.540150209999993</v>
      </c>
      <c r="G67" s="908">
        <v>1.557389319999996</v>
      </c>
      <c r="H67" s="908">
        <v>4.6347610000000001</v>
      </c>
      <c r="I67" s="908">
        <v>58.347999889999997</v>
      </c>
      <c r="J67" s="908">
        <v>55.639872067093535</v>
      </c>
      <c r="K67" s="908">
        <v>2578.93672053</v>
      </c>
    </row>
    <row r="68" spans="1:11">
      <c r="A68" s="319" t="s">
        <v>693</v>
      </c>
      <c r="B68" s="908">
        <v>0.79472284000000004</v>
      </c>
      <c r="C68" s="908">
        <v>16.531533152800296</v>
      </c>
      <c r="D68" s="908">
        <v>3.1373286599999997</v>
      </c>
      <c r="E68" s="908">
        <v>16.288896051409594</v>
      </c>
      <c r="F68" s="908">
        <v>3.1276626299999997</v>
      </c>
      <c r="G68" s="908">
        <v>1.2912533799999997</v>
      </c>
      <c r="H68" s="908">
        <v>0.55671973000000008</v>
      </c>
      <c r="I68" s="908">
        <v>1.2796895199999998</v>
      </c>
      <c r="J68" s="908">
        <v>42.499027864552914</v>
      </c>
      <c r="K68" s="908">
        <v>1922.9259201899999</v>
      </c>
    </row>
    <row r="69" spans="1:11">
      <c r="A69" s="537" t="s">
        <v>694</v>
      </c>
      <c r="B69" s="916">
        <v>8.2197998999999999</v>
      </c>
      <c r="C69" s="916">
        <v>109.15378083065903</v>
      </c>
      <c r="D69" s="916">
        <v>572.07938490000004</v>
      </c>
      <c r="E69" s="916">
        <v>1702.4588706871036</v>
      </c>
      <c r="F69" s="916">
        <v>348.12188334000001</v>
      </c>
      <c r="G69" s="916">
        <v>3.5765874800000188</v>
      </c>
      <c r="H69" s="916">
        <v>3.6453044399999999</v>
      </c>
      <c r="I69" s="916">
        <v>340.89999141999999</v>
      </c>
      <c r="J69" s="916">
        <v>60.0166865262172</v>
      </c>
      <c r="K69" s="916">
        <v>3012.1906313999998</v>
      </c>
    </row>
    <row r="70" spans="1:11">
      <c r="A70" s="816" t="s">
        <v>695</v>
      </c>
      <c r="B70" s="908">
        <v>3.7313629099999996</v>
      </c>
      <c r="C70" s="908">
        <v>83.919731426579105</v>
      </c>
      <c r="D70" s="908">
        <v>36.159181320000002</v>
      </c>
      <c r="E70" s="908">
        <v>200.6044748907392</v>
      </c>
      <c r="F70" s="908">
        <v>23.972188030000002</v>
      </c>
      <c r="G70" s="908">
        <v>2.4134840400000019</v>
      </c>
      <c r="H70" s="908">
        <v>2.8391900400000001</v>
      </c>
      <c r="I70" s="908">
        <v>18.71951395</v>
      </c>
      <c r="J70" s="908">
        <v>58.337177721757627</v>
      </c>
      <c r="K70" s="908">
        <v>1778.5390141600001</v>
      </c>
    </row>
    <row r="71" spans="1:11">
      <c r="A71" s="816" t="s">
        <v>696</v>
      </c>
      <c r="B71" s="908">
        <v>0.35898934999999998</v>
      </c>
      <c r="C71" s="908">
        <v>44.123948818762898</v>
      </c>
      <c r="D71" s="908">
        <v>7.1110340900000004</v>
      </c>
      <c r="E71" s="908">
        <v>216.79547531506324</v>
      </c>
      <c r="F71" s="908">
        <v>2.5693810800000003</v>
      </c>
      <c r="G71" s="908">
        <v>0.56976256000000047</v>
      </c>
      <c r="H71" s="908">
        <v>0.62124563999999993</v>
      </c>
      <c r="I71" s="908">
        <v>1.3783728799999999</v>
      </c>
      <c r="J71" s="908">
        <v>19.383578570356704</v>
      </c>
      <c r="K71" s="908">
        <v>325.43719192000003</v>
      </c>
    </row>
    <row r="72" spans="1:11">
      <c r="A72" s="312" t="s">
        <v>697</v>
      </c>
      <c r="B72" s="908">
        <v>4.1294476400000004</v>
      </c>
      <c r="C72" s="908">
        <v>181.87104388019523</v>
      </c>
      <c r="D72" s="908">
        <v>528.80916948999993</v>
      </c>
      <c r="E72" s="908">
        <v>4299.9791142666536</v>
      </c>
      <c r="F72" s="908">
        <v>321.58031423</v>
      </c>
      <c r="G72" s="908">
        <v>0.59334087999999996</v>
      </c>
      <c r="H72" s="908">
        <v>0.18486876000000002</v>
      </c>
      <c r="I72" s="908">
        <v>320.80210459</v>
      </c>
      <c r="J72" s="908">
        <v>60.665004144952981</v>
      </c>
      <c r="K72" s="908">
        <v>908.21442532000003</v>
      </c>
    </row>
    <row r="73" spans="1:11">
      <c r="A73" s="818" t="s">
        <v>698</v>
      </c>
      <c r="B73" s="916">
        <v>0.4680667799999999</v>
      </c>
      <c r="C73" s="916">
        <v>5.0174842964861561</v>
      </c>
      <c r="D73" s="916">
        <v>24.18712257</v>
      </c>
      <c r="E73" s="916">
        <v>64.37268254659898</v>
      </c>
      <c r="F73" s="916">
        <v>25.872426339999997</v>
      </c>
      <c r="G73" s="916">
        <v>3.6800257799999976</v>
      </c>
      <c r="H73" s="916">
        <v>10.97480794</v>
      </c>
      <c r="I73" s="916">
        <v>11.21759262</v>
      </c>
      <c r="J73" s="916">
        <v>52.441193901924933</v>
      </c>
      <c r="K73" s="916">
        <v>3731.4857593299998</v>
      </c>
    </row>
    <row r="74" spans="1:11">
      <c r="A74" s="816" t="s">
        <v>699</v>
      </c>
      <c r="B74" s="908">
        <v>-1.33423625</v>
      </c>
      <c r="C74" s="908">
        <v>-38.56893637877377</v>
      </c>
      <c r="D74" s="908">
        <v>6.0449326399999999</v>
      </c>
      <c r="E74" s="908">
        <v>43.395001282329289</v>
      </c>
      <c r="F74" s="908">
        <v>9.2602507799999998</v>
      </c>
      <c r="G74" s="908">
        <v>1.6829405799999995</v>
      </c>
      <c r="H74" s="908">
        <v>3.1857173200000002</v>
      </c>
      <c r="I74" s="908">
        <v>4.3915928800000001</v>
      </c>
      <c r="J74" s="908">
        <v>75.052386620032024</v>
      </c>
      <c r="K74" s="908">
        <v>1383.7418142900001</v>
      </c>
    </row>
    <row r="75" spans="1:11">
      <c r="A75" s="816" t="s">
        <v>700</v>
      </c>
      <c r="B75" s="908">
        <v>-0.13014450999999999</v>
      </c>
      <c r="C75" s="908">
        <v>-13.021613469800053</v>
      </c>
      <c r="D75" s="908">
        <v>11.603869599999999</v>
      </c>
      <c r="E75" s="908">
        <v>285.7997156250529</v>
      </c>
      <c r="F75" s="908">
        <v>6.2340537899999999</v>
      </c>
      <c r="G75" s="908">
        <v>0.26526584999999936</v>
      </c>
      <c r="H75" s="908">
        <v>1.3614156100000001</v>
      </c>
      <c r="I75" s="908">
        <v>4.6073723300000005</v>
      </c>
      <c r="J75" s="908">
        <v>44.44374182426516</v>
      </c>
      <c r="K75" s="908">
        <v>399.77998210999993</v>
      </c>
    </row>
    <row r="76" spans="1:11">
      <c r="A76" s="816" t="s">
        <v>701</v>
      </c>
      <c r="B76" s="908">
        <v>1.9324475399999999</v>
      </c>
      <c r="C76" s="908">
        <v>39.681381725221215</v>
      </c>
      <c r="D76" s="908">
        <v>6.5383203300000003</v>
      </c>
      <c r="E76" s="908">
        <v>33.387018443213464</v>
      </c>
      <c r="F76" s="908">
        <v>10.37812177</v>
      </c>
      <c r="G76" s="908">
        <v>1.7318193500000003</v>
      </c>
      <c r="H76" s="908">
        <v>6.4276750099999997</v>
      </c>
      <c r="I76" s="908">
        <v>2.2186274099999999</v>
      </c>
      <c r="J76" s="908">
        <v>42.891242688864672</v>
      </c>
      <c r="K76" s="908">
        <v>1947.96396293</v>
      </c>
    </row>
    <row r="77" spans="1:11">
      <c r="A77" s="817" t="s">
        <v>702</v>
      </c>
      <c r="B77" s="916">
        <v>-23.905756819999997</v>
      </c>
      <c r="C77" s="916">
        <v>-105.11344616817392</v>
      </c>
      <c r="D77" s="916">
        <v>255.95742543</v>
      </c>
      <c r="E77" s="916">
        <v>275.0432262482683</v>
      </c>
      <c r="F77" s="916">
        <v>208.95387119999998</v>
      </c>
      <c r="G77" s="916">
        <v>9.2599029499999546</v>
      </c>
      <c r="H77" s="916">
        <v>45.151067040000001</v>
      </c>
      <c r="I77" s="916">
        <v>154.54290121000003</v>
      </c>
      <c r="J77" s="916">
        <v>61.974103855821305</v>
      </c>
      <c r="K77" s="916">
        <v>9097.1260828999984</v>
      </c>
    </row>
    <row r="78" spans="1:11">
      <c r="A78" s="816" t="s">
        <v>703</v>
      </c>
      <c r="B78" s="908">
        <v>-1.4812192399999999</v>
      </c>
      <c r="C78" s="908">
        <v>-38.027451686501607</v>
      </c>
      <c r="D78" s="908">
        <v>31.840399480000002</v>
      </c>
      <c r="E78" s="908">
        <v>200.91492609671306</v>
      </c>
      <c r="F78" s="908">
        <v>26.717645540000003</v>
      </c>
      <c r="G78" s="908">
        <v>1.5548137600000018</v>
      </c>
      <c r="H78" s="908">
        <v>10.174724640000001</v>
      </c>
      <c r="I78" s="908">
        <v>14.98810714</v>
      </c>
      <c r="J78" s="908">
        <v>47.361798537728511</v>
      </c>
      <c r="K78" s="908">
        <v>1558.0525902299999</v>
      </c>
    </row>
    <row r="79" spans="1:11">
      <c r="A79" s="312" t="s">
        <v>704</v>
      </c>
      <c r="B79" s="908">
        <v>-1.7036897600000001</v>
      </c>
      <c r="C79" s="908">
        <v>-46.622407553861059</v>
      </c>
      <c r="D79" s="908">
        <v>20.716872029999998</v>
      </c>
      <c r="E79" s="908">
        <v>140.19601794025991</v>
      </c>
      <c r="F79" s="908">
        <v>16.015802539999999</v>
      </c>
      <c r="G79" s="908">
        <v>1.4374419600000001</v>
      </c>
      <c r="H79" s="908">
        <v>4.7830325</v>
      </c>
      <c r="I79" s="908">
        <v>9.7953280799999991</v>
      </c>
      <c r="J79" s="908">
        <v>50.222430900812874</v>
      </c>
      <c r="K79" s="908">
        <v>1461.69179104</v>
      </c>
    </row>
    <row r="80" spans="1:11">
      <c r="A80" s="816" t="s">
        <v>705</v>
      </c>
      <c r="B80" s="908">
        <v>-16.03212658</v>
      </c>
      <c r="C80" s="908">
        <v>-187.93669721139162</v>
      </c>
      <c r="D80" s="908">
        <v>175.52528766</v>
      </c>
      <c r="E80" s="908">
        <v>495.38198107096287</v>
      </c>
      <c r="F80" s="908">
        <v>130.99144974000001</v>
      </c>
      <c r="G80" s="908">
        <v>3.8464546000000155</v>
      </c>
      <c r="H80" s="908">
        <v>16.901169539999998</v>
      </c>
      <c r="I80" s="908">
        <v>110.24382559999999</v>
      </c>
      <c r="J80" s="908">
        <v>64.307508165024103</v>
      </c>
      <c r="K80" s="908">
        <v>3412.23972069</v>
      </c>
    </row>
    <row r="81" spans="1:11">
      <c r="A81" s="816" t="s">
        <v>706</v>
      </c>
      <c r="B81" s="908">
        <v>-6.5801360500000001</v>
      </c>
      <c r="C81" s="908">
        <v>-868.86420498612335</v>
      </c>
      <c r="D81" s="908">
        <v>3.0419656799999997</v>
      </c>
      <c r="E81" s="908">
        <v>98.942524046131169</v>
      </c>
      <c r="F81" s="908">
        <v>4.5172840499999998</v>
      </c>
      <c r="G81" s="908">
        <v>0.21828273999999936</v>
      </c>
      <c r="H81" s="908">
        <v>2.7206134400000002</v>
      </c>
      <c r="I81" s="908">
        <v>1.57838787</v>
      </c>
      <c r="J81" s="908">
        <v>51.887103144437852</v>
      </c>
      <c r="K81" s="908">
        <v>302.93047002000003</v>
      </c>
    </row>
    <row r="82" spans="1:11">
      <c r="A82" s="816" t="s">
        <v>707</v>
      </c>
      <c r="B82" s="908">
        <v>2.85538881</v>
      </c>
      <c r="C82" s="908">
        <v>69.932293815535829</v>
      </c>
      <c r="D82" s="908">
        <v>24.119065670000001</v>
      </c>
      <c r="E82" s="908">
        <v>145.03393838032702</v>
      </c>
      <c r="F82" s="908">
        <v>29.764142419999999</v>
      </c>
      <c r="G82" s="908">
        <v>1.7326276099999944</v>
      </c>
      <c r="H82" s="908">
        <v>10.329011560000001</v>
      </c>
      <c r="I82" s="908">
        <v>17.702503250000003</v>
      </c>
      <c r="J82" s="908">
        <v>76.870658730887982</v>
      </c>
      <c r="K82" s="908">
        <v>1633.2304600399998</v>
      </c>
    </row>
    <row r="83" spans="1:11">
      <c r="A83" s="816" t="s">
        <v>708</v>
      </c>
      <c r="B83" s="908">
        <v>-0.963974</v>
      </c>
      <c r="C83" s="908">
        <v>-52.894324143889619</v>
      </c>
      <c r="D83" s="908">
        <v>0.71383490999999999</v>
      </c>
      <c r="E83" s="908">
        <v>9.7795169577034429</v>
      </c>
      <c r="F83" s="908">
        <v>0.94754691000000002</v>
      </c>
      <c r="G83" s="908">
        <v>0.47028228000000005</v>
      </c>
      <c r="H83" s="908">
        <v>0.24251535999999999</v>
      </c>
      <c r="I83" s="908">
        <v>0.23474926999999998</v>
      </c>
      <c r="J83" s="908">
        <v>32.885652790503059</v>
      </c>
      <c r="K83" s="908">
        <v>728.98105087999988</v>
      </c>
    </row>
    <row r="84" spans="1:11">
      <c r="A84" s="817" t="s">
        <v>709</v>
      </c>
      <c r="B84" s="916">
        <v>17.825912080000002</v>
      </c>
      <c r="C84" s="916">
        <v>21.919444548710864</v>
      </c>
      <c r="D84" s="916">
        <v>638.33147929000006</v>
      </c>
      <c r="E84" s="916">
        <v>193.52897004500653</v>
      </c>
      <c r="F84" s="916">
        <v>453.90779552999999</v>
      </c>
      <c r="G84" s="916">
        <v>49.231977949999958</v>
      </c>
      <c r="H84" s="916">
        <v>100.62124155000001</v>
      </c>
      <c r="I84" s="916">
        <v>304.05457603000002</v>
      </c>
      <c r="J84" s="916">
        <v>49.730800881909722</v>
      </c>
      <c r="K84" s="916">
        <v>32529.860946770001</v>
      </c>
    </row>
    <row r="85" spans="1:11">
      <c r="A85" s="816" t="s">
        <v>710</v>
      </c>
      <c r="B85" s="908">
        <v>4.7198524399999995</v>
      </c>
      <c r="C85" s="908">
        <v>140.6803910526279</v>
      </c>
      <c r="D85" s="908">
        <v>43.715586650000006</v>
      </c>
      <c r="E85" s="908">
        <v>320.30355440335461</v>
      </c>
      <c r="F85" s="908">
        <v>22.810207419999998</v>
      </c>
      <c r="G85" s="908">
        <v>1.6145872799999967</v>
      </c>
      <c r="H85" s="908">
        <v>4.2957105000000002</v>
      </c>
      <c r="I85" s="908">
        <v>16.899909640000001</v>
      </c>
      <c r="J85" s="908">
        <v>39.155481133547163</v>
      </c>
      <c r="K85" s="908">
        <v>1342.0071993500001</v>
      </c>
    </row>
    <row r="86" spans="1:11">
      <c r="A86" s="816" t="s">
        <v>711</v>
      </c>
      <c r="B86" s="908">
        <v>0.85134969000000005</v>
      </c>
      <c r="C86" s="908">
        <v>11.704327328488453</v>
      </c>
      <c r="D86" s="908">
        <v>106.28267812999999</v>
      </c>
      <c r="E86" s="908">
        <v>358.34627101160072</v>
      </c>
      <c r="F86" s="908">
        <v>56.400018239999994</v>
      </c>
      <c r="G86" s="908">
        <v>3.3361716899999934</v>
      </c>
      <c r="H86" s="908">
        <v>10.232737010000001</v>
      </c>
      <c r="I86" s="908">
        <v>42.83110954</v>
      </c>
      <c r="J86" s="908">
        <v>41.551661914635439</v>
      </c>
      <c r="K86" s="908">
        <v>2909.5211236200003</v>
      </c>
    </row>
    <row r="87" spans="1:11">
      <c r="A87" s="816" t="s">
        <v>712</v>
      </c>
      <c r="B87" s="908">
        <v>14.686613450000001</v>
      </c>
      <c r="C87" s="908">
        <v>56.148114585171164</v>
      </c>
      <c r="D87" s="908">
        <v>137.59666715999998</v>
      </c>
      <c r="E87" s="908">
        <v>130.11891459909575</v>
      </c>
      <c r="F87" s="908">
        <v>111.92087785000001</v>
      </c>
      <c r="G87" s="908">
        <v>16.445822300000014</v>
      </c>
      <c r="H87" s="908">
        <v>31.368650509999998</v>
      </c>
      <c r="I87" s="908">
        <v>64.106405039999999</v>
      </c>
      <c r="J87" s="908">
        <v>49.46293662369883</v>
      </c>
      <c r="K87" s="908">
        <v>10462.765176360002</v>
      </c>
    </row>
    <row r="88" spans="1:11">
      <c r="A88" s="816" t="s">
        <v>713</v>
      </c>
      <c r="B88" s="908">
        <v>1.3384624899999999</v>
      </c>
      <c r="C88" s="908">
        <v>6.3101786851494888</v>
      </c>
      <c r="D88" s="908">
        <v>162.19837168999999</v>
      </c>
      <c r="E88" s="908">
        <v>188.31707670977471</v>
      </c>
      <c r="F88" s="908">
        <v>128.57989560000001</v>
      </c>
      <c r="G88" s="908">
        <v>15.39942914000002</v>
      </c>
      <c r="H88" s="908">
        <v>27.75233107</v>
      </c>
      <c r="I88" s="908">
        <v>85.428135389999994</v>
      </c>
      <c r="J88" s="908">
        <v>56.306868992352221</v>
      </c>
      <c r="K88" s="908">
        <v>8484.4664899899999</v>
      </c>
    </row>
    <row r="89" spans="1:11">
      <c r="A89" s="816" t="s">
        <v>714</v>
      </c>
      <c r="B89" s="908">
        <v>-7.9188497199999999</v>
      </c>
      <c r="C89" s="908">
        <v>-62.118049643886998</v>
      </c>
      <c r="D89" s="908">
        <v>62.025207460000004</v>
      </c>
      <c r="E89" s="908">
        <v>120.19432400893407</v>
      </c>
      <c r="F89" s="908">
        <v>61.184449630000003</v>
      </c>
      <c r="G89" s="908">
        <v>6.017699989999997</v>
      </c>
      <c r="H89" s="908">
        <v>17.305827180000001</v>
      </c>
      <c r="I89" s="908">
        <v>37.860922460000005</v>
      </c>
      <c r="J89" s="908">
        <v>63.279327961270141</v>
      </c>
      <c r="K89" s="908">
        <v>5099.2262412600003</v>
      </c>
    </row>
    <row r="90" spans="1:11">
      <c r="A90" s="816" t="s">
        <v>715</v>
      </c>
      <c r="B90" s="908">
        <v>2.7900679799999999</v>
      </c>
      <c r="C90" s="908">
        <v>42.768921002518915</v>
      </c>
      <c r="D90" s="908">
        <v>108.07088060000001</v>
      </c>
      <c r="E90" s="908">
        <v>405.04365207946319</v>
      </c>
      <c r="F90" s="908">
        <v>58.694230320000003</v>
      </c>
      <c r="G90" s="908">
        <v>3.5473072700000072</v>
      </c>
      <c r="H90" s="908">
        <v>6.0417331899999995</v>
      </c>
      <c r="I90" s="908">
        <v>49.105189859999996</v>
      </c>
      <c r="J90" s="908">
        <v>45.959038341690182</v>
      </c>
      <c r="K90" s="908">
        <v>2609.4349958799999</v>
      </c>
    </row>
    <row r="91" spans="1:11">
      <c r="A91" s="816" t="s">
        <v>716</v>
      </c>
      <c r="B91" s="908">
        <v>1.3584157499999998</v>
      </c>
      <c r="C91" s="908">
        <v>33.490692640104918</v>
      </c>
      <c r="D91" s="908">
        <v>18.442087600000001</v>
      </c>
      <c r="E91" s="908">
        <v>112.67450312797153</v>
      </c>
      <c r="F91" s="908">
        <v>14.318116470000001</v>
      </c>
      <c r="G91" s="908">
        <v>2.8709602800000016</v>
      </c>
      <c r="H91" s="908">
        <v>3.6242520900000001</v>
      </c>
      <c r="I91" s="908">
        <v>7.8229040999999997</v>
      </c>
      <c r="J91" s="908">
        <v>45.588134449731413</v>
      </c>
      <c r="K91" s="908">
        <v>1622.43972031</v>
      </c>
    </row>
    <row r="92" spans="1:11">
      <c r="A92" s="817" t="s">
        <v>717</v>
      </c>
      <c r="B92" s="916">
        <v>-3.38060253</v>
      </c>
      <c r="C92" s="916">
        <v>-20.210415229315895</v>
      </c>
      <c r="D92" s="916">
        <v>604.05081211000004</v>
      </c>
      <c r="E92" s="916">
        <v>869.75173148370777</v>
      </c>
      <c r="F92" s="916">
        <v>254.28206108000001</v>
      </c>
      <c r="G92" s="916">
        <v>10.526959340000001</v>
      </c>
      <c r="H92" s="916">
        <v>4.5438857799999992</v>
      </c>
      <c r="I92" s="916">
        <v>239.21121596</v>
      </c>
      <c r="J92" s="916">
        <v>39.680002274982748</v>
      </c>
      <c r="K92" s="916">
        <v>6690.81261645</v>
      </c>
    </row>
    <row r="93" spans="1:11">
      <c r="A93" s="816" t="s">
        <v>718</v>
      </c>
      <c r="B93" s="908">
        <v>0.47809127000000001</v>
      </c>
      <c r="C93" s="908">
        <v>67.511698090749206</v>
      </c>
      <c r="D93" s="908">
        <v>5.3042173500000009</v>
      </c>
      <c r="E93" s="908">
        <v>183.2545106675056</v>
      </c>
      <c r="F93" s="908">
        <v>6.1811369799999998</v>
      </c>
      <c r="G93" s="908">
        <v>1.2685003800000003</v>
      </c>
      <c r="H93" s="908">
        <v>0.1835136</v>
      </c>
      <c r="I93" s="908">
        <v>4.7291229999999995</v>
      </c>
      <c r="J93" s="908">
        <v>89.157790639932941</v>
      </c>
      <c r="K93" s="908">
        <v>283.26425405999998</v>
      </c>
    </row>
    <row r="94" spans="1:11">
      <c r="A94" s="816" t="s">
        <v>719</v>
      </c>
      <c r="B94" s="908">
        <v>-3.8123861900000002</v>
      </c>
      <c r="C94" s="908">
        <v>-25.501083959018697</v>
      </c>
      <c r="D94" s="908">
        <v>597.26306516</v>
      </c>
      <c r="E94" s="908">
        <v>959.06660136078915</v>
      </c>
      <c r="F94" s="908">
        <v>247.58580952</v>
      </c>
      <c r="G94" s="908">
        <v>9.0983832800000144</v>
      </c>
      <c r="H94" s="908">
        <v>4.2806682</v>
      </c>
      <c r="I94" s="908">
        <v>234.20675803999998</v>
      </c>
      <c r="J94" s="908">
        <v>39.213333571406871</v>
      </c>
      <c r="K94" s="908">
        <v>5979.9594340800004</v>
      </c>
    </row>
    <row r="95" spans="1:11">
      <c r="A95" s="816" t="s">
        <v>720</v>
      </c>
      <c r="B95" s="908">
        <v>-4.6307609999999999E-2</v>
      </c>
      <c r="C95" s="908">
        <v>-4.3319746545380324</v>
      </c>
      <c r="D95" s="908">
        <v>1.4835295999999998</v>
      </c>
      <c r="E95" s="908">
        <v>34.653482597014111</v>
      </c>
      <c r="F95" s="908">
        <v>0.5151145800000001</v>
      </c>
      <c r="G95" s="908">
        <v>0.16007568000000005</v>
      </c>
      <c r="H95" s="908">
        <v>7.9703980000000008E-2</v>
      </c>
      <c r="I95" s="908">
        <v>0.27533492000000004</v>
      </c>
      <c r="J95" s="908">
        <v>97.109762084805269</v>
      </c>
      <c r="K95" s="908">
        <v>427.58892831000003</v>
      </c>
    </row>
    <row r="96" spans="1:11">
      <c r="A96" s="817" t="s">
        <v>721</v>
      </c>
      <c r="B96" s="916">
        <v>-9.9093179999999878E-2</v>
      </c>
      <c r="C96" s="916">
        <v>-0.58191717687985156</v>
      </c>
      <c r="D96" s="916">
        <v>38.181410330000006</v>
      </c>
      <c r="E96" s="916">
        <v>55.836236005602544</v>
      </c>
      <c r="F96" s="916">
        <v>26.608887090000003</v>
      </c>
      <c r="G96" s="916">
        <v>3.3804438400000016</v>
      </c>
      <c r="H96" s="916">
        <v>3.0738644700000002</v>
      </c>
      <c r="I96" s="916">
        <v>20.154578780000001</v>
      </c>
      <c r="J96" s="916">
        <v>59.026376689013524</v>
      </c>
      <c r="K96" s="916">
        <v>6811.4971639999994</v>
      </c>
    </row>
    <row r="97" spans="1:11">
      <c r="A97" s="816" t="s">
        <v>722</v>
      </c>
      <c r="B97" s="908">
        <v>-0.97403693999999996</v>
      </c>
      <c r="C97" s="908">
        <v>-11.533164896156103</v>
      </c>
      <c r="D97" s="908">
        <v>29.364888479999998</v>
      </c>
      <c r="E97" s="908">
        <v>86.422028900663278</v>
      </c>
      <c r="F97" s="908">
        <v>19.635480810000001</v>
      </c>
      <c r="G97" s="908">
        <v>1.3521367700000009</v>
      </c>
      <c r="H97" s="908">
        <v>1.3621927199999999</v>
      </c>
      <c r="I97" s="908">
        <v>16.92115132</v>
      </c>
      <c r="J97" s="908">
        <v>57.623754748889134</v>
      </c>
      <c r="K97" s="908">
        <v>3378.21213438</v>
      </c>
    </row>
    <row r="98" spans="1:11">
      <c r="A98" s="816" t="s">
        <v>723</v>
      </c>
      <c r="B98" s="908">
        <v>1.0612053000000001</v>
      </c>
      <c r="C98" s="908">
        <v>21.123204331971419</v>
      </c>
      <c r="D98" s="908">
        <v>0.73117052999999999</v>
      </c>
      <c r="E98" s="908">
        <v>3.6345725557968471</v>
      </c>
      <c r="F98" s="908">
        <v>2.1561867299999999</v>
      </c>
      <c r="G98" s="908">
        <v>1.29439847</v>
      </c>
      <c r="H98" s="908">
        <v>0.44955182000000005</v>
      </c>
      <c r="I98" s="908">
        <v>0.41223644000000004</v>
      </c>
      <c r="J98" s="908">
        <v>56.380341259104092</v>
      </c>
      <c r="K98" s="908">
        <v>2009.55363272</v>
      </c>
    </row>
    <row r="99" spans="1:11">
      <c r="A99" s="816" t="s">
        <v>724</v>
      </c>
      <c r="B99" s="908">
        <v>-0.18626154</v>
      </c>
      <c r="C99" s="908">
        <v>-5.2330528189674439</v>
      </c>
      <c r="D99" s="908">
        <v>8.0853513200000009</v>
      </c>
      <c r="E99" s="908">
        <v>56.598363030111088</v>
      </c>
      <c r="F99" s="908">
        <v>4.8172195499999999</v>
      </c>
      <c r="G99" s="908">
        <v>0.73390859999999969</v>
      </c>
      <c r="H99" s="908">
        <v>1.2621199300000001</v>
      </c>
      <c r="I99" s="908">
        <v>2.8211910200000001</v>
      </c>
      <c r="J99" s="908">
        <v>69.67660222810143</v>
      </c>
      <c r="K99" s="908">
        <v>1423.7313968999997</v>
      </c>
    </row>
    <row r="100" spans="1:11">
      <c r="A100" s="817" t="s">
        <v>725</v>
      </c>
      <c r="B100" s="916">
        <v>11.013359579999999</v>
      </c>
      <c r="C100" s="916">
        <v>9.6279814915034017</v>
      </c>
      <c r="D100" s="916">
        <v>259.89376083999997</v>
      </c>
      <c r="E100" s="916">
        <v>56.586018836275599</v>
      </c>
      <c r="F100" s="916">
        <v>173.33829075</v>
      </c>
      <c r="G100" s="916">
        <v>27.38624944</v>
      </c>
      <c r="H100" s="916">
        <v>43.474390700000001</v>
      </c>
      <c r="I100" s="916">
        <v>102.47765061</v>
      </c>
      <c r="J100" s="916">
        <v>51.819012022854359</v>
      </c>
      <c r="K100" s="916">
        <v>45755.632537180005</v>
      </c>
    </row>
    <row r="101" spans="1:11">
      <c r="A101" s="817" t="s">
        <v>728</v>
      </c>
      <c r="B101" s="916">
        <v>-0.59010839000000015</v>
      </c>
      <c r="C101" s="916">
        <v>-19.245810819220242</v>
      </c>
      <c r="D101" s="916">
        <v>13.130484969999999</v>
      </c>
      <c r="E101" s="916">
        <v>106.40498329745917</v>
      </c>
      <c r="F101" s="916">
        <v>7.5441855400000009</v>
      </c>
      <c r="G101" s="916">
        <v>6.8623885900000001</v>
      </c>
      <c r="H101" s="916">
        <v>0.35635526000000001</v>
      </c>
      <c r="I101" s="916">
        <v>0.32544169000000001</v>
      </c>
      <c r="J101" s="916">
        <v>2.4785199537073916</v>
      </c>
      <c r="K101" s="916">
        <v>1226.466155243874</v>
      </c>
    </row>
    <row r="102" spans="1:11" ht="14.45" thickBot="1">
      <c r="A102" s="312"/>
      <c r="B102" s="1110"/>
      <c r="C102" s="312"/>
      <c r="D102" s="312"/>
      <c r="E102" s="312"/>
      <c r="F102" s="312"/>
      <c r="G102" s="312"/>
      <c r="H102" s="312"/>
      <c r="I102" s="312"/>
      <c r="J102" s="312"/>
    </row>
    <row r="103" spans="1:11" ht="14.45" thickBot="1">
      <c r="A103" s="813" t="s">
        <v>729</v>
      </c>
      <c r="B103" s="911">
        <v>5.323853590000005</v>
      </c>
      <c r="C103" s="911">
        <v>1.6163529696693444</v>
      </c>
      <c r="D103" s="911">
        <v>2830.42804458</v>
      </c>
      <c r="E103" s="911">
        <v>212.17491772663348</v>
      </c>
      <c r="F103" s="911">
        <v>1650.9129148899999</v>
      </c>
      <c r="G103" s="911">
        <v>131.51174835999993</v>
      </c>
      <c r="H103" s="911">
        <v>240.23974092999998</v>
      </c>
      <c r="I103" s="911">
        <v>1279.1614256</v>
      </c>
      <c r="J103" s="911">
        <v>50.944906845767235</v>
      </c>
      <c r="K103" s="911">
        <v>131749.77718113389</v>
      </c>
    </row>
    <row r="104" spans="1:11">
      <c r="A104" s="816" t="s">
        <v>730</v>
      </c>
      <c r="B104" s="908">
        <v>8.3345022499999999</v>
      </c>
      <c r="C104" s="908">
        <v>2.0905849531044649</v>
      </c>
      <c r="D104" s="908">
        <v>864.36598339</v>
      </c>
      <c r="E104" s="908">
        <v>54.158119040655045</v>
      </c>
      <c r="F104" s="908">
        <v>133.07103483</v>
      </c>
      <c r="G104" s="908">
        <v>16.863626040000007</v>
      </c>
      <c r="H104" s="908">
        <v>42.133592299999997</v>
      </c>
      <c r="I104" s="908">
        <v>74.073816489999999</v>
      </c>
      <c r="J104" s="908">
        <v>15.033179161394845</v>
      </c>
      <c r="K104" s="908">
        <v>159467.37275849</v>
      </c>
    </row>
    <row r="105" spans="1:11">
      <c r="A105" s="816" t="s">
        <v>731</v>
      </c>
      <c r="B105" s="908">
        <v>1.2003149000000002</v>
      </c>
      <c r="C105" s="908">
        <v>2.5562956100102441</v>
      </c>
      <c r="D105" s="908">
        <v>347.21674369999999</v>
      </c>
      <c r="E105" s="908">
        <v>182.1247756510148</v>
      </c>
      <c r="F105" s="908">
        <v>282.67410152999997</v>
      </c>
      <c r="G105" s="908">
        <v>62.138405789999958</v>
      </c>
      <c r="H105" s="908">
        <v>54.813386250000001</v>
      </c>
      <c r="I105" s="908">
        <v>165.72230949000001</v>
      </c>
      <c r="J105" s="908">
        <v>47.728778204655463</v>
      </c>
      <c r="K105" s="908">
        <v>18782.098522559998</v>
      </c>
    </row>
    <row r="106" spans="1:11" ht="14.45" thickBot="1">
      <c r="A106" s="815" t="s">
        <v>749</v>
      </c>
      <c r="B106" s="913">
        <v>-11.02496754</v>
      </c>
      <c r="C106" s="913">
        <v>-63.026819261594184</v>
      </c>
      <c r="D106" s="913">
        <v>240.94606955999998</v>
      </c>
      <c r="E106" s="913">
        <v>334.71969195116105</v>
      </c>
      <c r="F106" s="913">
        <v>201.44246613000001</v>
      </c>
      <c r="G106" s="913">
        <v>21.688179860000048</v>
      </c>
      <c r="H106" s="913">
        <v>77.49793194999998</v>
      </c>
      <c r="I106" s="913">
        <v>102.25635431999999</v>
      </c>
      <c r="J106" s="913">
        <v>42.439519560013501</v>
      </c>
      <c r="K106" s="913">
        <v>6997.0007493099929</v>
      </c>
    </row>
    <row r="107" spans="1:11" ht="14.45" thickBot="1">
      <c r="A107" s="814" t="s">
        <v>733</v>
      </c>
      <c r="B107" s="912">
        <v>-1.4901503900000002</v>
      </c>
      <c r="C107" s="912">
        <v>-0.32176599611695272</v>
      </c>
      <c r="D107" s="912">
        <v>1452.52879665</v>
      </c>
      <c r="E107" s="912">
        <v>78.150231170487331</v>
      </c>
      <c r="F107" s="912">
        <v>617.18760249000002</v>
      </c>
      <c r="G107" s="912">
        <v>100.69021169000001</v>
      </c>
      <c r="H107" s="912">
        <v>174.44491049999999</v>
      </c>
      <c r="I107" s="912">
        <v>342.05248029999996</v>
      </c>
      <c r="J107" s="912">
        <v>31.645203208207018</v>
      </c>
      <c r="K107" s="912">
        <v>185246.47203035999</v>
      </c>
    </row>
    <row r="108" spans="1:11" ht="14.45" thickBot="1">
      <c r="A108" s="813" t="s">
        <v>671</v>
      </c>
      <c r="B108" s="911">
        <v>-0.22625969000000001</v>
      </c>
      <c r="C108" s="911">
        <v>-3.6875695016489063</v>
      </c>
      <c r="D108" s="911">
        <v>36.638509299999996</v>
      </c>
      <c r="E108" s="911">
        <v>149.14893484650713</v>
      </c>
      <c r="F108" s="911">
        <v>2.20878328</v>
      </c>
      <c r="G108" s="911">
        <v>0.20599798999999999</v>
      </c>
      <c r="H108" s="911">
        <v>0.14825828999999999</v>
      </c>
      <c r="I108" s="911">
        <v>1.854527</v>
      </c>
      <c r="J108" s="911">
        <v>5.0616879218937001</v>
      </c>
      <c r="K108" s="911">
        <v>2454.2961416600001</v>
      </c>
    </row>
    <row r="109" spans="1:11" ht="14.45" thickBot="1">
      <c r="A109" s="813" t="s">
        <v>734</v>
      </c>
      <c r="B109" s="911">
        <v>0</v>
      </c>
      <c r="C109" s="911">
        <v>0</v>
      </c>
      <c r="D109" s="911">
        <v>0</v>
      </c>
      <c r="E109" s="911">
        <v>0</v>
      </c>
      <c r="F109" s="911">
        <v>0</v>
      </c>
      <c r="G109" s="911">
        <v>0</v>
      </c>
      <c r="H109" s="911">
        <v>0</v>
      </c>
      <c r="I109" s="911">
        <v>0</v>
      </c>
      <c r="J109" s="911">
        <v>0</v>
      </c>
      <c r="K109" s="911">
        <v>23153.73771243</v>
      </c>
    </row>
    <row r="110" spans="1:11" ht="14.45" thickBot="1">
      <c r="A110" s="814" t="s">
        <v>337</v>
      </c>
      <c r="B110" s="912">
        <v>3.6074435100000048</v>
      </c>
      <c r="C110" s="912">
        <v>0.55055985874416191</v>
      </c>
      <c r="D110" s="912">
        <v>4319.5953505299995</v>
      </c>
      <c r="E110" s="912">
        <v>125.25119119076047</v>
      </c>
      <c r="F110" s="912">
        <v>2270.3093006599997</v>
      </c>
      <c r="G110" s="912">
        <v>232.40795803999993</v>
      </c>
      <c r="H110" s="912">
        <v>414.83290971999998</v>
      </c>
      <c r="I110" s="912">
        <v>1623.0684329000001</v>
      </c>
      <c r="J110" s="912">
        <v>44.732235898297496</v>
      </c>
      <c r="K110" s="912">
        <v>342604.28306558391</v>
      </c>
    </row>
    <row r="111" spans="1:11" ht="14.45" thickBot="1">
      <c r="A111" s="813" t="s">
        <v>735</v>
      </c>
      <c r="B111" s="911"/>
      <c r="C111" s="1108"/>
      <c r="D111" s="1108">
        <v>691.21126775000005</v>
      </c>
      <c r="E111" s="1109"/>
      <c r="F111" s="1109"/>
      <c r="G111" s="1109"/>
      <c r="H111" s="1109"/>
      <c r="I111" s="1109"/>
      <c r="J111" s="1109"/>
      <c r="K111" s="1108">
        <v>80511.545812369994</v>
      </c>
    </row>
    <row r="112" spans="1:11" ht="14.45" thickBot="1">
      <c r="A112" s="813" t="s">
        <v>750</v>
      </c>
      <c r="B112" s="1108">
        <v>-26</v>
      </c>
      <c r="C112" s="1108"/>
      <c r="D112" s="1108"/>
      <c r="E112" s="1109"/>
      <c r="F112" s="1109"/>
      <c r="G112" s="1109"/>
      <c r="H112" s="1109"/>
      <c r="I112" s="1109"/>
      <c r="J112" s="1109"/>
      <c r="K112" s="1108"/>
    </row>
    <row r="113" spans="1:11" ht="14.45" thickBot="1">
      <c r="A113" s="813" t="s">
        <v>156</v>
      </c>
      <c r="B113" s="911">
        <v>-22.392556489999997</v>
      </c>
      <c r="C113" s="1108">
        <v>-2.6143930589114608</v>
      </c>
      <c r="D113" s="1108"/>
      <c r="E113" s="1109"/>
      <c r="F113" s="1109"/>
      <c r="G113" s="1109"/>
      <c r="H113" s="1109"/>
      <c r="I113" s="1109"/>
      <c r="J113" s="1109"/>
      <c r="K113" s="1108"/>
    </row>
    <row r="114" spans="1:11">
      <c r="A114" s="811" t="s">
        <v>751</v>
      </c>
      <c r="B114" s="906"/>
      <c r="C114" s="906"/>
      <c r="D114" s="906"/>
      <c r="E114" s="1107"/>
      <c r="F114" s="906"/>
      <c r="G114" s="1107"/>
      <c r="H114" s="1107"/>
      <c r="I114" s="1107"/>
      <c r="J114" s="1107"/>
      <c r="K114" s="906"/>
    </row>
    <row r="115" spans="1:11">
      <c r="A115" s="811" t="s">
        <v>752</v>
      </c>
      <c r="B115" s="906"/>
      <c r="C115" s="906"/>
      <c r="D115" s="906"/>
      <c r="E115" s="906"/>
      <c r="F115" s="906"/>
      <c r="G115" s="906"/>
      <c r="H115" s="906"/>
      <c r="I115" s="906"/>
      <c r="J115" s="906"/>
      <c r="K115" s="906"/>
    </row>
    <row r="116" spans="1:11">
      <c r="A116" s="314" t="s">
        <v>753</v>
      </c>
      <c r="B116" s="906"/>
      <c r="C116" s="906"/>
      <c r="D116" s="906"/>
      <c r="E116" s="906"/>
      <c r="F116" s="906"/>
      <c r="G116" s="906"/>
      <c r="H116" s="906"/>
      <c r="I116" s="906"/>
      <c r="J116" s="906"/>
      <c r="K116" s="906"/>
    </row>
    <row r="117" spans="1:11">
      <c r="A117" s="312" t="s">
        <v>754</v>
      </c>
      <c r="B117" s="906"/>
      <c r="C117" s="906"/>
      <c r="D117" s="906"/>
      <c r="E117" s="906"/>
      <c r="F117" s="906"/>
      <c r="G117" s="906"/>
      <c r="H117" s="906"/>
      <c r="I117" s="906"/>
      <c r="J117" s="1106"/>
      <c r="K117" s="906"/>
    </row>
    <row r="118" spans="1:11" ht="30.6" customHeight="1">
      <c r="A118" s="1802" t="s">
        <v>755</v>
      </c>
      <c r="B118" s="1802"/>
      <c r="C118" s="1802"/>
      <c r="D118" s="1802"/>
      <c r="E118" s="1802"/>
      <c r="F118" s="1802"/>
      <c r="G118" s="1802"/>
      <c r="H118" s="1802"/>
      <c r="I118" s="1802"/>
      <c r="J118" s="1802"/>
      <c r="K118" s="1802"/>
    </row>
    <row r="119" spans="1:11">
      <c r="A119" s="1803"/>
      <c r="B119" s="1803"/>
      <c r="C119" s="1803"/>
      <c r="D119" s="1803"/>
      <c r="E119" s="1803"/>
      <c r="F119" s="1803"/>
      <c r="G119" s="1803"/>
      <c r="H119" s="1803"/>
      <c r="I119" s="1803"/>
      <c r="J119" s="1803"/>
      <c r="K119" s="1803"/>
    </row>
  </sheetData>
  <mergeCells count="13">
    <mergeCell ref="D3:D4"/>
    <mergeCell ref="A59:K59"/>
    <mergeCell ref="A118:K118"/>
    <mergeCell ref="A119:K119"/>
    <mergeCell ref="G3:G4"/>
    <mergeCell ref="D62:D63"/>
    <mergeCell ref="G62:G63"/>
    <mergeCell ref="H62:H63"/>
    <mergeCell ref="I62:I63"/>
    <mergeCell ref="K62:K63"/>
    <mergeCell ref="I3:I4"/>
    <mergeCell ref="H3:H4"/>
    <mergeCell ref="K3:K4"/>
  </mergeCells>
  <pageMargins left="0.7" right="0.7" top="0.75" bottom="0.75" header="0.3" footer="0.3"/>
  <pageSetup paperSize="9" scale="67" fitToWidth="0" fitToHeight="0" orientation="portrait" r:id="rId1"/>
  <rowBreaks count="1" manualBreakCount="1">
    <brk id="59" max="16383"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A8DA"/>
  </sheetPr>
  <dimension ref="A1:J66"/>
  <sheetViews>
    <sheetView showGridLines="0" view="pageLayout" topLeftCell="A43" zoomScaleNormal="80" zoomScaleSheetLayoutView="80" workbookViewId="0">
      <selection activeCell="A17" sqref="A17"/>
    </sheetView>
  </sheetViews>
  <sheetFormatPr defaultColWidth="9.140625" defaultRowHeight="9.9499999999999993"/>
  <cols>
    <col min="1" max="1" width="33.5703125" style="2" customWidth="1"/>
    <col min="2" max="2" width="18.85546875" style="2" bestFit="1" customWidth="1"/>
    <col min="3" max="3" width="6.5703125" style="2" customWidth="1"/>
    <col min="4" max="4" width="10.5703125" style="2" customWidth="1"/>
    <col min="5" max="7" width="6.5703125" style="2" customWidth="1"/>
    <col min="8" max="8" width="9" style="2" customWidth="1"/>
    <col min="9" max="9" width="8" style="2" customWidth="1"/>
    <col min="10" max="16384" width="9.140625" style="2"/>
  </cols>
  <sheetData>
    <row r="1" spans="1:10" ht="22.5" customHeight="1">
      <c r="A1" s="8" t="s">
        <v>45</v>
      </c>
      <c r="B1" s="20"/>
      <c r="C1" s="20"/>
      <c r="D1" s="20"/>
      <c r="E1" s="20"/>
      <c r="F1" s="20"/>
      <c r="G1" s="20"/>
      <c r="H1" s="20"/>
      <c r="I1" s="20"/>
      <c r="J1" s="236"/>
    </row>
    <row r="2" spans="1:10" ht="13.5" customHeight="1">
      <c r="A2" s="189" t="s">
        <v>46</v>
      </c>
      <c r="B2" s="18" t="s">
        <v>47</v>
      </c>
      <c r="C2" s="17"/>
      <c r="D2" s="17" t="s">
        <v>48</v>
      </c>
      <c r="E2" s="17"/>
      <c r="F2" s="17" t="s">
        <v>49</v>
      </c>
      <c r="G2" s="17"/>
      <c r="H2" s="17"/>
      <c r="I2" s="17"/>
      <c r="J2" s="236"/>
    </row>
    <row r="3" spans="1:10" ht="12.75" customHeight="1" thickBot="1">
      <c r="A3" s="16"/>
      <c r="B3" s="15" t="s">
        <v>50</v>
      </c>
      <c r="C3" s="14" t="s">
        <v>51</v>
      </c>
      <c r="D3" s="14" t="s">
        <v>50</v>
      </c>
      <c r="E3" s="14" t="s">
        <v>51</v>
      </c>
      <c r="F3" s="14" t="s">
        <v>50</v>
      </c>
      <c r="G3" s="14" t="s">
        <v>51</v>
      </c>
      <c r="H3" s="202"/>
      <c r="I3" s="202"/>
      <c r="J3" s="236"/>
    </row>
    <row r="4" spans="1:10" ht="16.5" customHeight="1">
      <c r="A4" s="716" t="s">
        <v>52</v>
      </c>
      <c r="B4" s="1725" t="s">
        <v>53</v>
      </c>
      <c r="C4" s="341" t="s">
        <v>54</v>
      </c>
      <c r="D4" s="341" t="s">
        <v>55</v>
      </c>
      <c r="E4" s="341" t="s">
        <v>56</v>
      </c>
      <c r="F4" s="341" t="s">
        <v>57</v>
      </c>
      <c r="G4" s="341" t="s">
        <v>56</v>
      </c>
      <c r="H4" s="341"/>
      <c r="I4" s="341"/>
      <c r="J4" s="236"/>
    </row>
    <row r="5" spans="1:10" ht="20.100000000000001" customHeight="1">
      <c r="A5" s="235" t="s">
        <v>58</v>
      </c>
      <c r="B5" s="236"/>
      <c r="C5" s="341" t="s">
        <v>54</v>
      </c>
      <c r="D5" s="341"/>
      <c r="E5" s="341" t="s">
        <v>56</v>
      </c>
      <c r="F5" s="341"/>
      <c r="G5" s="341" t="s">
        <v>59</v>
      </c>
      <c r="H5" s="341"/>
      <c r="I5" s="341"/>
      <c r="J5" s="236"/>
    </row>
    <row r="6" spans="1:10" ht="20.100000000000001" customHeight="1">
      <c r="A6" s="235" t="s">
        <v>60</v>
      </c>
      <c r="B6" s="236"/>
      <c r="C6" s="341" t="s">
        <v>61</v>
      </c>
      <c r="D6" s="236"/>
      <c r="E6" s="341" t="s">
        <v>62</v>
      </c>
      <c r="F6" s="236"/>
      <c r="G6" s="341" t="s">
        <v>56</v>
      </c>
      <c r="H6" s="13"/>
      <c r="I6" s="12"/>
      <c r="J6" s="236"/>
    </row>
    <row r="7" spans="1:10" ht="20.100000000000001" customHeight="1">
      <c r="A7" s="297" t="s">
        <v>63</v>
      </c>
      <c r="B7" s="236"/>
      <c r="C7" s="341" t="s">
        <v>64</v>
      </c>
      <c r="D7" s="236"/>
      <c r="E7" s="341" t="s">
        <v>65</v>
      </c>
      <c r="F7" s="236"/>
      <c r="G7" s="341" t="s">
        <v>62</v>
      </c>
      <c r="H7" s="13"/>
      <c r="I7" s="236"/>
      <c r="J7" s="236"/>
    </row>
    <row r="8" spans="1:10" ht="20.100000000000001" customHeight="1">
      <c r="A8" s="297" t="s">
        <v>66</v>
      </c>
      <c r="B8" s="236"/>
      <c r="C8" s="341"/>
      <c r="D8" s="236"/>
      <c r="E8" s="341" t="s">
        <v>67</v>
      </c>
      <c r="F8" s="341"/>
      <c r="G8" s="341" t="s">
        <v>68</v>
      </c>
      <c r="H8" s="13"/>
      <c r="I8" s="236"/>
      <c r="J8" s="236"/>
    </row>
    <row r="9" spans="1:10" ht="16.5" customHeight="1">
      <c r="A9" s="716" t="s">
        <v>69</v>
      </c>
      <c r="B9" s="341"/>
      <c r="C9" s="341" t="s">
        <v>70</v>
      </c>
      <c r="D9" s="341"/>
      <c r="E9" s="341"/>
      <c r="F9" s="341"/>
      <c r="G9" s="341"/>
      <c r="H9" s="341"/>
      <c r="I9" s="341"/>
      <c r="J9" s="236"/>
    </row>
    <row r="10" spans="1:10" ht="20.100000000000001" customHeight="1">
      <c r="A10" s="716" t="s">
        <v>71</v>
      </c>
      <c r="B10" s="341"/>
      <c r="C10" s="341"/>
      <c r="D10" s="341"/>
      <c r="E10" s="341" t="s">
        <v>72</v>
      </c>
      <c r="F10" s="341"/>
      <c r="G10" s="341"/>
      <c r="H10" s="341"/>
      <c r="I10" s="341"/>
      <c r="J10" s="236"/>
    </row>
    <row r="11" spans="1:10" ht="20.100000000000001" customHeight="1">
      <c r="A11" s="716" t="s">
        <v>73</v>
      </c>
      <c r="B11" s="341"/>
      <c r="C11" s="341" t="s">
        <v>70</v>
      </c>
      <c r="D11" s="341"/>
      <c r="E11" s="341"/>
      <c r="F11" s="341"/>
      <c r="G11" s="341"/>
      <c r="H11" s="341"/>
      <c r="I11" s="341"/>
      <c r="J11" s="236"/>
    </row>
    <row r="12" spans="1:10" ht="20.100000000000001" customHeight="1">
      <c r="A12" s="716" t="s">
        <v>74</v>
      </c>
      <c r="B12" s="341"/>
      <c r="C12" s="341" t="s">
        <v>70</v>
      </c>
      <c r="D12" s="341"/>
      <c r="E12" s="341"/>
      <c r="F12" s="341"/>
      <c r="G12" s="341"/>
      <c r="H12" s="341"/>
      <c r="I12" s="341"/>
      <c r="J12" s="236"/>
    </row>
    <row r="13" spans="1:10" ht="20.100000000000001" customHeight="1">
      <c r="A13" s="716" t="s">
        <v>75</v>
      </c>
      <c r="B13" s="236"/>
      <c r="C13" s="236"/>
      <c r="D13" s="237" t="s">
        <v>55</v>
      </c>
      <c r="E13" s="237" t="s">
        <v>56</v>
      </c>
      <c r="F13" s="236"/>
      <c r="G13" s="236"/>
      <c r="H13" s="236"/>
      <c r="I13" s="236"/>
      <c r="J13" s="236"/>
    </row>
    <row r="14" spans="1:10" ht="20.100000000000001" customHeight="1">
      <c r="A14" s="716" t="s">
        <v>76</v>
      </c>
      <c r="B14" s="236"/>
      <c r="C14" s="236"/>
      <c r="D14" s="236"/>
      <c r="E14" s="237" t="s">
        <v>72</v>
      </c>
      <c r="F14" s="236"/>
      <c r="G14" s="236"/>
      <c r="H14" s="236"/>
      <c r="I14" s="236"/>
      <c r="J14" s="236"/>
    </row>
    <row r="15" spans="1:10" ht="20.100000000000001" customHeight="1">
      <c r="A15" s="1114" t="s">
        <v>77</v>
      </c>
      <c r="B15" s="236"/>
      <c r="C15" s="236"/>
      <c r="D15" s="1114"/>
      <c r="E15" s="237"/>
      <c r="F15" s="237"/>
      <c r="G15" s="237"/>
      <c r="H15" s="236"/>
      <c r="I15" s="236"/>
      <c r="J15" s="236"/>
    </row>
    <row r="16" spans="1:10" ht="20.100000000000001" customHeight="1">
      <c r="A16" s="1114"/>
      <c r="B16" s="236"/>
      <c r="C16" s="236"/>
      <c r="D16" s="1114"/>
      <c r="E16" s="237"/>
      <c r="F16" s="237"/>
      <c r="G16" s="237"/>
      <c r="H16" s="236"/>
      <c r="I16" s="236"/>
      <c r="J16" s="236"/>
    </row>
    <row r="17" spans="1:10" ht="19.7" customHeight="1">
      <c r="A17" s="1361"/>
      <c r="B17" s="236"/>
      <c r="C17" s="236"/>
      <c r="D17" s="11"/>
      <c r="E17" s="11"/>
      <c r="F17" s="236"/>
      <c r="G17" s="236"/>
      <c r="H17" s="1726"/>
      <c r="I17" s="236"/>
      <c r="J17" s="236"/>
    </row>
    <row r="18" spans="1:10" ht="19.350000000000001" customHeight="1">
      <c r="A18" s="1687" t="s">
        <v>78</v>
      </c>
      <c r="B18" s="11"/>
      <c r="C18" s="11"/>
      <c r="D18" s="11"/>
      <c r="E18" s="11"/>
      <c r="F18" s="236"/>
      <c r="G18" s="236"/>
      <c r="H18" s="1726"/>
      <c r="I18" s="236"/>
      <c r="J18" s="236"/>
    </row>
    <row r="19" spans="1:10" ht="30.6" customHeight="1" thickBot="1">
      <c r="A19" s="1715" t="s">
        <v>79</v>
      </c>
      <c r="B19" s="10" t="s">
        <v>80</v>
      </c>
      <c r="C19" s="10"/>
      <c r="D19" s="10" t="s">
        <v>81</v>
      </c>
      <c r="E19" s="10"/>
      <c r="F19" s="236"/>
      <c r="G19" s="236"/>
      <c r="H19" s="1726"/>
      <c r="I19" s="236"/>
      <c r="J19" s="236"/>
    </row>
    <row r="20" spans="1:10" ht="20.100000000000001" customHeight="1">
      <c r="A20" s="1371" t="s">
        <v>82</v>
      </c>
      <c r="B20" s="1372">
        <v>245.9</v>
      </c>
      <c r="C20" s="1362"/>
      <c r="D20" s="1373">
        <v>6.2</v>
      </c>
      <c r="E20" s="9"/>
      <c r="F20" s="236"/>
      <c r="G20" s="236"/>
      <c r="H20" s="1726"/>
      <c r="I20" s="236"/>
      <c r="J20" s="236"/>
    </row>
    <row r="21" spans="1:10" ht="20.100000000000001" customHeight="1">
      <c r="A21" s="1371" t="s">
        <v>83</v>
      </c>
      <c r="B21" s="1372">
        <v>198.2</v>
      </c>
      <c r="C21" s="1362"/>
      <c r="D21" s="1373">
        <v>5</v>
      </c>
      <c r="E21" s="7"/>
      <c r="F21" s="236"/>
      <c r="G21" s="236"/>
      <c r="H21" s="1726"/>
      <c r="I21" s="236"/>
      <c r="J21" s="236"/>
    </row>
    <row r="22" spans="1:10" ht="20.100000000000001" customHeight="1">
      <c r="A22" s="1371" t="s">
        <v>84</v>
      </c>
      <c r="B22" s="1372">
        <v>192.4</v>
      </c>
      <c r="C22" s="1362"/>
      <c r="D22" s="1373">
        <v>4.8</v>
      </c>
      <c r="E22" s="7"/>
      <c r="F22" s="236"/>
      <c r="G22" s="236"/>
      <c r="H22" s="1726"/>
      <c r="I22" s="236"/>
      <c r="J22" s="236"/>
    </row>
    <row r="23" spans="1:10" ht="20.100000000000001" customHeight="1">
      <c r="A23" s="1371" t="s">
        <v>85</v>
      </c>
      <c r="B23" s="1372">
        <v>158.19999999999999</v>
      </c>
      <c r="C23" s="1362"/>
      <c r="D23" s="1373">
        <v>4</v>
      </c>
      <c r="E23" s="7"/>
      <c r="F23" s="236"/>
      <c r="G23" s="236"/>
      <c r="H23" s="1726"/>
      <c r="I23" s="236"/>
      <c r="J23" s="236"/>
    </row>
    <row r="24" spans="1:10" ht="20.100000000000001" customHeight="1">
      <c r="A24" s="1371" t="s">
        <v>86</v>
      </c>
      <c r="B24" s="1372">
        <v>110.4</v>
      </c>
      <c r="C24" s="1362"/>
      <c r="D24" s="1373">
        <v>2.8</v>
      </c>
      <c r="E24" s="7"/>
      <c r="F24" s="236"/>
      <c r="G24" s="236"/>
      <c r="H24" s="1726"/>
      <c r="I24" s="236"/>
      <c r="J24" s="236"/>
    </row>
    <row r="25" spans="1:10" ht="20.100000000000001" customHeight="1">
      <c r="A25" s="1371" t="s">
        <v>87</v>
      </c>
      <c r="B25" s="1372">
        <v>76.3</v>
      </c>
      <c r="C25" s="1362"/>
      <c r="D25" s="1373">
        <v>1.9</v>
      </c>
      <c r="E25" s="7"/>
      <c r="F25" s="236"/>
      <c r="G25" s="236"/>
      <c r="H25" s="1726"/>
      <c r="I25" s="236"/>
      <c r="J25" s="236"/>
    </row>
    <row r="26" spans="1:10" ht="20.100000000000001" customHeight="1">
      <c r="A26" s="1371" t="s">
        <v>88</v>
      </c>
      <c r="B26" s="1372">
        <v>67</v>
      </c>
      <c r="C26" s="1362"/>
      <c r="D26" s="1373">
        <v>1.7</v>
      </c>
      <c r="E26" s="7"/>
      <c r="F26" s="236"/>
      <c r="G26" s="236"/>
      <c r="H26" s="1726"/>
      <c r="I26" s="236"/>
      <c r="J26" s="236"/>
    </row>
    <row r="27" spans="1:10" ht="20.100000000000001" customHeight="1">
      <c r="A27" s="1371" t="s">
        <v>89</v>
      </c>
      <c r="B27" s="1372">
        <v>65</v>
      </c>
      <c r="C27" s="1362"/>
      <c r="D27" s="1373">
        <v>1.6</v>
      </c>
      <c r="E27" s="7"/>
      <c r="F27" s="236"/>
      <c r="G27" s="236"/>
      <c r="H27" s="1726"/>
      <c r="I27" s="236"/>
      <c r="J27" s="236"/>
    </row>
    <row r="28" spans="1:10" ht="20.100000000000001" customHeight="1">
      <c r="A28" s="1371" t="s">
        <v>90</v>
      </c>
      <c r="B28" s="1372">
        <v>56.3</v>
      </c>
      <c r="C28" s="1362"/>
      <c r="D28" s="1373">
        <v>1.4</v>
      </c>
      <c r="E28" s="7"/>
      <c r="F28" s="236"/>
      <c r="G28" s="236"/>
      <c r="H28" s="1726"/>
      <c r="I28" s="236"/>
      <c r="J28" s="236"/>
    </row>
    <row r="29" spans="1:10" ht="20.100000000000001" customHeight="1">
      <c r="A29" s="1371" t="s">
        <v>91</v>
      </c>
      <c r="B29" s="1372">
        <v>42</v>
      </c>
      <c r="C29" s="1362"/>
      <c r="D29" s="1373">
        <v>1.1000000000000001</v>
      </c>
      <c r="E29" s="7"/>
      <c r="F29" s="236"/>
      <c r="G29" s="236"/>
      <c r="H29" s="1726"/>
      <c r="I29" s="236"/>
      <c r="J29" s="236"/>
    </row>
    <row r="30" spans="1:10" ht="20.25" customHeight="1">
      <c r="A30" s="1371" t="s">
        <v>92</v>
      </c>
      <c r="B30" s="1372">
        <v>42.9</v>
      </c>
      <c r="C30" s="1362"/>
      <c r="D30" s="1373">
        <v>1</v>
      </c>
      <c r="E30" s="7"/>
      <c r="F30" s="236"/>
      <c r="G30" s="236"/>
      <c r="H30" s="1726"/>
      <c r="I30" s="236"/>
      <c r="J30" s="236"/>
    </row>
    <row r="31" spans="1:10" ht="21.75" customHeight="1">
      <c r="A31" s="1371" t="s">
        <v>93</v>
      </c>
      <c r="B31" s="1372">
        <v>38.1</v>
      </c>
      <c r="C31" s="1362"/>
      <c r="D31" s="1373">
        <v>1</v>
      </c>
      <c r="E31" s="7"/>
      <c r="F31" s="236"/>
      <c r="G31" s="236"/>
      <c r="H31" s="1726"/>
      <c r="I31" s="236"/>
      <c r="J31" s="236"/>
    </row>
    <row r="32" spans="1:10" ht="20.100000000000001" customHeight="1">
      <c r="A32" s="1371" t="s">
        <v>94</v>
      </c>
      <c r="B32" s="1372">
        <v>33.9</v>
      </c>
      <c r="C32" s="1362"/>
      <c r="D32" s="1373">
        <v>0.9</v>
      </c>
      <c r="E32" s="7"/>
      <c r="F32" s="236"/>
      <c r="G32" s="236"/>
      <c r="H32" s="1726"/>
      <c r="I32" s="236"/>
      <c r="J32" s="236"/>
    </row>
    <row r="33" spans="1:10" ht="20.100000000000001" customHeight="1">
      <c r="A33" s="1371" t="s">
        <v>95</v>
      </c>
      <c r="B33" s="1372">
        <v>32.700000000000003</v>
      </c>
      <c r="C33" s="1362"/>
      <c r="D33" s="1373">
        <v>0.8</v>
      </c>
      <c r="E33" s="7"/>
      <c r="F33" s="236"/>
      <c r="G33" s="236"/>
      <c r="H33" s="1726"/>
      <c r="I33" s="236"/>
      <c r="J33" s="236"/>
    </row>
    <row r="34" spans="1:10" ht="20.100000000000001" customHeight="1">
      <c r="A34" s="1371" t="s">
        <v>96</v>
      </c>
      <c r="B34" s="1372">
        <v>31.8</v>
      </c>
      <c r="C34" s="1362"/>
      <c r="D34" s="1373">
        <v>0.8</v>
      </c>
      <c r="E34" s="7"/>
      <c r="F34" s="236"/>
      <c r="G34" s="236"/>
      <c r="H34" s="1726"/>
      <c r="I34" s="236"/>
      <c r="J34" s="236"/>
    </row>
    <row r="35" spans="1:10" ht="20.100000000000001" customHeight="1">
      <c r="A35" s="1371" t="s">
        <v>97</v>
      </c>
      <c r="B35" s="1372">
        <v>29.6</v>
      </c>
      <c r="C35" s="1362"/>
      <c r="D35" s="1373">
        <v>0.7</v>
      </c>
      <c r="E35" s="7"/>
      <c r="F35" s="236"/>
      <c r="G35" s="236"/>
      <c r="H35" s="1726"/>
      <c r="I35" s="236"/>
      <c r="J35" s="236"/>
    </row>
    <row r="36" spans="1:10" ht="20.100000000000001" customHeight="1">
      <c r="A36" s="1371" t="s">
        <v>98</v>
      </c>
      <c r="B36" s="1372">
        <v>29</v>
      </c>
      <c r="C36" s="1362"/>
      <c r="D36" s="1373">
        <v>0.7</v>
      </c>
      <c r="E36" s="7"/>
      <c r="F36" s="236"/>
      <c r="G36" s="1"/>
      <c r="H36" s="1726"/>
      <c r="I36" s="236"/>
      <c r="J36" s="236"/>
    </row>
    <row r="37" spans="1:10" ht="20.100000000000001" customHeight="1">
      <c r="A37" s="1371" t="s">
        <v>99</v>
      </c>
      <c r="B37" s="1372">
        <v>27.2</v>
      </c>
      <c r="C37" s="1362"/>
      <c r="D37" s="1373">
        <v>0.7</v>
      </c>
      <c r="E37" s="7"/>
      <c r="F37" s="236"/>
      <c r="G37" s="236"/>
      <c r="H37" s="1726"/>
      <c r="I37" s="236"/>
      <c r="J37" s="236"/>
    </row>
    <row r="38" spans="1:10" ht="20.100000000000001" customHeight="1">
      <c r="A38" s="1371" t="s">
        <v>100</v>
      </c>
      <c r="B38" s="1372">
        <v>25.1</v>
      </c>
      <c r="C38" s="1362"/>
      <c r="D38" s="1373">
        <v>0.6</v>
      </c>
      <c r="E38" s="7"/>
      <c r="F38" s="236"/>
      <c r="G38" s="236"/>
      <c r="H38" s="236"/>
      <c r="I38" s="236"/>
      <c r="J38" s="236"/>
    </row>
    <row r="39" spans="1:10" ht="20.100000000000001" customHeight="1">
      <c r="A39" s="1371" t="s">
        <v>101</v>
      </c>
      <c r="B39" s="1372">
        <v>24.3</v>
      </c>
      <c r="C39" s="1362"/>
      <c r="D39" s="1373">
        <v>0.6</v>
      </c>
      <c r="E39" s="7"/>
      <c r="F39" s="236"/>
      <c r="G39" s="236"/>
      <c r="H39" s="236"/>
      <c r="I39" s="236"/>
      <c r="J39" s="236"/>
    </row>
    <row r="40" spans="1:10" ht="16.350000000000001" customHeight="1" thickBot="1">
      <c r="A40" s="1363" t="s">
        <v>102</v>
      </c>
      <c r="B40" s="302">
        <v>2439.3000000000002</v>
      </c>
      <c r="C40" s="1364"/>
      <c r="D40" s="215">
        <v>61.5</v>
      </c>
      <c r="E40" s="6"/>
      <c r="F40" s="236"/>
      <c r="G40" s="236"/>
      <c r="H40" s="236"/>
      <c r="I40" s="236"/>
      <c r="J40" s="236"/>
    </row>
    <row r="41" spans="1:10" ht="20.100000000000001" customHeight="1">
      <c r="A41" s="1365" t="s">
        <v>103</v>
      </c>
      <c r="B41" s="5">
        <v>3965.6</v>
      </c>
      <c r="C41" s="4"/>
      <c r="D41" s="1688">
        <v>100</v>
      </c>
      <c r="E41" s="3"/>
      <c r="F41" s="236"/>
      <c r="G41" s="236"/>
      <c r="H41" s="236"/>
      <c r="I41" s="236"/>
      <c r="J41" s="236"/>
    </row>
    <row r="42" spans="1:10" ht="20.100000000000001" customHeight="1">
      <c r="A42" s="1"/>
      <c r="B42" s="236"/>
      <c r="C42" s="236"/>
      <c r="D42" s="236"/>
      <c r="E42" s="236"/>
      <c r="F42" s="236"/>
      <c r="G42" s="236"/>
      <c r="H42" s="236"/>
      <c r="I42" s="236"/>
      <c r="J42" s="236"/>
    </row>
    <row r="43" spans="1:10" ht="20.100000000000001" customHeight="1">
      <c r="A43" s="236"/>
      <c r="B43" s="236"/>
      <c r="C43" s="236"/>
      <c r="D43" s="236"/>
      <c r="E43" s="236"/>
      <c r="F43" s="236"/>
      <c r="G43" s="236"/>
      <c r="H43" s="236"/>
      <c r="I43" s="236"/>
      <c r="J43" s="236"/>
    </row>
    <row r="44" spans="1:10" ht="20.100000000000001" customHeight="1">
      <c r="A44" s="236"/>
      <c r="B44" s="236"/>
      <c r="C44" s="236"/>
      <c r="D44" s="236"/>
      <c r="E44" s="236"/>
      <c r="F44" s="236"/>
      <c r="G44" s="236"/>
      <c r="H44" s="236"/>
      <c r="I44" s="236"/>
      <c r="J44" s="236"/>
    </row>
    <row r="45" spans="1:10" ht="20.100000000000001" customHeight="1">
      <c r="A45" s="236"/>
      <c r="B45" s="236"/>
      <c r="C45" s="236"/>
      <c r="D45" s="236"/>
      <c r="E45" s="236"/>
      <c r="F45" s="236"/>
      <c r="G45" s="236"/>
      <c r="H45" s="236"/>
      <c r="I45" s="236"/>
      <c r="J45" s="236"/>
    </row>
    <row r="46" spans="1:10" ht="20.100000000000001" customHeight="1">
      <c r="A46" s="236"/>
      <c r="B46" s="236"/>
      <c r="C46" s="236"/>
      <c r="D46" s="236"/>
      <c r="E46" s="236"/>
      <c r="F46" s="236"/>
      <c r="G46" s="236"/>
      <c r="H46" s="236"/>
      <c r="I46" s="236"/>
      <c r="J46" s="236"/>
    </row>
    <row r="47" spans="1:10" ht="20.100000000000001" customHeight="1">
      <c r="A47" s="236"/>
      <c r="B47" s="236"/>
      <c r="C47" s="236"/>
      <c r="D47" s="236"/>
      <c r="E47" s="236"/>
      <c r="F47" s="236"/>
      <c r="G47" s="236"/>
      <c r="H47" s="236"/>
      <c r="I47" s="236"/>
      <c r="J47" s="236"/>
    </row>
    <row r="48" spans="1:10" ht="20.100000000000001" customHeight="1">
      <c r="A48" s="236"/>
      <c r="B48" s="236"/>
      <c r="C48" s="236"/>
      <c r="D48" s="236"/>
      <c r="E48" s="236"/>
      <c r="F48" s="236"/>
      <c r="G48" s="236"/>
      <c r="H48" s="236"/>
      <c r="I48" s="236"/>
      <c r="J48" s="236"/>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7336-CA87-44CB-8E43-22472F2482C2}">
  <dimension ref="A1:AJ84"/>
  <sheetViews>
    <sheetView view="pageLayout" topLeftCell="B72" zoomScaleNormal="100" workbookViewId="0">
      <selection activeCell="A17" sqref="A17"/>
    </sheetView>
  </sheetViews>
  <sheetFormatPr defaultColWidth="9.140625" defaultRowHeight="14.45"/>
  <cols>
    <col min="1" max="1" width="26.140625" style="317" hidden="1" customWidth="1"/>
    <col min="2" max="2" width="52.140625" style="312" customWidth="1"/>
    <col min="3" max="3" width="9.5703125" style="925" customWidth="1"/>
    <col min="4" max="5" width="12" style="312" customWidth="1"/>
    <col min="6" max="6" width="13.5703125" style="312" customWidth="1"/>
    <col min="7" max="7" width="12" style="312" customWidth="1"/>
    <col min="8" max="8" width="10.42578125" style="312" customWidth="1"/>
    <col min="9" max="9" width="14.85546875" style="311" customWidth="1"/>
  </cols>
  <sheetData>
    <row r="1" spans="1:36">
      <c r="A1" s="1473"/>
      <c r="B1" s="1011" t="s">
        <v>758</v>
      </c>
      <c r="C1" s="1014"/>
      <c r="D1" s="550"/>
      <c r="E1" s="536"/>
      <c r="F1" s="550"/>
      <c r="G1" s="550"/>
      <c r="H1" s="550"/>
      <c r="I1" s="59"/>
    </row>
    <row r="2" spans="1:36">
      <c r="A2" s="1472"/>
      <c r="B2" s="1471"/>
      <c r="D2" s="538"/>
      <c r="E2" s="538"/>
      <c r="F2" s="538"/>
      <c r="G2" s="538"/>
      <c r="H2" s="1453"/>
      <c r="I2" s="1470"/>
    </row>
    <row r="3" spans="1:36" s="812" customFormat="1" ht="46.5" customHeight="1">
      <c r="A3" s="1469"/>
      <c r="B3" s="930"/>
      <c r="C3" s="1813" t="s">
        <v>156</v>
      </c>
      <c r="D3" s="1809" t="s">
        <v>759</v>
      </c>
      <c r="E3" s="1811" t="s">
        <v>740</v>
      </c>
      <c r="F3" s="1809" t="s">
        <v>746</v>
      </c>
      <c r="G3" s="1128"/>
      <c r="H3" s="1809" t="s">
        <v>748</v>
      </c>
      <c r="I3" s="1809" t="s">
        <v>760</v>
      </c>
      <c r="J3" s="780"/>
    </row>
    <row r="4" spans="1:36" s="812" customFormat="1" ht="12.75" customHeight="1" thickBot="1">
      <c r="A4" s="1468"/>
      <c r="B4" s="713" t="s">
        <v>109</v>
      </c>
      <c r="C4" s="1814"/>
      <c r="D4" s="1810"/>
      <c r="E4" s="1812"/>
      <c r="F4" s="1810"/>
      <c r="G4" s="1467" t="s">
        <v>747</v>
      </c>
      <c r="H4" s="1810"/>
      <c r="I4" s="1810"/>
      <c r="J4" s="780"/>
    </row>
    <row r="5" spans="1:36" ht="14.25" customHeight="1">
      <c r="A5" s="1464"/>
      <c r="B5" s="712" t="s">
        <v>761</v>
      </c>
      <c r="C5" s="547">
        <v>10</v>
      </c>
      <c r="D5" s="711">
        <v>2.326934264107039</v>
      </c>
      <c r="E5" s="711">
        <v>1201.8078941399999</v>
      </c>
      <c r="F5" s="711">
        <v>69.776138011194064</v>
      </c>
      <c r="G5" s="711">
        <v>337.66295967771333</v>
      </c>
      <c r="H5" s="711">
        <v>21.27452658705657</v>
      </c>
      <c r="I5" s="711">
        <v>171900</v>
      </c>
      <c r="J5" s="1073"/>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row>
    <row r="6" spans="1:36" ht="14.25" customHeight="1">
      <c r="A6" s="1459"/>
      <c r="B6" s="549" t="s">
        <v>762</v>
      </c>
      <c r="C6" s="548">
        <v>52</v>
      </c>
      <c r="D6" s="548">
        <v>12.100058173356603</v>
      </c>
      <c r="E6" s="548"/>
      <c r="F6" s="548"/>
      <c r="G6" s="548">
        <v>176.10918513132779</v>
      </c>
      <c r="H6" s="548"/>
      <c r="I6" s="548"/>
      <c r="J6" s="1073"/>
      <c r="K6" s="812"/>
      <c r="L6" s="812"/>
      <c r="M6" s="812"/>
      <c r="N6" s="812"/>
      <c r="O6" s="812"/>
      <c r="P6" s="812"/>
      <c r="Q6" s="812"/>
      <c r="R6" s="812"/>
      <c r="S6" s="812"/>
      <c r="T6" s="812"/>
      <c r="U6" s="812"/>
      <c r="V6" s="812"/>
      <c r="W6" s="812"/>
      <c r="X6" s="812"/>
      <c r="Y6" s="812"/>
      <c r="Z6" s="812"/>
      <c r="AA6" s="812"/>
      <c r="AB6" s="812"/>
      <c r="AC6" s="812"/>
      <c r="AD6" s="812"/>
      <c r="AE6" s="812"/>
      <c r="AF6" s="812"/>
      <c r="AG6" s="812"/>
      <c r="AH6" s="812"/>
      <c r="AI6" s="812"/>
      <c r="AJ6" s="812"/>
    </row>
    <row r="7" spans="1:36" ht="14.25" customHeight="1">
      <c r="A7" s="1465"/>
      <c r="B7" s="549" t="s">
        <v>763</v>
      </c>
      <c r="C7" s="548">
        <v>-42</v>
      </c>
      <c r="D7" s="548">
        <v>-9.7731239092495645</v>
      </c>
      <c r="E7" s="548"/>
      <c r="F7" s="548"/>
      <c r="G7" s="548">
        <v>161.55377454638551</v>
      </c>
      <c r="H7" s="548"/>
      <c r="I7" s="548"/>
      <c r="J7" s="1073"/>
      <c r="K7" s="812"/>
      <c r="L7" s="812"/>
      <c r="M7" s="812"/>
      <c r="N7" s="812"/>
      <c r="O7" s="812"/>
      <c r="P7" s="812"/>
      <c r="Q7" s="812"/>
      <c r="R7" s="812"/>
      <c r="S7" s="812"/>
      <c r="T7" s="812"/>
      <c r="U7" s="812"/>
      <c r="V7" s="812"/>
      <c r="W7" s="812"/>
      <c r="X7" s="812"/>
      <c r="Y7" s="812"/>
      <c r="Z7" s="812"/>
      <c r="AA7" s="812"/>
      <c r="AB7" s="812"/>
      <c r="AC7" s="812"/>
      <c r="AD7" s="812"/>
      <c r="AE7" s="812"/>
      <c r="AF7" s="812"/>
      <c r="AG7" s="812"/>
      <c r="AH7" s="812"/>
      <c r="AI7" s="812"/>
      <c r="AJ7" s="812"/>
    </row>
    <row r="8" spans="1:36" ht="14.25" customHeight="1">
      <c r="A8" s="1466"/>
      <c r="B8" s="544" t="s">
        <v>764</v>
      </c>
      <c r="C8" s="538">
        <v>-19</v>
      </c>
      <c r="D8" s="538">
        <v>-17.002237136465322</v>
      </c>
      <c r="E8" s="538">
        <v>523.65695037</v>
      </c>
      <c r="F8" s="538">
        <v>116.8117925865066</v>
      </c>
      <c r="G8" s="538">
        <v>129.11688750932916</v>
      </c>
      <c r="H8" s="538">
        <v>33.108534438202305</v>
      </c>
      <c r="I8" s="538">
        <v>44700</v>
      </c>
      <c r="J8" s="1073"/>
      <c r="K8" s="812"/>
      <c r="L8" s="812"/>
      <c r="M8" s="812"/>
      <c r="N8" s="812"/>
      <c r="O8" s="812"/>
      <c r="P8" s="812"/>
      <c r="Q8" s="812"/>
      <c r="R8" s="812"/>
      <c r="S8" s="812"/>
      <c r="T8" s="812"/>
      <c r="U8" s="812"/>
      <c r="V8" s="812"/>
      <c r="W8" s="812"/>
      <c r="X8" s="812"/>
      <c r="Y8" s="812"/>
      <c r="Z8" s="812"/>
      <c r="AA8" s="812"/>
      <c r="AB8" s="812"/>
      <c r="AC8" s="812"/>
      <c r="AD8" s="812"/>
      <c r="AE8" s="812"/>
      <c r="AF8" s="812"/>
      <c r="AG8" s="812"/>
      <c r="AH8" s="812"/>
      <c r="AI8" s="812"/>
      <c r="AJ8" s="812"/>
    </row>
    <row r="9" spans="1:36" ht="14.25" customHeight="1">
      <c r="A9" s="1465"/>
      <c r="B9" s="544" t="s">
        <v>762</v>
      </c>
      <c r="C9" s="538">
        <v>13</v>
      </c>
      <c r="D9" s="538">
        <v>11.633109619686801</v>
      </c>
      <c r="E9" s="538"/>
      <c r="F9" s="538"/>
      <c r="G9" s="314">
        <v>49.544514670503659</v>
      </c>
      <c r="H9" s="538"/>
      <c r="I9" s="538"/>
      <c r="J9" s="1073"/>
      <c r="K9" s="812"/>
      <c r="L9" s="812"/>
      <c r="M9" s="812"/>
      <c r="N9" s="812"/>
      <c r="O9" s="812"/>
      <c r="P9" s="812"/>
      <c r="Q9" s="812"/>
      <c r="R9" s="812"/>
      <c r="S9" s="812"/>
      <c r="T9" s="812"/>
      <c r="U9" s="812"/>
      <c r="V9" s="812"/>
      <c r="W9" s="812"/>
      <c r="X9" s="812"/>
      <c r="Y9" s="812"/>
      <c r="Z9" s="812"/>
      <c r="AA9" s="812"/>
      <c r="AB9" s="812"/>
      <c r="AC9" s="812"/>
      <c r="AD9" s="812"/>
      <c r="AE9" s="812"/>
      <c r="AF9" s="812"/>
      <c r="AG9" s="812"/>
      <c r="AH9" s="812"/>
      <c r="AI9" s="812"/>
      <c r="AJ9" s="812"/>
    </row>
    <row r="10" spans="1:36">
      <c r="A10" s="1459"/>
      <c r="B10" s="544" t="s">
        <v>763</v>
      </c>
      <c r="C10" s="538">
        <v>-32</v>
      </c>
      <c r="D10" s="538">
        <v>-28.635346756152128</v>
      </c>
      <c r="E10" s="538"/>
      <c r="F10" s="538"/>
      <c r="G10" s="538">
        <v>79.572372838825501</v>
      </c>
      <c r="H10" s="538"/>
      <c r="I10" s="538"/>
      <c r="J10" s="1073"/>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row>
    <row r="11" spans="1:36" ht="14.25" customHeight="1">
      <c r="A11" s="1459"/>
      <c r="B11" s="544" t="s">
        <v>765</v>
      </c>
      <c r="C11" s="538">
        <v>19</v>
      </c>
      <c r="D11" s="538">
        <v>20.765027322404372</v>
      </c>
      <c r="E11" s="538">
        <v>508.55974515999998</v>
      </c>
      <c r="F11" s="538">
        <v>138.55396937512242</v>
      </c>
      <c r="G11" s="538">
        <v>104.81238852999999</v>
      </c>
      <c r="H11" s="538">
        <v>14.45753791167013</v>
      </c>
      <c r="I11" s="538">
        <v>36600</v>
      </c>
      <c r="J11" s="1073"/>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row>
    <row r="12" spans="1:36" ht="14.25" customHeight="1">
      <c r="A12" s="1459"/>
      <c r="B12" s="544" t="s">
        <v>762</v>
      </c>
      <c r="C12" s="538">
        <v>27</v>
      </c>
      <c r="D12" s="538">
        <v>29.508196721311474</v>
      </c>
      <c r="E12" s="538"/>
      <c r="F12" s="538"/>
      <c r="G12" s="314">
        <v>73.525217959999992</v>
      </c>
      <c r="H12" s="538"/>
      <c r="I12" s="538"/>
      <c r="J12" s="1073"/>
      <c r="K12" s="812"/>
      <c r="L12" s="812"/>
      <c r="M12" s="812"/>
      <c r="N12" s="812"/>
      <c r="O12" s="812"/>
      <c r="P12" s="812"/>
      <c r="Q12" s="812"/>
      <c r="R12" s="812"/>
      <c r="S12" s="812"/>
      <c r="T12" s="812"/>
      <c r="U12" s="812"/>
      <c r="V12" s="812"/>
      <c r="W12" s="812"/>
      <c r="X12" s="812"/>
      <c r="Y12" s="812"/>
      <c r="Z12" s="812"/>
      <c r="AA12" s="812"/>
      <c r="AB12" s="812"/>
      <c r="AC12" s="812"/>
      <c r="AD12" s="812"/>
      <c r="AE12" s="812"/>
      <c r="AF12" s="812"/>
      <c r="AG12" s="812"/>
      <c r="AH12" s="812"/>
      <c r="AI12" s="812"/>
      <c r="AJ12" s="812"/>
    </row>
    <row r="13" spans="1:36" ht="14.25" customHeight="1">
      <c r="A13" s="1459"/>
      <c r="B13" s="544" t="s">
        <v>763</v>
      </c>
      <c r="C13" s="538">
        <v>-8</v>
      </c>
      <c r="D13" s="538">
        <v>-8.7431693989071047</v>
      </c>
      <c r="E13" s="538"/>
      <c r="F13" s="538"/>
      <c r="G13" s="538">
        <v>31.287170570000001</v>
      </c>
      <c r="H13" s="538"/>
      <c r="I13" s="538"/>
      <c r="J13" s="1073"/>
      <c r="K13" s="812"/>
      <c r="L13" s="812"/>
      <c r="M13" s="812"/>
      <c r="N13" s="812"/>
      <c r="O13" s="812"/>
      <c r="P13" s="812"/>
      <c r="Q13" s="812"/>
      <c r="R13" s="812"/>
      <c r="S13" s="812"/>
      <c r="T13" s="812"/>
      <c r="U13" s="812"/>
      <c r="V13" s="812"/>
      <c r="W13" s="812"/>
      <c r="X13" s="812"/>
      <c r="Y13" s="812"/>
      <c r="Z13" s="812"/>
      <c r="AA13" s="812"/>
      <c r="AB13" s="812"/>
      <c r="AC13" s="812"/>
      <c r="AD13" s="812"/>
      <c r="AE13" s="812"/>
      <c r="AF13" s="812"/>
      <c r="AG13" s="812"/>
      <c r="AH13" s="812"/>
      <c r="AI13" s="812"/>
      <c r="AJ13" s="812"/>
    </row>
    <row r="14" spans="1:36" ht="14.25" customHeight="1">
      <c r="A14" s="1459"/>
      <c r="B14" s="544" t="s">
        <v>766</v>
      </c>
      <c r="C14" s="538">
        <v>5</v>
      </c>
      <c r="D14" s="538">
        <v>5.208333333333333</v>
      </c>
      <c r="E14" s="538">
        <v>100.92604692</v>
      </c>
      <c r="F14" s="538">
        <v>26.255902651091066</v>
      </c>
      <c r="G14" s="538">
        <v>39.374285159454992</v>
      </c>
      <c r="H14" s="538">
        <v>31.837940339640397</v>
      </c>
      <c r="I14" s="538">
        <v>38400</v>
      </c>
      <c r="J14" s="1073"/>
      <c r="K14" s="812"/>
      <c r="L14" s="812"/>
      <c r="M14" s="812"/>
      <c r="N14" s="812"/>
      <c r="O14" s="812"/>
      <c r="P14" s="812"/>
      <c r="Q14" s="812"/>
      <c r="R14" s="812"/>
      <c r="S14" s="812"/>
      <c r="T14" s="812"/>
      <c r="U14" s="812"/>
      <c r="V14" s="812"/>
      <c r="W14" s="812"/>
      <c r="X14" s="812"/>
      <c r="Y14" s="812"/>
      <c r="Z14" s="812"/>
      <c r="AA14" s="812"/>
      <c r="AB14" s="812"/>
      <c r="AC14" s="812"/>
      <c r="AD14" s="812"/>
      <c r="AE14" s="812"/>
      <c r="AF14" s="812"/>
      <c r="AG14" s="812"/>
      <c r="AH14" s="812"/>
      <c r="AI14" s="812"/>
      <c r="AJ14" s="812"/>
    </row>
    <row r="15" spans="1:36" ht="14.25" customHeight="1">
      <c r="A15" s="1459"/>
      <c r="B15" s="544" t="s">
        <v>762</v>
      </c>
      <c r="C15" s="538">
        <v>5</v>
      </c>
      <c r="D15" s="538">
        <v>5.208333333333333</v>
      </c>
      <c r="E15" s="538"/>
      <c r="F15" s="538"/>
      <c r="G15" s="314">
        <v>22.749344175275713</v>
      </c>
      <c r="H15" s="538"/>
      <c r="I15" s="538"/>
      <c r="J15" s="1073"/>
      <c r="K15" s="812"/>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row>
    <row r="16" spans="1:36" ht="14.25" customHeight="1">
      <c r="A16" s="1459"/>
      <c r="B16" s="544" t="s">
        <v>763</v>
      </c>
      <c r="C16" s="538">
        <v>0</v>
      </c>
      <c r="D16" s="538">
        <v>0</v>
      </c>
      <c r="E16" s="538"/>
      <c r="F16" s="538"/>
      <c r="G16" s="538">
        <v>16.624940984179279</v>
      </c>
      <c r="H16" s="538"/>
      <c r="I16" s="538"/>
      <c r="J16" s="1073"/>
      <c r="K16" s="812"/>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row>
    <row r="17" spans="1:36" ht="14.25" customHeight="1">
      <c r="A17" s="1459"/>
      <c r="B17" s="544" t="s">
        <v>767</v>
      </c>
      <c r="C17" s="538">
        <v>5</v>
      </c>
      <c r="D17" s="538">
        <v>3.8387715930902111</v>
      </c>
      <c r="E17" s="538">
        <v>68.665151690000002</v>
      </c>
      <c r="F17" s="538">
        <v>13.16841107918618</v>
      </c>
      <c r="G17" s="538">
        <v>43.83973669476493</v>
      </c>
      <c r="H17" s="538">
        <v>30.273244315988634</v>
      </c>
      <c r="I17" s="538">
        <v>52100</v>
      </c>
      <c r="J17" s="1073"/>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row>
    <row r="18" spans="1:36" ht="14.25" customHeight="1">
      <c r="A18" s="1459"/>
      <c r="B18" s="544" t="s">
        <v>762</v>
      </c>
      <c r="C18" s="538">
        <v>5</v>
      </c>
      <c r="D18" s="538">
        <v>3.8387715930902111</v>
      </c>
      <c r="E18" s="538"/>
      <c r="F18" s="538"/>
      <c r="G18" s="314">
        <v>20.787169131057901</v>
      </c>
      <c r="H18" s="538"/>
      <c r="I18" s="538"/>
      <c r="J18" s="1073"/>
      <c r="K18" s="812"/>
      <c r="L18" s="812"/>
      <c r="M18" s="812"/>
      <c r="N18" s="812"/>
      <c r="O18" s="812"/>
      <c r="P18" s="812"/>
      <c r="Q18" s="812"/>
      <c r="R18" s="812"/>
      <c r="S18" s="812"/>
      <c r="T18" s="812"/>
      <c r="U18" s="812"/>
      <c r="V18" s="812"/>
      <c r="W18" s="812"/>
      <c r="X18" s="812"/>
      <c r="Y18" s="812"/>
      <c r="Z18" s="812"/>
      <c r="AA18" s="812"/>
      <c r="AB18" s="812"/>
      <c r="AC18" s="812"/>
      <c r="AD18" s="812"/>
      <c r="AE18" s="812"/>
      <c r="AF18" s="812"/>
      <c r="AG18" s="812"/>
      <c r="AH18" s="812"/>
      <c r="AI18" s="812"/>
      <c r="AJ18" s="812"/>
    </row>
    <row r="19" spans="1:36" ht="14.25" customHeight="1">
      <c r="A19" s="1459"/>
      <c r="B19" s="544" t="s">
        <v>763</v>
      </c>
      <c r="C19" s="538">
        <v>0</v>
      </c>
      <c r="D19" s="538">
        <v>0</v>
      </c>
      <c r="E19" s="538"/>
      <c r="F19" s="538"/>
      <c r="G19" s="538">
        <v>23.052567563707029</v>
      </c>
      <c r="H19" s="538"/>
      <c r="I19" s="538"/>
      <c r="J19" s="1073"/>
      <c r="K19" s="812"/>
      <c r="L19" s="812"/>
      <c r="M19" s="812"/>
      <c r="N19" s="812"/>
      <c r="O19" s="812"/>
      <c r="P19" s="812"/>
      <c r="Q19" s="812"/>
      <c r="R19" s="812"/>
      <c r="S19" s="812"/>
      <c r="T19" s="812"/>
      <c r="U19" s="812"/>
      <c r="V19" s="812"/>
      <c r="W19" s="812"/>
      <c r="X19" s="812"/>
      <c r="Y19" s="812"/>
      <c r="Z19" s="812"/>
      <c r="AA19" s="812"/>
      <c r="AB19" s="812"/>
      <c r="AC19" s="812"/>
      <c r="AD19" s="812"/>
      <c r="AE19" s="812"/>
      <c r="AF19" s="812"/>
      <c r="AG19" s="812"/>
      <c r="AH19" s="812"/>
      <c r="AI19" s="812"/>
      <c r="AJ19" s="812"/>
    </row>
    <row r="20" spans="1:36" ht="14.25" customHeight="1">
      <c r="A20" s="1459"/>
      <c r="B20" s="544" t="s">
        <v>768</v>
      </c>
      <c r="C20" s="538">
        <v>0</v>
      </c>
      <c r="D20" s="538"/>
      <c r="E20" s="538">
        <v>0</v>
      </c>
      <c r="F20" s="538"/>
      <c r="G20" s="538">
        <v>20.519661784164242</v>
      </c>
      <c r="H20" s="538"/>
      <c r="I20" s="538">
        <v>100</v>
      </c>
      <c r="J20" s="1073"/>
      <c r="K20" s="812"/>
      <c r="L20" s="812"/>
      <c r="M20" s="812"/>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row>
    <row r="21" spans="1:36" ht="14.25" customHeight="1">
      <c r="A21" s="1459"/>
      <c r="B21" s="546"/>
      <c r="C21" s="541"/>
      <c r="D21" s="541"/>
      <c r="E21" s="541"/>
      <c r="F21" s="541"/>
      <c r="G21" s="541"/>
      <c r="H21" s="541"/>
      <c r="I21" s="541"/>
      <c r="J21" s="1073"/>
      <c r="K21" s="812"/>
      <c r="L21" s="812"/>
      <c r="M21" s="812"/>
      <c r="N21" s="812"/>
      <c r="O21" s="812"/>
      <c r="P21" s="812"/>
      <c r="Q21" s="812"/>
      <c r="R21" s="812"/>
      <c r="S21" s="812"/>
      <c r="T21" s="812"/>
      <c r="U21" s="812"/>
      <c r="V21" s="812"/>
      <c r="W21" s="812"/>
      <c r="X21" s="812"/>
      <c r="Y21" s="812"/>
      <c r="Z21" s="812"/>
      <c r="AA21" s="812"/>
      <c r="AB21" s="812"/>
      <c r="AC21" s="812"/>
      <c r="AD21" s="812"/>
      <c r="AE21" s="812"/>
      <c r="AF21" s="812"/>
      <c r="AG21" s="812"/>
      <c r="AH21" s="812"/>
      <c r="AI21" s="812"/>
      <c r="AJ21" s="812"/>
    </row>
    <row r="22" spans="1:36" ht="14.25" customHeight="1">
      <c r="A22" s="1464"/>
      <c r="B22" s="709" t="s">
        <v>769</v>
      </c>
      <c r="C22" s="547">
        <v>27</v>
      </c>
      <c r="D22" s="547">
        <v>10.986775178026448</v>
      </c>
      <c r="E22" s="547">
        <v>1400.2049343400001</v>
      </c>
      <c r="F22" s="547">
        <v>140.94973742557789</v>
      </c>
      <c r="G22" s="547">
        <v>1040.7266955225632</v>
      </c>
      <c r="H22" s="547">
        <v>62.701808418748548</v>
      </c>
      <c r="I22" s="547">
        <v>98300</v>
      </c>
      <c r="J22" s="1073"/>
      <c r="K22" s="812"/>
      <c r="L22" s="812"/>
      <c r="M22" s="812"/>
      <c r="N22" s="812"/>
      <c r="O22" s="812"/>
      <c r="P22" s="812"/>
      <c r="Q22" s="812"/>
      <c r="R22" s="812"/>
      <c r="S22" s="812"/>
      <c r="T22" s="812"/>
      <c r="U22" s="812"/>
      <c r="V22" s="812"/>
      <c r="W22" s="812"/>
      <c r="X22" s="812"/>
      <c r="Y22" s="812"/>
      <c r="Z22" s="812"/>
      <c r="AA22" s="812"/>
      <c r="AB22" s="812"/>
      <c r="AC22" s="812"/>
      <c r="AD22" s="812"/>
      <c r="AE22" s="812"/>
      <c r="AF22" s="812"/>
      <c r="AG22" s="812"/>
      <c r="AH22" s="812"/>
      <c r="AI22" s="812"/>
      <c r="AJ22" s="812"/>
    </row>
    <row r="23" spans="1:36" ht="14.25" customHeight="1">
      <c r="A23" s="1459"/>
      <c r="B23" s="549" t="s">
        <v>762</v>
      </c>
      <c r="C23" s="548">
        <v>70</v>
      </c>
      <c r="D23" s="548">
        <v>28.484231943031535</v>
      </c>
      <c r="E23" s="548"/>
      <c r="F23" s="548"/>
      <c r="G23" s="548">
        <v>699.71823711283128</v>
      </c>
      <c r="H23" s="548"/>
      <c r="I23" s="548"/>
      <c r="J23" s="1073"/>
      <c r="K23" s="812"/>
      <c r="L23" s="812"/>
      <c r="M23" s="812"/>
      <c r="N23" s="812"/>
      <c r="O23" s="812"/>
      <c r="P23" s="812"/>
      <c r="Q23" s="812"/>
      <c r="R23" s="812"/>
      <c r="S23" s="812"/>
      <c r="T23" s="812"/>
      <c r="U23" s="812"/>
      <c r="V23" s="812"/>
      <c r="W23" s="812"/>
      <c r="X23" s="812"/>
      <c r="Y23" s="812"/>
      <c r="Z23" s="812"/>
      <c r="AA23" s="812"/>
      <c r="AB23" s="812"/>
      <c r="AC23" s="812"/>
      <c r="AD23" s="812"/>
      <c r="AE23" s="812"/>
      <c r="AF23" s="812"/>
      <c r="AG23" s="812"/>
      <c r="AH23" s="812"/>
      <c r="AI23" s="812"/>
      <c r="AJ23" s="812"/>
    </row>
    <row r="24" spans="1:36" ht="14.25" customHeight="1">
      <c r="A24" s="1459"/>
      <c r="B24" s="549" t="s">
        <v>763</v>
      </c>
      <c r="C24" s="548">
        <v>-43</v>
      </c>
      <c r="D24" s="548">
        <v>-17.497456765005087</v>
      </c>
      <c r="E24" s="548"/>
      <c r="F24" s="548"/>
      <c r="G24" s="548">
        <v>341.00845840973199</v>
      </c>
      <c r="H24" s="548"/>
      <c r="I24" s="548"/>
      <c r="J24" s="1073"/>
      <c r="K24" s="812"/>
      <c r="L24" s="812"/>
      <c r="M24" s="812"/>
      <c r="N24" s="812"/>
      <c r="O24" s="812"/>
      <c r="P24" s="812"/>
      <c r="Q24" s="812"/>
      <c r="R24" s="812"/>
      <c r="S24" s="812"/>
      <c r="T24" s="812"/>
      <c r="U24" s="812"/>
      <c r="V24" s="812"/>
      <c r="W24" s="812"/>
      <c r="X24" s="812"/>
      <c r="Y24" s="812"/>
      <c r="Z24" s="812"/>
      <c r="AA24" s="812"/>
      <c r="AB24" s="812"/>
      <c r="AC24" s="812"/>
      <c r="AD24" s="812"/>
      <c r="AE24" s="812"/>
      <c r="AF24" s="812"/>
      <c r="AG24" s="812"/>
      <c r="AH24" s="812"/>
      <c r="AI24" s="812"/>
      <c r="AJ24" s="812"/>
    </row>
    <row r="25" spans="1:36" ht="14.25" customHeight="1">
      <c r="B25" s="544" t="s">
        <v>770</v>
      </c>
      <c r="C25" s="538">
        <v>3</v>
      </c>
      <c r="D25" s="538">
        <v>4.511278195488722</v>
      </c>
      <c r="E25" s="538">
        <v>550.82846124000002</v>
      </c>
      <c r="F25" s="538">
        <v>205.18373408381424</v>
      </c>
      <c r="G25" s="538">
        <v>245.62027782355574</v>
      </c>
      <c r="H25" s="538">
        <v>64.019337409156734</v>
      </c>
      <c r="I25" s="538">
        <v>26600</v>
      </c>
      <c r="J25" s="1073"/>
      <c r="K25" s="812"/>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812"/>
      <c r="AI25" s="812"/>
      <c r="AJ25" s="812"/>
    </row>
    <row r="26" spans="1:36" ht="14.25" customHeight="1">
      <c r="B26" s="544" t="s">
        <v>762</v>
      </c>
      <c r="C26" s="538">
        <v>14</v>
      </c>
      <c r="D26" s="538">
        <v>21.052631578947366</v>
      </c>
      <c r="E26" s="538"/>
      <c r="F26" s="538"/>
      <c r="G26" s="538">
        <v>170.65595718802317</v>
      </c>
      <c r="H26" s="538"/>
      <c r="I26" s="538"/>
      <c r="J26" s="1073"/>
      <c r="K26" s="812"/>
      <c r="L26" s="812"/>
      <c r="M26" s="812"/>
      <c r="N26" s="812"/>
      <c r="O26" s="812"/>
      <c r="P26" s="812"/>
      <c r="Q26" s="812"/>
      <c r="R26" s="812"/>
      <c r="S26" s="812"/>
      <c r="T26" s="812"/>
      <c r="U26" s="812"/>
      <c r="V26" s="812"/>
      <c r="W26" s="812"/>
      <c r="X26" s="812"/>
      <c r="Y26" s="812"/>
      <c r="Z26" s="812"/>
      <c r="AA26" s="812"/>
      <c r="AB26" s="812"/>
      <c r="AC26" s="812"/>
      <c r="AD26" s="812"/>
      <c r="AE26" s="812"/>
      <c r="AF26" s="812"/>
      <c r="AG26" s="812"/>
      <c r="AH26" s="812"/>
      <c r="AI26" s="812"/>
      <c r="AJ26" s="812"/>
    </row>
    <row r="27" spans="1:36" ht="14.25" customHeight="1">
      <c r="B27" s="544" t="s">
        <v>763</v>
      </c>
      <c r="C27" s="538">
        <v>-11</v>
      </c>
      <c r="D27" s="538">
        <v>-16.541353383458649</v>
      </c>
      <c r="E27" s="538"/>
      <c r="F27" s="538"/>
      <c r="G27" s="538">
        <v>74.964320635532559</v>
      </c>
      <c r="H27" s="538"/>
      <c r="I27" s="538"/>
      <c r="J27" s="1073"/>
      <c r="K27" s="812"/>
      <c r="L27" s="812"/>
      <c r="M27" s="812"/>
      <c r="N27" s="812"/>
      <c r="O27" s="812"/>
      <c r="P27" s="812"/>
      <c r="Q27" s="812"/>
      <c r="R27" s="812"/>
      <c r="S27" s="812"/>
      <c r="T27" s="812"/>
      <c r="U27" s="812"/>
      <c r="V27" s="812"/>
      <c r="W27" s="812"/>
      <c r="X27" s="812"/>
      <c r="Y27" s="812"/>
      <c r="Z27" s="812"/>
      <c r="AA27" s="812"/>
      <c r="AB27" s="812"/>
      <c r="AC27" s="812"/>
      <c r="AD27" s="812"/>
      <c r="AE27" s="812"/>
      <c r="AF27" s="812"/>
      <c r="AG27" s="812"/>
      <c r="AH27" s="812"/>
      <c r="AI27" s="812"/>
      <c r="AJ27" s="812"/>
    </row>
    <row r="28" spans="1:36" ht="14.25" customHeight="1">
      <c r="B28" s="544" t="s">
        <v>771</v>
      </c>
      <c r="C28" s="538">
        <v>27</v>
      </c>
      <c r="D28" s="538">
        <v>53.731343283582085</v>
      </c>
      <c r="E28" s="538">
        <v>436.12676879000003</v>
      </c>
      <c r="F28" s="538">
        <v>214.32629495525563</v>
      </c>
      <c r="G28" s="538">
        <v>248.72897331842137</v>
      </c>
      <c r="H28" s="538">
        <v>42.390277175688844</v>
      </c>
      <c r="I28" s="538">
        <v>20100</v>
      </c>
      <c r="J28" s="1073"/>
      <c r="K28" s="812"/>
      <c r="L28" s="812"/>
      <c r="M28" s="812"/>
      <c r="N28" s="812"/>
      <c r="O28" s="812"/>
      <c r="P28" s="812"/>
      <c r="Q28" s="812"/>
      <c r="R28" s="812"/>
      <c r="S28" s="812"/>
      <c r="T28" s="812"/>
      <c r="U28" s="812"/>
      <c r="V28" s="812"/>
      <c r="W28" s="812"/>
      <c r="X28" s="812"/>
      <c r="Y28" s="812"/>
      <c r="Z28" s="812"/>
      <c r="AA28" s="812"/>
      <c r="AB28" s="812"/>
      <c r="AC28" s="812"/>
      <c r="AD28" s="812"/>
      <c r="AE28" s="812"/>
      <c r="AF28" s="812"/>
      <c r="AG28" s="812"/>
      <c r="AH28" s="812"/>
      <c r="AI28" s="812"/>
      <c r="AJ28" s="812"/>
    </row>
    <row r="29" spans="1:36" ht="14.25" customHeight="1">
      <c r="B29" s="544" t="s">
        <v>762</v>
      </c>
      <c r="C29" s="538">
        <v>23</v>
      </c>
      <c r="D29" s="538">
        <v>45.771144278606968</v>
      </c>
      <c r="E29" s="538"/>
      <c r="F29" s="538"/>
      <c r="G29" s="314">
        <v>184.87534612745665</v>
      </c>
      <c r="H29" s="538"/>
      <c r="I29" s="538"/>
      <c r="J29" s="1073"/>
      <c r="K29" s="812"/>
      <c r="L29" s="812"/>
      <c r="M29" s="812"/>
      <c r="N29" s="812"/>
      <c r="O29" s="812"/>
      <c r="P29" s="812"/>
      <c r="Q29" s="812"/>
      <c r="R29" s="812"/>
      <c r="S29" s="812"/>
      <c r="T29" s="812"/>
      <c r="U29" s="812"/>
      <c r="V29" s="812"/>
      <c r="W29" s="812"/>
      <c r="X29" s="812"/>
      <c r="Y29" s="812"/>
      <c r="Z29" s="812"/>
      <c r="AA29" s="812"/>
      <c r="AB29" s="812"/>
      <c r="AC29" s="812"/>
      <c r="AD29" s="812"/>
      <c r="AE29" s="812"/>
      <c r="AF29" s="812"/>
      <c r="AG29" s="812"/>
      <c r="AH29" s="812"/>
      <c r="AI29" s="812"/>
      <c r="AJ29" s="812"/>
    </row>
    <row r="30" spans="1:36" ht="14.25" customHeight="1">
      <c r="B30" s="544" t="s">
        <v>763</v>
      </c>
      <c r="C30" s="538">
        <v>4</v>
      </c>
      <c r="D30" s="538">
        <v>7.9601990049751237</v>
      </c>
      <c r="E30" s="538"/>
      <c r="F30" s="538"/>
      <c r="G30" s="538">
        <v>63.853627190964701</v>
      </c>
      <c r="H30" s="538"/>
      <c r="I30" s="538"/>
      <c r="J30" s="1073"/>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row>
    <row r="31" spans="1:36" ht="14.25" customHeight="1">
      <c r="B31" s="544" t="s">
        <v>772</v>
      </c>
      <c r="C31" s="538">
        <v>-4</v>
      </c>
      <c r="D31" s="538">
        <v>-6.6390041493775929</v>
      </c>
      <c r="E31" s="538">
        <v>266.55294256000002</v>
      </c>
      <c r="F31" s="538">
        <v>109.99940121092811</v>
      </c>
      <c r="G31" s="538">
        <v>132.21759624622467</v>
      </c>
      <c r="H31" s="538">
        <v>30.419232627811727</v>
      </c>
      <c r="I31" s="538">
        <v>24100</v>
      </c>
      <c r="J31" s="1073"/>
      <c r="K31" s="812"/>
      <c r="L31" s="812"/>
      <c r="M31" s="812"/>
      <c r="N31" s="812"/>
      <c r="O31" s="812"/>
      <c r="P31" s="812"/>
      <c r="Q31" s="812"/>
      <c r="R31" s="812"/>
      <c r="S31" s="812"/>
      <c r="T31" s="812"/>
      <c r="U31" s="812"/>
      <c r="V31" s="812"/>
      <c r="W31" s="812"/>
      <c r="X31" s="812"/>
      <c r="Y31" s="812"/>
      <c r="Z31" s="812"/>
      <c r="AA31" s="812"/>
      <c r="AB31" s="812"/>
      <c r="AC31" s="812"/>
      <c r="AD31" s="812"/>
      <c r="AE31" s="812"/>
      <c r="AF31" s="812"/>
      <c r="AG31" s="812"/>
      <c r="AH31" s="812"/>
      <c r="AI31" s="812"/>
      <c r="AJ31" s="812"/>
    </row>
    <row r="32" spans="1:36" ht="14.25" customHeight="1">
      <c r="B32" s="544" t="s">
        <v>762</v>
      </c>
      <c r="C32" s="538">
        <v>13</v>
      </c>
      <c r="D32" s="538">
        <v>21.57676348547718</v>
      </c>
      <c r="E32" s="538"/>
      <c r="F32" s="538"/>
      <c r="G32" s="314">
        <v>81.08335967360378</v>
      </c>
      <c r="H32" s="538"/>
      <c r="I32" s="538"/>
      <c r="J32" s="1073"/>
      <c r="K32" s="812"/>
      <c r="L32" s="812"/>
      <c r="M32" s="812"/>
      <c r="N32" s="812"/>
      <c r="O32" s="812"/>
      <c r="P32" s="812"/>
      <c r="Q32" s="812"/>
      <c r="R32" s="812"/>
      <c r="S32" s="812"/>
      <c r="T32" s="812"/>
      <c r="U32" s="812"/>
      <c r="V32" s="812"/>
      <c r="W32" s="812"/>
      <c r="X32" s="812"/>
      <c r="Y32" s="812"/>
      <c r="Z32" s="812"/>
      <c r="AA32" s="812"/>
      <c r="AB32" s="812"/>
      <c r="AC32" s="812"/>
      <c r="AD32" s="812"/>
      <c r="AE32" s="812"/>
      <c r="AF32" s="812"/>
      <c r="AG32" s="812"/>
      <c r="AH32" s="812"/>
      <c r="AI32" s="812"/>
      <c r="AJ32" s="812"/>
    </row>
    <row r="33" spans="1:36" ht="14.25" customHeight="1">
      <c r="B33" s="544" t="s">
        <v>763</v>
      </c>
      <c r="C33" s="538">
        <v>-17</v>
      </c>
      <c r="D33" s="538">
        <v>-28.215767634854771</v>
      </c>
      <c r="E33" s="538"/>
      <c r="F33" s="538"/>
      <c r="G33" s="538">
        <v>51.1342365726209</v>
      </c>
      <c r="H33" s="538"/>
      <c r="I33" s="538"/>
      <c r="J33" s="1073"/>
      <c r="K33" s="812"/>
      <c r="L33" s="812"/>
      <c r="M33" s="812"/>
      <c r="N33" s="812"/>
      <c r="O33" s="812"/>
      <c r="P33" s="812"/>
      <c r="Q33" s="812"/>
      <c r="R33" s="812"/>
      <c r="S33" s="812"/>
      <c r="T33" s="812"/>
      <c r="U33" s="812"/>
      <c r="V33" s="812"/>
      <c r="W33" s="812"/>
      <c r="X33" s="812"/>
      <c r="Y33" s="812"/>
      <c r="Z33" s="812"/>
      <c r="AA33" s="812"/>
      <c r="AB33" s="812"/>
      <c r="AC33" s="812"/>
      <c r="AD33" s="812"/>
      <c r="AE33" s="812"/>
      <c r="AF33" s="812"/>
      <c r="AG33" s="812"/>
      <c r="AH33" s="812"/>
      <c r="AI33" s="812"/>
      <c r="AJ33" s="812"/>
    </row>
    <row r="34" spans="1:36" ht="14.25" customHeight="1">
      <c r="A34" s="1463"/>
      <c r="B34" s="544" t="s">
        <v>773</v>
      </c>
      <c r="C34" s="538">
        <v>1</v>
      </c>
      <c r="D34" s="538">
        <v>1.4545454545454546</v>
      </c>
      <c r="E34" s="538">
        <v>146.67291381000001</v>
      </c>
      <c r="F34" s="538">
        <v>53.121394953666915</v>
      </c>
      <c r="G34" s="538">
        <v>110.8927368962714</v>
      </c>
      <c r="H34" s="538">
        <v>56.654807440105138</v>
      </c>
      <c r="I34" s="538">
        <v>27500</v>
      </c>
      <c r="J34" s="1073"/>
      <c r="K34" s="812"/>
      <c r="L34" s="812"/>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row>
    <row r="35" spans="1:36" ht="14.25" customHeight="1">
      <c r="B35" s="544" t="s">
        <v>762</v>
      </c>
      <c r="C35" s="538">
        <v>3</v>
      </c>
      <c r="D35" s="538">
        <v>4.3636363636363633</v>
      </c>
      <c r="E35" s="538"/>
      <c r="F35" s="538"/>
      <c r="G35" s="314">
        <v>83.097256885846875</v>
      </c>
      <c r="H35" s="538"/>
      <c r="I35" s="538"/>
      <c r="J35" s="1073"/>
      <c r="K35" s="812"/>
      <c r="L35" s="812"/>
      <c r="M35" s="812"/>
      <c r="N35" s="812"/>
      <c r="O35" s="812"/>
      <c r="P35" s="812"/>
      <c r="Q35" s="812"/>
      <c r="R35" s="812"/>
      <c r="S35" s="812"/>
      <c r="T35" s="812"/>
      <c r="U35" s="812"/>
      <c r="V35" s="812"/>
      <c r="W35" s="812"/>
      <c r="X35" s="812"/>
      <c r="Y35" s="812"/>
      <c r="Z35" s="812"/>
      <c r="AA35" s="812"/>
      <c r="AB35" s="812"/>
      <c r="AC35" s="812"/>
      <c r="AD35" s="812"/>
      <c r="AE35" s="812"/>
      <c r="AF35" s="812"/>
      <c r="AG35" s="812"/>
      <c r="AH35" s="812"/>
      <c r="AI35" s="812"/>
      <c r="AJ35" s="812"/>
    </row>
    <row r="36" spans="1:36" ht="14.25" customHeight="1">
      <c r="A36" s="1463"/>
      <c r="B36" s="544" t="s">
        <v>763</v>
      </c>
      <c r="C36" s="538">
        <v>-2</v>
      </c>
      <c r="D36" s="538">
        <v>-2.9090909090909092</v>
      </c>
      <c r="E36" s="538"/>
      <c r="F36" s="538"/>
      <c r="G36" s="538">
        <v>27.795480010424523</v>
      </c>
      <c r="H36" s="538"/>
      <c r="I36" s="538"/>
      <c r="J36" s="1073"/>
      <c r="K36" s="812"/>
      <c r="L36" s="812"/>
      <c r="M36" s="812"/>
      <c r="N36" s="812"/>
      <c r="O36" s="812"/>
      <c r="P36" s="812"/>
      <c r="Q36" s="812"/>
      <c r="R36" s="812"/>
      <c r="S36" s="812"/>
      <c r="T36" s="812"/>
      <c r="U36" s="812"/>
      <c r="V36" s="812"/>
      <c r="W36" s="812"/>
      <c r="X36" s="812"/>
      <c r="Y36" s="812"/>
      <c r="Z36" s="812"/>
      <c r="AA36" s="812"/>
      <c r="AB36" s="812"/>
      <c r="AC36" s="812"/>
      <c r="AD36" s="812"/>
      <c r="AE36" s="812"/>
      <c r="AF36" s="812"/>
      <c r="AG36" s="812"/>
      <c r="AH36" s="812"/>
      <c r="AI36" s="812"/>
      <c r="AJ36" s="812"/>
    </row>
    <row r="37" spans="1:36" ht="14.25" customHeight="1">
      <c r="B37" s="544" t="s">
        <v>774</v>
      </c>
      <c r="C37" s="538">
        <v>0</v>
      </c>
      <c r="D37" s="538"/>
      <c r="E37" s="538">
        <v>2.3847940000109702E-2</v>
      </c>
      <c r="F37" s="538"/>
      <c r="G37" s="538">
        <v>303.26711123809002</v>
      </c>
      <c r="H37" s="538"/>
      <c r="I37" s="538"/>
      <c r="J37" s="1073"/>
      <c r="K37" s="812"/>
      <c r="L37" s="812"/>
      <c r="M37" s="812"/>
      <c r="N37" s="812"/>
      <c r="O37" s="812"/>
      <c r="P37" s="812"/>
      <c r="Q37" s="812"/>
      <c r="R37" s="812"/>
      <c r="S37" s="812"/>
      <c r="T37" s="812"/>
      <c r="U37" s="812"/>
      <c r="V37" s="812"/>
      <c r="W37" s="812"/>
      <c r="X37" s="812"/>
      <c r="Y37" s="812"/>
      <c r="Z37" s="812"/>
      <c r="AA37" s="812"/>
      <c r="AB37" s="812"/>
      <c r="AC37" s="812"/>
      <c r="AD37" s="812"/>
      <c r="AE37" s="812"/>
      <c r="AF37" s="812"/>
      <c r="AG37" s="812"/>
      <c r="AH37" s="812"/>
      <c r="AI37" s="812"/>
      <c r="AJ37" s="812"/>
    </row>
    <row r="38" spans="1:36" ht="13.5" customHeight="1">
      <c r="B38" s="311"/>
      <c r="C38" s="906"/>
      <c r="G38" s="314"/>
      <c r="J38" s="1073"/>
      <c r="K38" s="812"/>
      <c r="L38" s="812"/>
      <c r="M38" s="812"/>
      <c r="N38" s="812"/>
      <c r="O38" s="812"/>
      <c r="P38" s="812"/>
      <c r="Q38" s="812"/>
      <c r="R38" s="812"/>
      <c r="S38" s="812"/>
      <c r="T38" s="812"/>
      <c r="U38" s="812"/>
      <c r="V38" s="812"/>
      <c r="W38" s="812"/>
      <c r="X38" s="812"/>
      <c r="Y38" s="812"/>
      <c r="Z38" s="812"/>
      <c r="AA38" s="812"/>
      <c r="AB38" s="812"/>
      <c r="AC38" s="812"/>
      <c r="AD38" s="812"/>
      <c r="AE38" s="812"/>
      <c r="AF38" s="812"/>
      <c r="AG38" s="812"/>
      <c r="AH38" s="812"/>
      <c r="AI38" s="812"/>
      <c r="AJ38" s="812"/>
    </row>
    <row r="39" spans="1:36">
      <c r="A39" s="1459"/>
      <c r="B39" s="709" t="s">
        <v>775</v>
      </c>
      <c r="C39" s="547">
        <v>12</v>
      </c>
      <c r="D39" s="547">
        <v>7.6130055511498806</v>
      </c>
      <c r="E39" s="547">
        <v>1550.9022722200002</v>
      </c>
      <c r="F39" s="547">
        <v>243.04099028280842</v>
      </c>
      <c r="G39" s="547">
        <v>762.37462928917944</v>
      </c>
      <c r="H39" s="547">
        <v>44.365700005887916</v>
      </c>
      <c r="I39" s="547">
        <v>63050</v>
      </c>
      <c r="J39" s="1073"/>
      <c r="K39" s="812"/>
      <c r="L39" s="812"/>
      <c r="M39" s="812"/>
      <c r="N39" s="812"/>
      <c r="O39" s="812"/>
      <c r="P39" s="812"/>
      <c r="Q39" s="812"/>
      <c r="R39" s="812"/>
      <c r="S39" s="812"/>
      <c r="T39" s="812"/>
      <c r="U39" s="812"/>
      <c r="V39" s="812"/>
      <c r="W39" s="812"/>
      <c r="X39" s="812"/>
      <c r="Y39" s="812"/>
      <c r="Z39" s="812"/>
      <c r="AA39" s="812"/>
      <c r="AB39" s="812"/>
      <c r="AC39" s="812"/>
      <c r="AD39" s="812"/>
      <c r="AE39" s="812"/>
      <c r="AF39" s="812"/>
      <c r="AG39" s="812"/>
      <c r="AH39" s="812"/>
      <c r="AI39" s="812"/>
      <c r="AJ39" s="812"/>
    </row>
    <row r="40" spans="1:36" ht="14.25" customHeight="1">
      <c r="B40" s="549" t="s">
        <v>762</v>
      </c>
      <c r="C40" s="548">
        <v>32</v>
      </c>
      <c r="D40" s="548">
        <v>20.301348136399682</v>
      </c>
      <c r="E40" s="548"/>
      <c r="F40" s="548"/>
      <c r="G40" s="548">
        <v>680.24010605435421</v>
      </c>
      <c r="H40" s="548"/>
      <c r="I40" s="548"/>
      <c r="J40" s="1073"/>
      <c r="K40" s="812"/>
      <c r="L40" s="812"/>
      <c r="M40" s="812"/>
      <c r="N40" s="812"/>
      <c r="O40" s="812"/>
      <c r="P40" s="812"/>
      <c r="Q40" s="812"/>
      <c r="R40" s="812"/>
      <c r="S40" s="812"/>
      <c r="T40" s="812"/>
      <c r="U40" s="812"/>
      <c r="V40" s="812"/>
      <c r="W40" s="812"/>
      <c r="X40" s="812"/>
      <c r="Y40" s="812"/>
      <c r="Z40" s="812"/>
      <c r="AA40" s="812"/>
      <c r="AB40" s="812"/>
      <c r="AC40" s="812"/>
      <c r="AD40" s="812"/>
      <c r="AE40" s="812"/>
      <c r="AF40" s="812"/>
      <c r="AG40" s="812"/>
      <c r="AH40" s="812"/>
      <c r="AI40" s="812"/>
      <c r="AJ40" s="812"/>
    </row>
    <row r="41" spans="1:36">
      <c r="B41" s="549" t="s">
        <v>763</v>
      </c>
      <c r="C41" s="548">
        <v>-20</v>
      </c>
      <c r="D41" s="548">
        <v>-12.688342585249803</v>
      </c>
      <c r="E41" s="548"/>
      <c r="F41" s="548"/>
      <c r="G41" s="548">
        <v>82.13452323482521</v>
      </c>
      <c r="H41" s="548"/>
      <c r="I41" s="548"/>
      <c r="J41" s="1073"/>
      <c r="K41" s="812"/>
      <c r="L41" s="812"/>
      <c r="M41" s="812"/>
      <c r="N41" s="812"/>
      <c r="O41" s="812"/>
      <c r="P41" s="812"/>
      <c r="Q41" s="812"/>
      <c r="R41" s="812"/>
      <c r="S41" s="812"/>
      <c r="T41" s="812"/>
      <c r="U41" s="812"/>
      <c r="V41" s="812"/>
      <c r="W41" s="812"/>
      <c r="X41" s="812"/>
      <c r="Y41" s="812"/>
      <c r="Z41" s="812"/>
      <c r="AA41" s="812"/>
      <c r="AB41" s="812"/>
      <c r="AC41" s="812"/>
      <c r="AD41" s="812"/>
      <c r="AE41" s="812"/>
      <c r="AF41" s="812"/>
      <c r="AG41" s="812"/>
      <c r="AH41" s="812"/>
      <c r="AI41" s="812"/>
      <c r="AJ41" s="812"/>
    </row>
    <row r="42" spans="1:36" ht="14.25" customHeight="1">
      <c r="B42" s="544" t="s">
        <v>776</v>
      </c>
      <c r="C42" s="538">
        <v>-4</v>
      </c>
      <c r="D42" s="538">
        <v>-21.333333333333336</v>
      </c>
      <c r="E42" s="538">
        <v>228.84063693000002</v>
      </c>
      <c r="F42" s="538">
        <v>300.88488462165952</v>
      </c>
      <c r="G42" s="538">
        <v>105.58767243326817</v>
      </c>
      <c r="H42" s="538">
        <v>36.196074109358776</v>
      </c>
      <c r="I42" s="538">
        <v>7500</v>
      </c>
      <c r="J42" s="1073"/>
      <c r="K42" s="812"/>
      <c r="L42" s="812"/>
      <c r="M42" s="812"/>
      <c r="N42" s="812"/>
      <c r="O42" s="812"/>
      <c r="P42" s="812"/>
      <c r="Q42" s="812"/>
      <c r="R42" s="812"/>
      <c r="S42" s="812"/>
      <c r="T42" s="812"/>
      <c r="U42" s="812"/>
      <c r="V42" s="812"/>
      <c r="W42" s="812"/>
      <c r="X42" s="812"/>
      <c r="Y42" s="812"/>
      <c r="Z42" s="812"/>
      <c r="AA42" s="812"/>
      <c r="AB42" s="812"/>
      <c r="AC42" s="812"/>
      <c r="AD42" s="812"/>
      <c r="AE42" s="812"/>
      <c r="AF42" s="812"/>
      <c r="AG42" s="812"/>
      <c r="AH42" s="812"/>
      <c r="AI42" s="812"/>
      <c r="AJ42" s="812"/>
    </row>
    <row r="43" spans="1:36" ht="14.25" customHeight="1">
      <c r="B43" s="544" t="s">
        <v>762</v>
      </c>
      <c r="C43" s="538">
        <v>2.9996576796041907</v>
      </c>
      <c r="D43" s="538">
        <v>15.99817429122235</v>
      </c>
      <c r="E43" s="538"/>
      <c r="F43" s="538"/>
      <c r="G43" s="538">
        <v>82.831326535511451</v>
      </c>
      <c r="H43" s="538"/>
      <c r="I43" s="538"/>
      <c r="J43" s="1073"/>
      <c r="K43" s="812"/>
      <c r="L43" s="812"/>
      <c r="M43" s="812"/>
      <c r="N43" s="812"/>
      <c r="O43" s="812"/>
      <c r="P43" s="812"/>
      <c r="Q43" s="812"/>
      <c r="R43" s="812"/>
      <c r="S43" s="812"/>
      <c r="T43" s="812"/>
      <c r="U43" s="812"/>
      <c r="V43" s="812"/>
      <c r="W43" s="812"/>
      <c r="X43" s="812"/>
      <c r="Y43" s="812"/>
      <c r="Z43" s="812"/>
      <c r="AA43" s="812"/>
      <c r="AB43" s="812"/>
      <c r="AC43" s="812"/>
      <c r="AD43" s="812"/>
      <c r="AE43" s="812"/>
      <c r="AF43" s="812"/>
      <c r="AG43" s="812"/>
      <c r="AH43" s="812"/>
      <c r="AI43" s="812"/>
      <c r="AJ43" s="812"/>
    </row>
    <row r="44" spans="1:36" ht="14.25" customHeight="1">
      <c r="B44" s="544" t="s">
        <v>763</v>
      </c>
      <c r="C44" s="538">
        <v>-7</v>
      </c>
      <c r="D44" s="538">
        <v>-37.333333333333336</v>
      </c>
      <c r="E44" s="538"/>
      <c r="F44" s="538"/>
      <c r="G44" s="538">
        <v>22.756345897756717</v>
      </c>
      <c r="H44" s="538"/>
      <c r="I44" s="538"/>
      <c r="J44" s="1073"/>
      <c r="K44" s="812"/>
      <c r="L44" s="812"/>
      <c r="M44" s="812"/>
      <c r="N44" s="812"/>
      <c r="O44" s="812"/>
      <c r="P44" s="812"/>
      <c r="Q44" s="812"/>
      <c r="R44" s="812"/>
      <c r="S44" s="812"/>
      <c r="T44" s="812"/>
      <c r="U44" s="812"/>
      <c r="V44" s="812"/>
      <c r="W44" s="812"/>
      <c r="X44" s="812"/>
      <c r="Y44" s="812"/>
      <c r="Z44" s="812"/>
      <c r="AA44" s="812"/>
      <c r="AB44" s="812"/>
      <c r="AC44" s="812"/>
      <c r="AD44" s="812"/>
      <c r="AE44" s="812"/>
      <c r="AF44" s="812"/>
      <c r="AG44" s="812"/>
      <c r="AH44" s="812"/>
      <c r="AI44" s="812"/>
      <c r="AJ44" s="812"/>
    </row>
    <row r="45" spans="1:36" ht="14.25" customHeight="1">
      <c r="B45" s="544" t="s">
        <v>777</v>
      </c>
      <c r="C45" s="538">
        <v>10</v>
      </c>
      <c r="D45" s="538">
        <v>47.61904761904762</v>
      </c>
      <c r="E45" s="538">
        <v>102.49786394</v>
      </c>
      <c r="F45" s="538">
        <v>120.77799618021105</v>
      </c>
      <c r="G45" s="538">
        <v>86.468328805891105</v>
      </c>
      <c r="H45" s="538">
        <v>71.477303476840277</v>
      </c>
      <c r="I45" s="538">
        <v>8400</v>
      </c>
      <c r="J45" s="1073"/>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2"/>
      <c r="AH45" s="812"/>
      <c r="AI45" s="812"/>
      <c r="AJ45" s="812"/>
    </row>
    <row r="46" spans="1:36" ht="14.25" customHeight="1">
      <c r="B46" s="544" t="s">
        <v>762</v>
      </c>
      <c r="C46" s="538">
        <v>14</v>
      </c>
      <c r="D46" s="538">
        <v>66.666666666666671</v>
      </c>
      <c r="E46" s="538"/>
      <c r="F46" s="538"/>
      <c r="G46" s="538">
        <v>73.262709265672626</v>
      </c>
      <c r="H46" s="538"/>
      <c r="I46" s="538"/>
      <c r="J46" s="1073"/>
      <c r="K46" s="812"/>
      <c r="L46" s="812"/>
      <c r="M46" s="812"/>
      <c r="N46" s="812"/>
      <c r="O46" s="812"/>
      <c r="P46" s="812"/>
      <c r="Q46" s="812"/>
      <c r="R46" s="812"/>
      <c r="S46" s="812"/>
      <c r="T46" s="812"/>
      <c r="U46" s="812"/>
      <c r="V46" s="812"/>
      <c r="W46" s="812"/>
      <c r="X46" s="812"/>
      <c r="Y46" s="812"/>
      <c r="Z46" s="812"/>
      <c r="AA46" s="812"/>
      <c r="AB46" s="812"/>
      <c r="AC46" s="812"/>
      <c r="AD46" s="812"/>
      <c r="AE46" s="812"/>
      <c r="AF46" s="812"/>
      <c r="AG46" s="812"/>
      <c r="AH46" s="812"/>
      <c r="AI46" s="812"/>
      <c r="AJ46" s="812"/>
    </row>
    <row r="47" spans="1:36" ht="14.25" customHeight="1">
      <c r="B47" s="544" t="s">
        <v>763</v>
      </c>
      <c r="C47" s="538">
        <v>-4</v>
      </c>
      <c r="D47" s="538">
        <v>-19.047619047619047</v>
      </c>
      <c r="E47" s="538"/>
      <c r="F47" s="538"/>
      <c r="G47" s="538">
        <v>13.205619540218478</v>
      </c>
      <c r="H47" s="538"/>
      <c r="I47" s="538"/>
      <c r="J47" s="1073"/>
      <c r="K47" s="812"/>
      <c r="L47" s="812"/>
      <c r="M47" s="812"/>
      <c r="N47" s="812"/>
      <c r="O47" s="812"/>
      <c r="P47" s="812"/>
      <c r="Q47" s="812"/>
      <c r="R47" s="812"/>
      <c r="S47" s="812"/>
      <c r="T47" s="812"/>
      <c r="U47" s="812"/>
      <c r="V47" s="812"/>
      <c r="W47" s="812"/>
      <c r="X47" s="812"/>
      <c r="Y47" s="812"/>
      <c r="Z47" s="812"/>
      <c r="AA47" s="812"/>
      <c r="AB47" s="812"/>
      <c r="AC47" s="812"/>
      <c r="AD47" s="812"/>
      <c r="AE47" s="812"/>
      <c r="AF47" s="812"/>
      <c r="AG47" s="812"/>
      <c r="AH47" s="812"/>
      <c r="AI47" s="812"/>
      <c r="AJ47" s="812"/>
    </row>
    <row r="48" spans="1:36" ht="14.25" customHeight="1">
      <c r="B48" s="544" t="s">
        <v>778</v>
      </c>
      <c r="C48" s="538">
        <v>2</v>
      </c>
      <c r="D48" s="538">
        <v>6.7226890756302522</v>
      </c>
      <c r="E48" s="538">
        <v>1147.2402814500001</v>
      </c>
      <c r="F48" s="538">
        <v>922.78076924437676</v>
      </c>
      <c r="G48" s="538">
        <v>532.42511858394005</v>
      </c>
      <c r="H48" s="538">
        <v>44.725593924641288</v>
      </c>
      <c r="I48" s="538">
        <v>11900</v>
      </c>
      <c r="J48" s="1073"/>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2"/>
      <c r="AH48" s="812"/>
      <c r="AI48" s="812"/>
      <c r="AJ48" s="812"/>
    </row>
    <row r="49" spans="1:36" ht="14.25" customHeight="1">
      <c r="B49" s="544" t="s">
        <v>762</v>
      </c>
      <c r="C49" s="538">
        <v>4</v>
      </c>
      <c r="D49" s="538">
        <v>13.445378151260504</v>
      </c>
      <c r="E49" s="538"/>
      <c r="F49" s="538"/>
      <c r="G49" s="538">
        <v>505.55140424797446</v>
      </c>
      <c r="H49" s="538"/>
      <c r="I49" s="538"/>
      <c r="J49" s="1073"/>
      <c r="K49" s="812"/>
      <c r="L49" s="812"/>
      <c r="M49" s="812"/>
      <c r="N49" s="812"/>
      <c r="O49" s="812"/>
      <c r="P49" s="812"/>
      <c r="Q49" s="812"/>
      <c r="R49" s="812"/>
      <c r="S49" s="812"/>
      <c r="T49" s="812"/>
      <c r="U49" s="812"/>
      <c r="V49" s="812"/>
      <c r="W49" s="812"/>
      <c r="X49" s="812"/>
      <c r="Y49" s="812"/>
      <c r="Z49" s="812"/>
      <c r="AA49" s="812"/>
      <c r="AB49" s="812"/>
      <c r="AC49" s="812"/>
      <c r="AD49" s="812"/>
      <c r="AE49" s="812"/>
      <c r="AF49" s="812"/>
      <c r="AG49" s="812"/>
      <c r="AH49" s="812"/>
      <c r="AI49" s="812"/>
      <c r="AJ49" s="812"/>
    </row>
    <row r="50" spans="1:36" ht="14.25" customHeight="1">
      <c r="B50" s="544" t="s">
        <v>763</v>
      </c>
      <c r="C50" s="538">
        <v>-2</v>
      </c>
      <c r="D50" s="538">
        <v>-6.7226890756302522</v>
      </c>
      <c r="E50" s="538"/>
      <c r="F50" s="538"/>
      <c r="G50" s="538">
        <v>26.873714335965587</v>
      </c>
      <c r="H50" s="538"/>
      <c r="I50" s="538"/>
      <c r="J50" s="1073"/>
      <c r="K50" s="812"/>
      <c r="L50" s="812"/>
      <c r="M50" s="812"/>
      <c r="N50" s="812"/>
      <c r="O50" s="812"/>
      <c r="P50" s="812"/>
      <c r="Q50" s="812"/>
      <c r="R50" s="812"/>
      <c r="S50" s="812"/>
      <c r="T50" s="812"/>
      <c r="U50" s="812"/>
      <c r="V50" s="812"/>
      <c r="W50" s="812"/>
      <c r="X50" s="812"/>
      <c r="Y50" s="812"/>
      <c r="Z50" s="812"/>
      <c r="AA50" s="812"/>
      <c r="AB50" s="812"/>
      <c r="AC50" s="812"/>
      <c r="AD50" s="812"/>
      <c r="AE50" s="812"/>
      <c r="AF50" s="812"/>
      <c r="AG50" s="812"/>
      <c r="AH50" s="812"/>
      <c r="AI50" s="812"/>
      <c r="AJ50" s="812"/>
    </row>
    <row r="51" spans="1:36" ht="14.25" customHeight="1">
      <c r="B51" s="544" t="s">
        <v>779</v>
      </c>
      <c r="C51" s="538">
        <v>3</v>
      </c>
      <c r="D51" s="538">
        <v>7.1428571428571432</v>
      </c>
      <c r="E51" s="538">
        <v>72.317600429999999</v>
      </c>
      <c r="F51" s="538">
        <v>42.963640515622863</v>
      </c>
      <c r="G51" s="538">
        <v>32.279472151144745</v>
      </c>
      <c r="H51" s="538">
        <v>23.633758978601787</v>
      </c>
      <c r="I51" s="538">
        <v>16800</v>
      </c>
      <c r="J51" s="1073"/>
      <c r="K51" s="812"/>
      <c r="L51" s="812"/>
      <c r="M51" s="812"/>
      <c r="N51" s="812"/>
      <c r="O51" s="812"/>
      <c r="P51" s="812"/>
      <c r="Q51" s="812"/>
      <c r="R51" s="812"/>
      <c r="S51" s="812"/>
      <c r="T51" s="812"/>
      <c r="U51" s="812"/>
      <c r="V51" s="812"/>
      <c r="W51" s="812"/>
      <c r="X51" s="812"/>
      <c r="Y51" s="812"/>
      <c r="Z51" s="812"/>
      <c r="AA51" s="812"/>
      <c r="AB51" s="812"/>
      <c r="AC51" s="812"/>
      <c r="AD51" s="812"/>
      <c r="AE51" s="812"/>
      <c r="AF51" s="812"/>
      <c r="AG51" s="812"/>
      <c r="AH51" s="812"/>
      <c r="AI51" s="812"/>
      <c r="AJ51" s="812"/>
    </row>
    <row r="52" spans="1:36" ht="14.25" customHeight="1">
      <c r="B52" s="544" t="s">
        <v>762</v>
      </c>
      <c r="C52" s="538">
        <v>10</v>
      </c>
      <c r="D52" s="538">
        <v>23.80952380952381</v>
      </c>
      <c r="E52" s="538"/>
      <c r="F52" s="538"/>
      <c r="G52" s="538">
        <v>16.915180999004885</v>
      </c>
      <c r="H52" s="538"/>
      <c r="I52" s="538"/>
      <c r="J52" s="1073"/>
      <c r="K52" s="812"/>
      <c r="L52" s="812"/>
      <c r="M52" s="812"/>
      <c r="N52" s="812"/>
      <c r="O52" s="812"/>
      <c r="P52" s="812"/>
      <c r="Q52" s="812"/>
      <c r="R52" s="812"/>
      <c r="S52" s="812"/>
      <c r="T52" s="812"/>
      <c r="U52" s="812"/>
      <c r="V52" s="812"/>
      <c r="W52" s="812"/>
      <c r="X52" s="812"/>
      <c r="Y52" s="812"/>
      <c r="Z52" s="812"/>
      <c r="AA52" s="812"/>
      <c r="AB52" s="812"/>
      <c r="AC52" s="812"/>
      <c r="AD52" s="812"/>
      <c r="AE52" s="812"/>
      <c r="AF52" s="812"/>
      <c r="AG52" s="812"/>
      <c r="AH52" s="812"/>
      <c r="AI52" s="812"/>
      <c r="AJ52" s="812"/>
    </row>
    <row r="53" spans="1:36" ht="14.25" customHeight="1">
      <c r="B53" s="544" t="s">
        <v>763</v>
      </c>
      <c r="C53" s="538">
        <v>-7</v>
      </c>
      <c r="D53" s="538">
        <v>-16.666666666666668</v>
      </c>
      <c r="E53" s="538"/>
      <c r="F53" s="538"/>
      <c r="G53" s="538">
        <v>15.36429115213986</v>
      </c>
      <c r="H53" s="538"/>
      <c r="I53" s="538"/>
      <c r="J53" s="1073"/>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2"/>
      <c r="AH53" s="812"/>
      <c r="AI53" s="812"/>
      <c r="AJ53" s="812"/>
    </row>
    <row r="54" spans="1:36" ht="15" customHeight="1">
      <c r="B54" s="544" t="s">
        <v>780</v>
      </c>
      <c r="C54" s="538">
        <v>1</v>
      </c>
      <c r="D54" s="538">
        <v>2.168021680216802</v>
      </c>
      <c r="E54" s="538">
        <v>5.8894699999996192E-3</v>
      </c>
      <c r="F54" s="538">
        <v>3.1921246612464059E-3</v>
      </c>
      <c r="G54" s="538">
        <v>5.6140373149353451</v>
      </c>
      <c r="H54" s="538"/>
      <c r="I54" s="538">
        <v>18450</v>
      </c>
      <c r="J54" s="1073"/>
      <c r="K54" s="812"/>
      <c r="L54" s="812"/>
      <c r="M54" s="812"/>
      <c r="N54" s="812"/>
      <c r="O54" s="812"/>
      <c r="P54" s="812"/>
      <c r="Q54" s="812"/>
      <c r="R54" s="812"/>
      <c r="S54" s="812"/>
      <c r="T54" s="812"/>
      <c r="U54" s="812"/>
      <c r="V54" s="812"/>
      <c r="W54" s="812"/>
      <c r="X54" s="812"/>
      <c r="Y54" s="812"/>
      <c r="Z54" s="812"/>
      <c r="AA54" s="812"/>
      <c r="AB54" s="812"/>
      <c r="AC54" s="812"/>
      <c r="AD54" s="812"/>
      <c r="AE54" s="812"/>
      <c r="AF54" s="812"/>
      <c r="AG54" s="812"/>
      <c r="AH54" s="812"/>
      <c r="AI54" s="812"/>
      <c r="AJ54" s="812"/>
    </row>
    <row r="55" spans="1:36">
      <c r="B55" s="538"/>
      <c r="C55" s="538"/>
      <c r="D55" s="538"/>
      <c r="E55" s="538"/>
      <c r="F55" s="538"/>
      <c r="G55" s="538"/>
      <c r="H55" s="538"/>
      <c r="I55" s="538"/>
      <c r="J55" s="1073"/>
      <c r="K55" s="812"/>
      <c r="L55" s="812"/>
      <c r="M55" s="812"/>
      <c r="N55" s="812"/>
      <c r="O55" s="812"/>
      <c r="P55" s="812"/>
      <c r="Q55" s="812"/>
      <c r="R55" s="812"/>
      <c r="S55" s="812"/>
      <c r="T55" s="812"/>
      <c r="U55" s="812"/>
      <c r="V55" s="812"/>
      <c r="W55" s="812"/>
      <c r="X55" s="812"/>
      <c r="Y55" s="812"/>
      <c r="Z55" s="812"/>
      <c r="AA55" s="812"/>
      <c r="AB55" s="812"/>
      <c r="AC55" s="812"/>
      <c r="AD55" s="812"/>
      <c r="AE55" s="812"/>
      <c r="AF55" s="812"/>
      <c r="AG55" s="812"/>
      <c r="AH55" s="812"/>
      <c r="AI55" s="812"/>
      <c r="AJ55" s="812"/>
    </row>
    <row r="56" spans="1:36">
      <c r="A56" s="1456"/>
      <c r="B56" s="709" t="s">
        <v>781</v>
      </c>
      <c r="C56" s="547">
        <v>0</v>
      </c>
      <c r="D56" s="547">
        <v>0</v>
      </c>
      <c r="E56" s="547">
        <v>16.836674770000002</v>
      </c>
      <c r="F56" s="547">
        <v>14.883419686984613</v>
      </c>
      <c r="G56" s="547">
        <v>12.369820978367807</v>
      </c>
      <c r="H56" s="547"/>
      <c r="I56" s="547">
        <v>11300</v>
      </c>
      <c r="J56" s="1073"/>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row>
    <row r="57" spans="1:36">
      <c r="A57" s="1462"/>
      <c r="B57" s="545"/>
      <c r="C57" s="538"/>
      <c r="D57" s="538"/>
      <c r="E57" s="538"/>
      <c r="F57" s="538"/>
      <c r="G57" s="538"/>
      <c r="H57" s="538"/>
      <c r="I57" s="538"/>
      <c r="J57" s="1073"/>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row>
    <row r="58" spans="1:36">
      <c r="A58" s="1456"/>
      <c r="B58" s="709" t="s">
        <v>780</v>
      </c>
      <c r="C58" s="547">
        <v>7</v>
      </c>
      <c r="D58" s="547">
        <v>560</v>
      </c>
      <c r="E58" s="547">
        <v>17.885927070000001</v>
      </c>
      <c r="F58" s="547">
        <v>323.21099925623378</v>
      </c>
      <c r="G58" s="547">
        <v>53.382375945085911</v>
      </c>
      <c r="H58" s="547"/>
      <c r="I58" s="547">
        <v>500</v>
      </c>
      <c r="J58" s="1073"/>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row>
    <row r="59" spans="1:36">
      <c r="A59" s="1461"/>
      <c r="B59" s="710"/>
      <c r="C59" s="538"/>
      <c r="D59" s="538"/>
      <c r="E59" s="538"/>
      <c r="F59" s="538"/>
      <c r="G59" s="538"/>
      <c r="H59" s="538"/>
      <c r="I59" s="538"/>
      <c r="J59" s="1073"/>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row>
    <row r="60" spans="1:36">
      <c r="A60" s="1455"/>
      <c r="B60" s="709" t="s">
        <v>337</v>
      </c>
      <c r="C60" s="547">
        <v>56</v>
      </c>
      <c r="D60" s="547">
        <v>6.5918127807564115</v>
      </c>
      <c r="E60" s="547">
        <v>4187.6377025399997</v>
      </c>
      <c r="F60" s="547">
        <v>120.59206557116869</v>
      </c>
      <c r="G60" s="547">
        <v>2206.4867933720388</v>
      </c>
      <c r="H60" s="547">
        <v>45.844591361909877</v>
      </c>
      <c r="I60" s="547">
        <v>345050</v>
      </c>
      <c r="J60" s="1073"/>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row>
    <row r="61" spans="1:36">
      <c r="A61" s="1460"/>
      <c r="B61" s="549" t="s">
        <v>762</v>
      </c>
      <c r="C61" s="548">
        <v>154</v>
      </c>
      <c r="D61" s="548">
        <v>17.852485147080134</v>
      </c>
      <c r="E61" s="548"/>
      <c r="F61" s="548"/>
      <c r="G61" s="548">
        <v>1609.9331906792056</v>
      </c>
      <c r="H61" s="548"/>
      <c r="I61" s="547"/>
      <c r="J61" s="1073"/>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row>
    <row r="62" spans="1:36">
      <c r="A62" s="1459"/>
      <c r="B62" s="549" t="s">
        <v>763</v>
      </c>
      <c r="C62" s="548">
        <v>-98</v>
      </c>
      <c r="D62" s="548">
        <v>-11.360672366323721</v>
      </c>
      <c r="E62" s="548"/>
      <c r="F62" s="548"/>
      <c r="G62" s="548">
        <v>596.5536026928329</v>
      </c>
      <c r="H62" s="548"/>
      <c r="I62" s="547"/>
      <c r="J62" s="1073"/>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row>
    <row r="63" spans="1:36">
      <c r="A63" s="1458"/>
      <c r="B63" s="544" t="s">
        <v>782</v>
      </c>
      <c r="C63" s="313">
        <v>-25</v>
      </c>
      <c r="D63" s="314"/>
      <c r="E63" s="820"/>
      <c r="F63" s="535"/>
      <c r="G63" s="313"/>
      <c r="H63" s="313"/>
      <c r="I63" s="906"/>
      <c r="J63" s="1073"/>
      <c r="K63" s="812"/>
      <c r="L63" s="812"/>
      <c r="M63" s="812"/>
      <c r="N63" s="812"/>
      <c r="O63" s="812"/>
      <c r="P63" s="812"/>
      <c r="Q63" s="812"/>
      <c r="R63" s="812"/>
      <c r="S63" s="812"/>
    </row>
    <row r="64" spans="1:36">
      <c r="A64" s="1458"/>
      <c r="B64" s="827" t="s">
        <v>783</v>
      </c>
      <c r="C64" s="827">
        <v>81</v>
      </c>
      <c r="D64" s="547">
        <v>12.00561297978992</v>
      </c>
      <c r="E64" s="827"/>
      <c r="F64" s="827"/>
      <c r="G64" s="928"/>
      <c r="H64" s="928"/>
      <c r="I64" s="928"/>
      <c r="K64" s="812"/>
      <c r="L64" s="812"/>
      <c r="M64" s="812"/>
      <c r="N64" s="812"/>
      <c r="O64" s="812"/>
      <c r="P64" s="812"/>
      <c r="Q64" s="812"/>
      <c r="R64" s="812"/>
      <c r="S64" s="812"/>
    </row>
    <row r="65" spans="1:19">
      <c r="A65" s="1458"/>
      <c r="B65" s="549" t="s">
        <v>762</v>
      </c>
      <c r="C65" s="928">
        <v>155</v>
      </c>
      <c r="D65" s="548">
        <v>22.973703850215276</v>
      </c>
      <c r="E65" s="827"/>
      <c r="F65" s="827"/>
      <c r="G65" s="928"/>
      <c r="H65" s="928"/>
      <c r="I65" s="928"/>
      <c r="K65" s="812"/>
      <c r="L65" s="812"/>
      <c r="M65" s="812"/>
      <c r="N65" s="812"/>
      <c r="O65" s="812"/>
      <c r="P65" s="812"/>
      <c r="Q65" s="812"/>
      <c r="R65" s="812"/>
      <c r="S65" s="812"/>
    </row>
    <row r="66" spans="1:19">
      <c r="A66" s="1458"/>
      <c r="B66" s="549" t="s">
        <v>763</v>
      </c>
      <c r="C66" s="928">
        <v>-74</v>
      </c>
      <c r="D66" s="1024">
        <v>-10.968090870425357</v>
      </c>
      <c r="E66" s="827"/>
      <c r="F66" s="827"/>
      <c r="G66" s="928"/>
      <c r="H66" s="928"/>
      <c r="I66" s="1072"/>
      <c r="K66" s="812"/>
      <c r="L66" s="812"/>
      <c r="M66" s="812"/>
      <c r="N66" s="812"/>
      <c r="O66" s="812"/>
      <c r="P66" s="812"/>
      <c r="Q66" s="812"/>
      <c r="R66" s="812"/>
      <c r="S66" s="812"/>
    </row>
    <row r="67" spans="1:19">
      <c r="B67" s="314" t="s">
        <v>784</v>
      </c>
      <c r="C67" s="1013"/>
      <c r="D67" s="927"/>
      <c r="G67" s="314"/>
      <c r="I67" s="538"/>
      <c r="K67" s="812"/>
      <c r="L67" s="812"/>
      <c r="M67" s="812"/>
      <c r="N67" s="812"/>
      <c r="O67" s="812"/>
      <c r="P67" s="812"/>
      <c r="Q67" s="812"/>
      <c r="R67" s="812"/>
      <c r="S67" s="812"/>
    </row>
    <row r="68" spans="1:19">
      <c r="A68" s="1457"/>
      <c r="B68" s="312" t="s">
        <v>785</v>
      </c>
      <c r="C68" s="1013"/>
      <c r="E68" s="314"/>
      <c r="F68" s="314"/>
      <c r="G68" s="314"/>
      <c r="I68" s="714"/>
      <c r="K68" s="812"/>
      <c r="L68" s="812"/>
      <c r="M68" s="812"/>
      <c r="N68" s="812"/>
      <c r="O68" s="812"/>
      <c r="P68" s="812"/>
      <c r="Q68" s="812"/>
      <c r="R68" s="812"/>
      <c r="S68" s="812"/>
    </row>
    <row r="69" spans="1:19">
      <c r="B69" s="312" t="s">
        <v>786</v>
      </c>
      <c r="I69" s="313"/>
      <c r="K69" s="812"/>
      <c r="L69" s="812"/>
      <c r="M69" s="812"/>
      <c r="N69" s="812"/>
      <c r="O69" s="812"/>
      <c r="P69" s="812"/>
      <c r="Q69" s="812"/>
      <c r="R69" s="812"/>
      <c r="S69" s="812"/>
    </row>
    <row r="70" spans="1:19">
      <c r="A70" s="1455"/>
      <c r="H70" s="541"/>
      <c r="I70" s="541"/>
      <c r="K70" s="812"/>
      <c r="L70" s="812"/>
      <c r="M70" s="812"/>
      <c r="N70" s="812"/>
      <c r="O70" s="812"/>
      <c r="P70" s="812"/>
      <c r="Q70" s="812"/>
      <c r="R70" s="812"/>
      <c r="S70" s="812"/>
    </row>
    <row r="71" spans="1:19">
      <c r="A71" s="1456"/>
      <c r="B71" s="538"/>
      <c r="D71" s="925"/>
      <c r="E71" s="925"/>
      <c r="F71" s="925"/>
      <c r="G71" s="925"/>
      <c r="H71" s="538"/>
      <c r="I71" s="120"/>
      <c r="K71" s="812"/>
      <c r="L71" s="812"/>
      <c r="M71" s="812"/>
      <c r="N71" s="812"/>
      <c r="O71" s="812"/>
      <c r="P71" s="812"/>
      <c r="Q71" s="812"/>
      <c r="R71" s="812"/>
      <c r="S71" s="812"/>
    </row>
    <row r="72" spans="1:19">
      <c r="A72" s="1455"/>
      <c r="B72" s="543"/>
      <c r="D72" s="541"/>
      <c r="E72" s="925"/>
      <c r="F72" s="541"/>
      <c r="G72" s="925"/>
      <c r="H72" s="538"/>
      <c r="I72" s="926"/>
      <c r="K72" s="812"/>
      <c r="L72" s="812"/>
      <c r="M72" s="812"/>
      <c r="N72" s="812"/>
      <c r="O72" s="812"/>
      <c r="P72" s="812"/>
      <c r="Q72" s="812"/>
      <c r="R72" s="812"/>
      <c r="S72" s="812"/>
    </row>
    <row r="73" spans="1:19">
      <c r="A73" s="1456"/>
      <c r="B73" s="544"/>
      <c r="D73" s="538"/>
      <c r="E73" s="925"/>
      <c r="F73" s="538"/>
      <c r="G73" s="925"/>
      <c r="H73" s="538"/>
      <c r="I73" s="120"/>
      <c r="K73" s="812"/>
      <c r="L73" s="812"/>
      <c r="M73" s="812"/>
      <c r="N73" s="812"/>
      <c r="O73" s="812"/>
      <c r="P73" s="812"/>
      <c r="Q73" s="812"/>
      <c r="R73" s="812"/>
      <c r="S73" s="812"/>
    </row>
    <row r="74" spans="1:19">
      <c r="A74" s="1455"/>
      <c r="B74" s="543"/>
      <c r="D74" s="538"/>
      <c r="E74" s="925"/>
      <c r="F74" s="538"/>
      <c r="G74" s="925"/>
      <c r="H74" s="541"/>
      <c r="I74" s="926"/>
      <c r="K74" s="812"/>
      <c r="L74" s="812"/>
      <c r="M74" s="812"/>
      <c r="N74" s="812"/>
      <c r="O74" s="812"/>
      <c r="P74" s="812"/>
      <c r="Q74" s="812"/>
      <c r="R74" s="812"/>
      <c r="S74" s="812"/>
    </row>
    <row r="75" spans="1:19">
      <c r="A75" s="1455"/>
      <c r="B75" s="543"/>
      <c r="D75" s="538"/>
      <c r="E75" s="925"/>
      <c r="F75" s="538"/>
      <c r="G75" s="925"/>
      <c r="H75" s="541"/>
      <c r="I75" s="926"/>
      <c r="K75" s="812"/>
      <c r="L75" s="812"/>
      <c r="M75" s="812"/>
      <c r="N75" s="812"/>
      <c r="O75" s="812"/>
      <c r="P75" s="812"/>
      <c r="Q75" s="812"/>
      <c r="R75" s="812"/>
      <c r="S75" s="812"/>
    </row>
    <row r="76" spans="1:19">
      <c r="B76" s="540"/>
      <c r="D76" s="538"/>
      <c r="E76" s="925"/>
      <c r="F76" s="538"/>
      <c r="G76" s="925"/>
      <c r="H76" s="539"/>
      <c r="I76" s="120"/>
      <c r="K76" s="812"/>
      <c r="L76" s="812"/>
      <c r="M76" s="812"/>
      <c r="N76" s="812"/>
      <c r="O76" s="812"/>
      <c r="P76" s="812"/>
      <c r="Q76" s="812"/>
      <c r="R76" s="812"/>
      <c r="S76" s="812"/>
    </row>
    <row r="77" spans="1:19">
      <c r="B77" s="538"/>
      <c r="D77" s="542"/>
      <c r="E77" s="925"/>
      <c r="F77" s="538"/>
      <c r="G77" s="925"/>
      <c r="H77" s="538"/>
      <c r="I77" s="120"/>
    </row>
    <row r="78" spans="1:19">
      <c r="B78" s="538"/>
      <c r="D78" s="538"/>
      <c r="E78" s="925"/>
      <c r="F78" s="538"/>
      <c r="G78" s="925"/>
      <c r="H78" s="538"/>
      <c r="I78" s="120"/>
    </row>
    <row r="79" spans="1:19">
      <c r="C79" s="1012"/>
      <c r="D79" s="538"/>
      <c r="E79" s="538"/>
      <c r="F79" s="538"/>
      <c r="G79" s="925"/>
      <c r="I79" s="313"/>
    </row>
    <row r="80" spans="1:19">
      <c r="C80" s="1012"/>
      <c r="D80" s="538"/>
      <c r="E80" s="538"/>
      <c r="F80" s="538"/>
      <c r="G80" s="538"/>
      <c r="I80" s="313"/>
    </row>
    <row r="81" spans="7:9">
      <c r="G81" s="314"/>
      <c r="I81" s="313"/>
    </row>
    <row r="84" spans="7:9">
      <c r="I84" s="313"/>
    </row>
  </sheetData>
  <mergeCells count="6">
    <mergeCell ref="I3:I4"/>
    <mergeCell ref="E3:E4"/>
    <mergeCell ref="C3:C4"/>
    <mergeCell ref="D3:D4"/>
    <mergeCell ref="F3:F4"/>
    <mergeCell ref="H3:H4"/>
  </mergeCells>
  <pageMargins left="0.7" right="0.7" top="0.75" bottom="0.75" header="0.3" footer="0.3"/>
  <pageSetup paperSize="9" scale="64" fitToWidth="0" fitToHeight="0" orientation="portrait" r:id="rId1"/>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9214-21A4-40CE-94AE-BC3948AD7A34}">
  <dimension ref="A1:I84"/>
  <sheetViews>
    <sheetView view="pageLayout" topLeftCell="A71" zoomScaleNormal="100" workbookViewId="0">
      <selection activeCell="A17" sqref="A17"/>
    </sheetView>
  </sheetViews>
  <sheetFormatPr defaultColWidth="9.140625" defaultRowHeight="14.45"/>
  <cols>
    <col min="1" max="1" width="53.140625" style="312" customWidth="1"/>
    <col min="2" max="2" width="9.5703125" style="925" customWidth="1"/>
    <col min="3" max="3" width="12" style="312" customWidth="1"/>
    <col min="4" max="4" width="10.140625" style="312" customWidth="1"/>
    <col min="5" max="5" width="11.140625" style="312" customWidth="1"/>
    <col min="6" max="6" width="12" style="312" customWidth="1"/>
    <col min="7" max="7" width="10" style="312" customWidth="1"/>
    <col min="8" max="8" width="14.85546875" style="311" customWidth="1"/>
  </cols>
  <sheetData>
    <row r="1" spans="1:9">
      <c r="A1" s="1011" t="s">
        <v>787</v>
      </c>
      <c r="B1" s="1014"/>
      <c r="C1" s="550"/>
      <c r="D1" s="536"/>
      <c r="E1" s="550"/>
      <c r="F1" s="550"/>
      <c r="G1" s="550"/>
      <c r="H1" s="59"/>
    </row>
    <row r="2" spans="1:9">
      <c r="B2" s="1474"/>
      <c r="C2" s="538"/>
      <c r="D2" s="538"/>
      <c r="E2" s="538"/>
      <c r="F2" s="538"/>
      <c r="G2" s="1453"/>
      <c r="H2" s="1470"/>
    </row>
    <row r="3" spans="1:9" s="812" customFormat="1" ht="46.5" customHeight="1">
      <c r="A3" s="930"/>
      <c r="B3" s="1813" t="s">
        <v>156</v>
      </c>
      <c r="C3" s="1809" t="s">
        <v>759</v>
      </c>
      <c r="D3" s="1811" t="s">
        <v>740</v>
      </c>
      <c r="E3" s="1809" t="s">
        <v>746</v>
      </c>
      <c r="F3" s="1128"/>
      <c r="G3" s="1809" t="s">
        <v>748</v>
      </c>
      <c r="H3" s="1809" t="s">
        <v>760</v>
      </c>
      <c r="I3" s="780"/>
    </row>
    <row r="4" spans="1:9" s="812" customFormat="1" ht="12.75" customHeight="1" thickBot="1">
      <c r="A4" s="713" t="s">
        <v>109</v>
      </c>
      <c r="B4" s="1814"/>
      <c r="C4" s="1810"/>
      <c r="D4" s="1812"/>
      <c r="E4" s="1810"/>
      <c r="F4" s="1467" t="s">
        <v>747</v>
      </c>
      <c r="G4" s="1810"/>
      <c r="H4" s="1810"/>
      <c r="I4" s="780"/>
    </row>
    <row r="5" spans="1:9" ht="14.25" customHeight="1">
      <c r="A5" s="712" t="s">
        <v>761</v>
      </c>
      <c r="B5" s="547">
        <v>1</v>
      </c>
      <c r="C5" s="711">
        <v>0.23543260741612712</v>
      </c>
      <c r="D5" s="711">
        <v>1262.2193999899998</v>
      </c>
      <c r="E5" s="711">
        <v>74.141508503278061</v>
      </c>
      <c r="F5" s="711">
        <v>344.63427719340859</v>
      </c>
      <c r="G5" s="711">
        <v>18.315766343556721</v>
      </c>
      <c r="H5" s="711">
        <v>169900</v>
      </c>
      <c r="I5" s="1073"/>
    </row>
    <row r="6" spans="1:9" ht="14.25" customHeight="1">
      <c r="A6" s="549" t="s">
        <v>762</v>
      </c>
      <c r="B6" s="548">
        <v>13</v>
      </c>
      <c r="C6" s="548">
        <v>3.0606238964096528</v>
      </c>
      <c r="D6" s="548"/>
      <c r="E6" s="548"/>
      <c r="F6" s="548">
        <v>162.78162941079492</v>
      </c>
      <c r="G6" s="548"/>
      <c r="H6" s="548"/>
      <c r="I6" s="1073"/>
    </row>
    <row r="7" spans="1:9" ht="14.25" customHeight="1">
      <c r="A7" s="549" t="s">
        <v>763</v>
      </c>
      <c r="B7" s="548">
        <v>-12</v>
      </c>
      <c r="C7" s="548">
        <v>-2.8251912889935258</v>
      </c>
      <c r="D7" s="548"/>
      <c r="E7" s="548"/>
      <c r="F7" s="548">
        <v>181.8526477826137</v>
      </c>
      <c r="G7" s="548"/>
      <c r="H7" s="548"/>
      <c r="I7" s="1073"/>
    </row>
    <row r="8" spans="1:9" ht="14.25" customHeight="1">
      <c r="A8" s="544" t="s">
        <v>764</v>
      </c>
      <c r="B8" s="538">
        <v>-19</v>
      </c>
      <c r="C8" s="538">
        <v>-17.233560090702948</v>
      </c>
      <c r="D8" s="538">
        <v>554.16605700000002</v>
      </c>
      <c r="E8" s="538">
        <v>125.2393137096351</v>
      </c>
      <c r="F8" s="538">
        <v>148.57024407073698</v>
      </c>
      <c r="G8" s="538">
        <v>31.195177933044686</v>
      </c>
      <c r="H8" s="538">
        <v>44100</v>
      </c>
      <c r="I8" s="1073"/>
    </row>
    <row r="9" spans="1:9" ht="14.25" customHeight="1">
      <c r="A9" s="544" t="s">
        <v>762</v>
      </c>
      <c r="B9" s="538">
        <v>4</v>
      </c>
      <c r="C9" s="538">
        <v>3.6281179138321997</v>
      </c>
      <c r="D9" s="538"/>
      <c r="E9" s="538"/>
      <c r="F9" s="314">
        <v>56.369079744486257</v>
      </c>
      <c r="G9" s="538"/>
      <c r="H9" s="538"/>
      <c r="I9" s="1073"/>
    </row>
    <row r="10" spans="1:9">
      <c r="A10" s="544" t="s">
        <v>763</v>
      </c>
      <c r="B10" s="538">
        <v>-23</v>
      </c>
      <c r="C10" s="538">
        <v>-20.861678004535147</v>
      </c>
      <c r="D10" s="538"/>
      <c r="E10" s="538"/>
      <c r="F10" s="538">
        <v>92.201164326250705</v>
      </c>
      <c r="G10" s="538"/>
      <c r="H10" s="538"/>
      <c r="I10" s="1073"/>
    </row>
    <row r="11" spans="1:9" ht="14.25" customHeight="1">
      <c r="A11" s="544" t="s">
        <v>765</v>
      </c>
      <c r="B11" s="538">
        <v>10</v>
      </c>
      <c r="C11" s="538">
        <v>11.019283746556473</v>
      </c>
      <c r="D11" s="538">
        <v>534.57634769999993</v>
      </c>
      <c r="E11" s="538">
        <v>146.87554658998675</v>
      </c>
      <c r="F11" s="538">
        <v>96.552054529999992</v>
      </c>
      <c r="G11" s="538">
        <v>11.120148264277574</v>
      </c>
      <c r="H11" s="538">
        <v>36300</v>
      </c>
      <c r="I11" s="1073"/>
    </row>
    <row r="12" spans="1:9" ht="14.25" customHeight="1">
      <c r="A12" s="544" t="s">
        <v>762</v>
      </c>
      <c r="B12" s="538">
        <v>5</v>
      </c>
      <c r="C12" s="538">
        <v>5.5096418732782366</v>
      </c>
      <c r="D12" s="538"/>
      <c r="E12" s="538"/>
      <c r="F12" s="314">
        <v>59.445682449999993</v>
      </c>
      <c r="G12" s="538"/>
      <c r="H12" s="538"/>
      <c r="I12" s="1073"/>
    </row>
    <row r="13" spans="1:9" ht="14.25" customHeight="1">
      <c r="A13" s="544" t="s">
        <v>763</v>
      </c>
      <c r="B13" s="538">
        <v>5</v>
      </c>
      <c r="C13" s="538">
        <v>5.5096418732782366</v>
      </c>
      <c r="D13" s="538"/>
      <c r="E13" s="538"/>
      <c r="F13" s="538">
        <v>37.10637208</v>
      </c>
      <c r="G13" s="538"/>
      <c r="H13" s="538"/>
      <c r="I13" s="1073"/>
    </row>
    <row r="14" spans="1:9" ht="14.25" customHeight="1">
      <c r="A14" s="544" t="s">
        <v>766</v>
      </c>
      <c r="B14" s="538">
        <v>4</v>
      </c>
      <c r="C14" s="538">
        <v>4.2440318302387272</v>
      </c>
      <c r="D14" s="538">
        <v>98.95948691000001</v>
      </c>
      <c r="E14" s="538">
        <v>26.223280105008474</v>
      </c>
      <c r="F14" s="538">
        <v>37.264946919964544</v>
      </c>
      <c r="G14" s="538">
        <v>28.555120793296563</v>
      </c>
      <c r="H14" s="538">
        <v>37700</v>
      </c>
      <c r="I14" s="1073"/>
    </row>
    <row r="15" spans="1:9" ht="14.25" customHeight="1">
      <c r="A15" s="544" t="s">
        <v>762</v>
      </c>
      <c r="B15" s="538">
        <v>3</v>
      </c>
      <c r="C15" s="538">
        <v>3.183023872679045</v>
      </c>
      <c r="D15" s="538"/>
      <c r="E15" s="538"/>
      <c r="F15" s="314">
        <v>20.262530719431634</v>
      </c>
      <c r="G15" s="538"/>
      <c r="H15" s="538"/>
      <c r="I15" s="1073"/>
    </row>
    <row r="16" spans="1:9" ht="14.25" customHeight="1">
      <c r="A16" s="544" t="s">
        <v>763</v>
      </c>
      <c r="B16" s="538">
        <v>1</v>
      </c>
      <c r="C16" s="538">
        <v>1.0610079575596818</v>
      </c>
      <c r="D16" s="538"/>
      <c r="E16" s="538"/>
      <c r="F16" s="538">
        <v>17.002416200532913</v>
      </c>
      <c r="G16" s="538"/>
      <c r="H16" s="538"/>
      <c r="I16" s="1073"/>
    </row>
    <row r="17" spans="1:9" ht="14.25" customHeight="1">
      <c r="A17" s="544" t="s">
        <v>767</v>
      </c>
      <c r="B17" s="538">
        <v>3</v>
      </c>
      <c r="C17" s="538">
        <v>2.3166023166023164</v>
      </c>
      <c r="D17" s="538">
        <v>74.517508379999995</v>
      </c>
      <c r="E17" s="538">
        <v>14.373811002971111</v>
      </c>
      <c r="F17" s="538">
        <v>42.554743899859893</v>
      </c>
      <c r="G17" s="538">
        <v>25.041219773021218</v>
      </c>
      <c r="H17" s="538">
        <v>51800</v>
      </c>
      <c r="I17" s="1073"/>
    </row>
    <row r="18" spans="1:9" ht="14.25" customHeight="1">
      <c r="A18" s="544" t="s">
        <v>762</v>
      </c>
      <c r="B18" s="538">
        <v>1</v>
      </c>
      <c r="C18" s="538">
        <v>0.77220077220077221</v>
      </c>
      <c r="D18" s="538"/>
      <c r="E18" s="538"/>
      <c r="F18" s="314">
        <v>18.660093042815301</v>
      </c>
      <c r="G18" s="538"/>
      <c r="H18" s="538"/>
      <c r="I18" s="1073"/>
    </row>
    <row r="19" spans="1:9" ht="14.25" customHeight="1">
      <c r="A19" s="544" t="s">
        <v>763</v>
      </c>
      <c r="B19" s="538">
        <v>2</v>
      </c>
      <c r="C19" s="538">
        <v>1.5444015444015444</v>
      </c>
      <c r="D19" s="538"/>
      <c r="E19" s="538"/>
      <c r="F19" s="538">
        <v>23.894650857044592</v>
      </c>
      <c r="G19" s="538"/>
      <c r="H19" s="538"/>
      <c r="I19" s="1073"/>
    </row>
    <row r="20" spans="1:9" ht="14.25" customHeight="1">
      <c r="A20" s="544" t="s">
        <v>768</v>
      </c>
      <c r="B20" s="538">
        <v>3</v>
      </c>
      <c r="C20" s="538"/>
      <c r="D20" s="538">
        <v>-1.2789769243681803E-13</v>
      </c>
      <c r="E20" s="538"/>
      <c r="F20" s="538">
        <v>19.692287772847209</v>
      </c>
      <c r="G20" s="538"/>
      <c r="H20" s="538">
        <v>0</v>
      </c>
      <c r="I20" s="1073"/>
    </row>
    <row r="21" spans="1:9" ht="14.25" customHeight="1">
      <c r="A21" s="546"/>
      <c r="B21" s="541"/>
      <c r="C21" s="541"/>
      <c r="D21" s="541"/>
      <c r="E21" s="541"/>
      <c r="F21" s="541"/>
      <c r="G21" s="541"/>
      <c r="H21" s="541"/>
      <c r="I21" s="1073"/>
    </row>
    <row r="22" spans="1:9" ht="14.25" customHeight="1">
      <c r="A22" s="709" t="s">
        <v>769</v>
      </c>
      <c r="B22" s="547">
        <v>-15</v>
      </c>
      <c r="C22" s="547">
        <v>-6.2111801242236027</v>
      </c>
      <c r="D22" s="547">
        <v>1497.2758883199999</v>
      </c>
      <c r="E22" s="547">
        <v>153.33107734319751</v>
      </c>
      <c r="F22" s="547">
        <v>1049.8642195463658</v>
      </c>
      <c r="G22" s="547">
        <v>57.598363705063434</v>
      </c>
      <c r="H22" s="547">
        <v>96600</v>
      </c>
      <c r="I22" s="1073"/>
    </row>
    <row r="23" spans="1:9" ht="14.25" customHeight="1">
      <c r="A23" s="549" t="s">
        <v>762</v>
      </c>
      <c r="B23" s="548">
        <v>4</v>
      </c>
      <c r="C23" s="548">
        <v>1.6563146997929605</v>
      </c>
      <c r="D23" s="548"/>
      <c r="E23" s="548"/>
      <c r="F23" s="548">
        <v>683.55287219242075</v>
      </c>
      <c r="G23" s="548"/>
      <c r="H23" s="548"/>
      <c r="I23" s="1073"/>
    </row>
    <row r="24" spans="1:9" ht="14.25" customHeight="1">
      <c r="A24" s="549" t="s">
        <v>763</v>
      </c>
      <c r="B24" s="548">
        <v>-19</v>
      </c>
      <c r="C24" s="548">
        <v>-7.8674948240165623</v>
      </c>
      <c r="D24" s="548"/>
      <c r="E24" s="548"/>
      <c r="F24" s="548">
        <v>366.311347353945</v>
      </c>
      <c r="G24" s="548"/>
      <c r="H24" s="548"/>
      <c r="I24" s="1073"/>
    </row>
    <row r="25" spans="1:9" ht="14.25" customHeight="1">
      <c r="A25" s="544" t="s">
        <v>770</v>
      </c>
      <c r="B25" s="538">
        <v>-16</v>
      </c>
      <c r="C25" s="538">
        <v>-24.521072796934867</v>
      </c>
      <c r="D25" s="538">
        <v>596.37585363000005</v>
      </c>
      <c r="E25" s="538">
        <v>226.33902506611972</v>
      </c>
      <c r="F25" s="538">
        <v>248.7860061155007</v>
      </c>
      <c r="G25" s="538">
        <v>59.382014548759919</v>
      </c>
      <c r="H25" s="538">
        <v>26100</v>
      </c>
      <c r="I25" s="1073"/>
    </row>
    <row r="26" spans="1:9" ht="14.25" customHeight="1">
      <c r="A26" s="544" t="s">
        <v>762</v>
      </c>
      <c r="B26" s="538">
        <v>-4</v>
      </c>
      <c r="C26" s="538">
        <v>-6.1302681992337167</v>
      </c>
      <c r="D26" s="538"/>
      <c r="E26" s="538"/>
      <c r="F26" s="538">
        <v>169.74789178776183</v>
      </c>
      <c r="G26" s="538"/>
      <c r="H26" s="538"/>
      <c r="I26" s="1073"/>
    </row>
    <row r="27" spans="1:9" ht="14.25" customHeight="1">
      <c r="A27" s="544" t="s">
        <v>763</v>
      </c>
      <c r="B27" s="538">
        <v>-12</v>
      </c>
      <c r="C27" s="538">
        <v>-18.390804597701148</v>
      </c>
      <c r="D27" s="538"/>
      <c r="E27" s="538"/>
      <c r="F27" s="538">
        <v>79.038114327738853</v>
      </c>
      <c r="G27" s="538"/>
      <c r="H27" s="538"/>
      <c r="I27" s="1073"/>
    </row>
    <row r="28" spans="1:9" ht="14.25" customHeight="1">
      <c r="A28" s="544" t="s">
        <v>771</v>
      </c>
      <c r="B28" s="538">
        <v>-2</v>
      </c>
      <c r="C28" s="538">
        <v>-4.0201005025125625</v>
      </c>
      <c r="D28" s="538">
        <v>470.92448810000002</v>
      </c>
      <c r="E28" s="538">
        <v>233.75557124962319</v>
      </c>
      <c r="F28" s="538">
        <v>246.02199992523632</v>
      </c>
      <c r="G28" s="538">
        <v>39.51491467989193</v>
      </c>
      <c r="H28" s="538">
        <v>19900</v>
      </c>
      <c r="I28" s="1073"/>
    </row>
    <row r="29" spans="1:9" ht="14.25" customHeight="1">
      <c r="A29" s="544" t="s">
        <v>762</v>
      </c>
      <c r="B29" s="538">
        <v>-3</v>
      </c>
      <c r="C29" s="538">
        <v>-6.0301507537688446</v>
      </c>
      <c r="D29" s="538"/>
      <c r="E29" s="538"/>
      <c r="F29" s="314">
        <v>186.08540967943281</v>
      </c>
      <c r="G29" s="538"/>
      <c r="H29" s="538"/>
      <c r="I29" s="1073"/>
    </row>
    <row r="30" spans="1:9" ht="14.25" customHeight="1">
      <c r="A30" s="544" t="s">
        <v>763</v>
      </c>
      <c r="B30" s="538">
        <v>1</v>
      </c>
      <c r="C30" s="538">
        <v>2.0100502512562812</v>
      </c>
      <c r="D30" s="538"/>
      <c r="E30" s="538"/>
      <c r="F30" s="538">
        <v>59.936590245803501</v>
      </c>
      <c r="G30" s="538"/>
      <c r="H30" s="538"/>
      <c r="I30" s="1073"/>
    </row>
    <row r="31" spans="1:9" ht="14.25" customHeight="1">
      <c r="A31" s="544" t="s">
        <v>772</v>
      </c>
      <c r="B31" s="538">
        <v>7</v>
      </c>
      <c r="C31" s="538">
        <v>12.017167381974248</v>
      </c>
      <c r="D31" s="538">
        <v>274.32770625000001</v>
      </c>
      <c r="E31" s="538">
        <v>117.0840456767227</v>
      </c>
      <c r="F31" s="538">
        <v>129.98182753593579</v>
      </c>
      <c r="G31" s="538">
        <v>24.022319254062403</v>
      </c>
      <c r="H31" s="538">
        <v>23300</v>
      </c>
      <c r="I31" s="1073"/>
    </row>
    <row r="32" spans="1:9" ht="14.25" customHeight="1">
      <c r="A32" s="544" t="s">
        <v>762</v>
      </c>
      <c r="B32" s="538">
        <v>10</v>
      </c>
      <c r="C32" s="538">
        <v>17.167381974248926</v>
      </c>
      <c r="D32" s="538"/>
      <c r="E32" s="538"/>
      <c r="F32" s="314">
        <v>65.899877397721497</v>
      </c>
      <c r="G32" s="538"/>
      <c r="H32" s="538"/>
      <c r="I32" s="1073"/>
    </row>
    <row r="33" spans="1:9" ht="14.25" customHeight="1">
      <c r="A33" s="544" t="s">
        <v>763</v>
      </c>
      <c r="B33" s="538">
        <v>-2</v>
      </c>
      <c r="C33" s="538">
        <v>-3.4334763948497855</v>
      </c>
      <c r="D33" s="538"/>
      <c r="E33" s="538"/>
      <c r="F33" s="538">
        <v>64.081950138214296</v>
      </c>
      <c r="G33" s="538"/>
      <c r="H33" s="538"/>
      <c r="I33" s="1073"/>
    </row>
    <row r="34" spans="1:9" ht="14.25" customHeight="1">
      <c r="A34" s="544" t="s">
        <v>773</v>
      </c>
      <c r="B34" s="538">
        <v>-6</v>
      </c>
      <c r="C34" s="538">
        <v>-8.791208791208792</v>
      </c>
      <c r="D34" s="538">
        <v>154.80845331</v>
      </c>
      <c r="E34" s="538">
        <v>56.474132384075318</v>
      </c>
      <c r="F34" s="538">
        <v>112.2765193030524</v>
      </c>
      <c r="G34" s="538">
        <v>54.29886038763081</v>
      </c>
      <c r="H34" s="538">
        <v>27300</v>
      </c>
      <c r="I34" s="1073"/>
    </row>
    <row r="35" spans="1:9" ht="14.25" customHeight="1">
      <c r="A35" s="544" t="s">
        <v>762</v>
      </c>
      <c r="B35" s="538">
        <v>-4</v>
      </c>
      <c r="C35" s="538">
        <v>-5.8608058608058604</v>
      </c>
      <c r="D35" s="538"/>
      <c r="E35" s="538"/>
      <c r="F35" s="314">
        <v>84.059225931047521</v>
      </c>
      <c r="G35" s="538"/>
      <c r="H35" s="538"/>
      <c r="I35" s="1073"/>
    </row>
    <row r="36" spans="1:9" ht="14.25" customHeight="1">
      <c r="A36" s="544" t="s">
        <v>763</v>
      </c>
      <c r="B36" s="538">
        <v>-3</v>
      </c>
      <c r="C36" s="538">
        <v>-4.395604395604396</v>
      </c>
      <c r="D36" s="538"/>
      <c r="E36" s="538"/>
      <c r="F36" s="538">
        <v>28.217293372004882</v>
      </c>
      <c r="G36" s="538"/>
      <c r="H36" s="538"/>
      <c r="I36" s="1073"/>
    </row>
    <row r="37" spans="1:9" ht="14.25" customHeight="1">
      <c r="A37" s="544" t="s">
        <v>774</v>
      </c>
      <c r="B37" s="538">
        <v>2</v>
      </c>
      <c r="C37" s="538"/>
      <c r="D37" s="538">
        <v>0.83938702999978432</v>
      </c>
      <c r="E37" s="538"/>
      <c r="F37" s="538">
        <v>312.79786666664057</v>
      </c>
      <c r="G37" s="538"/>
      <c r="H37" s="538"/>
      <c r="I37" s="1073"/>
    </row>
    <row r="38" spans="1:9" ht="13.5" customHeight="1">
      <c r="A38" s="311"/>
      <c r="B38" s="906"/>
      <c r="I38" s="1073"/>
    </row>
    <row r="39" spans="1:9">
      <c r="A39" s="709" t="s">
        <v>775</v>
      </c>
      <c r="B39" s="547">
        <v>-11</v>
      </c>
      <c r="C39" s="547">
        <v>-6.6265060240963853</v>
      </c>
      <c r="D39" s="547">
        <v>1525.7885032600002</v>
      </c>
      <c r="E39" s="547">
        <v>227.01080781718386</v>
      </c>
      <c r="F39" s="547">
        <v>812.15249314238508</v>
      </c>
      <c r="G39" s="547">
        <v>47.713852718434637</v>
      </c>
      <c r="H39" s="547">
        <v>66400</v>
      </c>
      <c r="I39" s="1073"/>
    </row>
    <row r="40" spans="1:9" ht="14.25" customHeight="1">
      <c r="A40" s="549" t="s">
        <v>762</v>
      </c>
      <c r="B40" s="548">
        <v>-20</v>
      </c>
      <c r="C40" s="548">
        <v>-12.048192771084338</v>
      </c>
      <c r="D40" s="548"/>
      <c r="E40" s="548"/>
      <c r="F40" s="548">
        <v>724.49821986870336</v>
      </c>
      <c r="G40" s="548"/>
      <c r="H40" s="548"/>
      <c r="I40" s="1073"/>
    </row>
    <row r="41" spans="1:9">
      <c r="A41" s="549" t="s">
        <v>763</v>
      </c>
      <c r="B41" s="548">
        <v>9</v>
      </c>
      <c r="C41" s="548">
        <v>5.4216867469879517</v>
      </c>
      <c r="D41" s="548"/>
      <c r="E41" s="548"/>
      <c r="F41" s="548">
        <v>87.654273273681696</v>
      </c>
      <c r="G41" s="548"/>
      <c r="H41" s="548"/>
      <c r="I41" s="1073"/>
    </row>
    <row r="42" spans="1:9" ht="14.25" customHeight="1">
      <c r="A42" s="544" t="s">
        <v>776</v>
      </c>
      <c r="B42" s="538">
        <v>-6</v>
      </c>
      <c r="C42" s="538">
        <v>-32</v>
      </c>
      <c r="D42" s="538">
        <v>234.42283415000003</v>
      </c>
      <c r="E42" s="538">
        <v>308.23839566085979</v>
      </c>
      <c r="F42" s="538">
        <v>105.24442931257809</v>
      </c>
      <c r="G42" s="538">
        <v>33.998497085948628</v>
      </c>
      <c r="H42" s="538">
        <v>7500</v>
      </c>
      <c r="I42" s="1073"/>
    </row>
    <row r="43" spans="1:9" ht="14.25" customHeight="1">
      <c r="A43" s="544" t="s">
        <v>762</v>
      </c>
      <c r="B43" s="538">
        <v>-3.2378772855698006E-2</v>
      </c>
      <c r="C43" s="538">
        <v>-0.17268678856372272</v>
      </c>
      <c r="D43" s="538"/>
      <c r="E43" s="538"/>
      <c r="F43" s="538">
        <v>79.700240437285942</v>
      </c>
      <c r="G43" s="538"/>
      <c r="H43" s="538"/>
      <c r="I43" s="1073"/>
    </row>
    <row r="44" spans="1:9" ht="14.25" customHeight="1">
      <c r="A44" s="544" t="s">
        <v>763</v>
      </c>
      <c r="B44" s="538">
        <v>-6</v>
      </c>
      <c r="C44" s="538">
        <v>-32</v>
      </c>
      <c r="D44" s="538"/>
      <c r="E44" s="538"/>
      <c r="F44" s="538">
        <v>25.54418887529215</v>
      </c>
      <c r="G44" s="538"/>
      <c r="H44" s="538"/>
      <c r="I44" s="1073"/>
    </row>
    <row r="45" spans="1:9" ht="14.25" customHeight="1">
      <c r="A45" s="544" t="s">
        <v>777</v>
      </c>
      <c r="B45" s="538">
        <v>-6</v>
      </c>
      <c r="C45" s="538">
        <v>-32.876712328767127</v>
      </c>
      <c r="D45" s="538">
        <v>107.93219466000001</v>
      </c>
      <c r="E45" s="538">
        <v>146.34588449911757</v>
      </c>
      <c r="F45" s="538">
        <v>75.143826518114992</v>
      </c>
      <c r="G45" s="538">
        <v>56.522643576216382</v>
      </c>
      <c r="H45" s="538">
        <v>7300</v>
      </c>
      <c r="I45" s="1073"/>
    </row>
    <row r="46" spans="1:9" ht="14.25" customHeight="1">
      <c r="A46" s="544" t="s">
        <v>762</v>
      </c>
      <c r="B46" s="538">
        <v>-15</v>
      </c>
      <c r="C46" s="538">
        <v>-82.191780821917803</v>
      </c>
      <c r="D46" s="538"/>
      <c r="E46" s="538"/>
      <c r="F46" s="538">
        <v>61.006129691659858</v>
      </c>
      <c r="G46" s="538"/>
      <c r="H46" s="538"/>
      <c r="I46" s="1073"/>
    </row>
    <row r="47" spans="1:9" ht="14.25" customHeight="1">
      <c r="A47" s="544" t="s">
        <v>763</v>
      </c>
      <c r="B47" s="538">
        <v>9</v>
      </c>
      <c r="C47" s="538">
        <v>49.315068493150683</v>
      </c>
      <c r="D47" s="538"/>
      <c r="E47" s="538"/>
      <c r="F47" s="538">
        <v>14.137696826455134</v>
      </c>
      <c r="G47" s="538"/>
      <c r="H47" s="538"/>
      <c r="I47" s="1073"/>
    </row>
    <row r="48" spans="1:9" ht="14.25" customHeight="1">
      <c r="A48" s="544" t="s">
        <v>778</v>
      </c>
      <c r="B48" s="538">
        <v>1</v>
      </c>
      <c r="C48" s="538">
        <v>3.3613445378151261</v>
      </c>
      <c r="D48" s="538">
        <v>1163.6179588700002</v>
      </c>
      <c r="E48" s="538">
        <v>930.61320700220551</v>
      </c>
      <c r="F48" s="538">
        <v>603.77654340814058</v>
      </c>
      <c r="G48" s="538">
        <v>49.650914829997141</v>
      </c>
      <c r="H48" s="538">
        <v>11900</v>
      </c>
      <c r="I48" s="1073"/>
    </row>
    <row r="49" spans="1:9" ht="14.25" customHeight="1">
      <c r="A49" s="544" t="s">
        <v>762</v>
      </c>
      <c r="B49" s="538">
        <v>-3</v>
      </c>
      <c r="C49" s="538">
        <v>-10.084033613445378</v>
      </c>
      <c r="D49" s="538"/>
      <c r="E49" s="538"/>
      <c r="F49" s="538">
        <v>574.66860498563506</v>
      </c>
      <c r="G49" s="538"/>
      <c r="H49" s="538"/>
      <c r="I49" s="1073"/>
    </row>
    <row r="50" spans="1:9" ht="14.25" customHeight="1">
      <c r="A50" s="544" t="s">
        <v>763</v>
      </c>
      <c r="B50" s="538">
        <v>3</v>
      </c>
      <c r="C50" s="538">
        <v>10.084033613445378</v>
      </c>
      <c r="D50" s="538"/>
      <c r="E50" s="538"/>
      <c r="F50" s="538">
        <v>29.107938422505526</v>
      </c>
      <c r="G50" s="538"/>
      <c r="H50" s="538"/>
      <c r="I50" s="1073"/>
    </row>
    <row r="51" spans="1:9" ht="14.25" customHeight="1">
      <c r="A51" s="544" t="s">
        <v>779</v>
      </c>
      <c r="B51" s="538">
        <v>1</v>
      </c>
      <c r="C51" s="538">
        <v>2.666666666666667</v>
      </c>
      <c r="D51" s="538">
        <v>19.809626110000004</v>
      </c>
      <c r="E51" s="538">
        <v>13.187043117615326</v>
      </c>
      <c r="F51" s="538">
        <v>22.037869534372721</v>
      </c>
      <c r="G51" s="538">
        <v>40.189690278888378</v>
      </c>
      <c r="H51" s="538">
        <v>15000</v>
      </c>
      <c r="I51" s="1073"/>
    </row>
    <row r="52" spans="1:9" ht="14.25" customHeight="1">
      <c r="A52" s="544" t="s">
        <v>762</v>
      </c>
      <c r="B52" s="538">
        <v>-2</v>
      </c>
      <c r="C52" s="538">
        <v>-5.3333333333333339</v>
      </c>
      <c r="D52" s="538"/>
      <c r="E52" s="538"/>
      <c r="F52" s="538">
        <v>7.4931045180653513</v>
      </c>
      <c r="G52" s="538"/>
      <c r="H52" s="538"/>
      <c r="I52" s="1073"/>
    </row>
    <row r="53" spans="1:9" ht="14.25" customHeight="1">
      <c r="A53" s="544" t="s">
        <v>763</v>
      </c>
      <c r="B53" s="538">
        <v>3</v>
      </c>
      <c r="C53" s="538">
        <v>8</v>
      </c>
      <c r="D53" s="538"/>
      <c r="E53" s="538"/>
      <c r="F53" s="538">
        <v>14.54476501630737</v>
      </c>
      <c r="G53" s="538"/>
      <c r="H53" s="538"/>
      <c r="I53" s="1073"/>
    </row>
    <row r="54" spans="1:9" ht="15" customHeight="1">
      <c r="A54" s="544" t="s">
        <v>780</v>
      </c>
      <c r="B54" s="538">
        <v>-1</v>
      </c>
      <c r="C54" s="538">
        <v>-1.6194331983805668</v>
      </c>
      <c r="D54" s="538">
        <v>5.8894700000564626E-3</v>
      </c>
      <c r="E54" s="538">
        <v>2.3844008097394583E-3</v>
      </c>
      <c r="F54" s="538">
        <v>5.9498243691787138</v>
      </c>
      <c r="G54" s="538"/>
      <c r="H54" s="538">
        <v>24700</v>
      </c>
      <c r="I54" s="1073"/>
    </row>
    <row r="55" spans="1:9">
      <c r="A55" s="538"/>
      <c r="B55" s="538"/>
      <c r="C55" s="538"/>
      <c r="D55" s="538"/>
      <c r="E55" s="538"/>
      <c r="F55" s="538"/>
      <c r="G55" s="538"/>
      <c r="H55" s="538"/>
      <c r="I55" s="1073"/>
    </row>
    <row r="56" spans="1:9">
      <c r="A56" s="709" t="s">
        <v>781</v>
      </c>
      <c r="B56" s="547">
        <v>0</v>
      </c>
      <c r="C56" s="547">
        <v>0</v>
      </c>
      <c r="D56" s="547">
        <v>9.9415127399999985</v>
      </c>
      <c r="E56" s="547">
        <v>9.1115420357017776</v>
      </c>
      <c r="F56" s="547">
        <v>10.900373445179724</v>
      </c>
      <c r="G56" s="547"/>
      <c r="H56" s="547">
        <v>10900</v>
      </c>
      <c r="I56" s="1073"/>
    </row>
    <row r="57" spans="1:9">
      <c r="A57" s="545"/>
      <c r="B57" s="538"/>
      <c r="C57" s="538"/>
      <c r="D57" s="538"/>
      <c r="E57" s="538"/>
      <c r="F57" s="538"/>
      <c r="G57" s="538"/>
      <c r="H57" s="538"/>
      <c r="I57" s="1073"/>
    </row>
    <row r="58" spans="1:9">
      <c r="A58" s="709" t="s">
        <v>780</v>
      </c>
      <c r="B58" s="547">
        <v>3</v>
      </c>
      <c r="C58" s="547">
        <v>-100</v>
      </c>
      <c r="D58" s="547">
        <v>24.370046219999999</v>
      </c>
      <c r="E58" s="547">
        <v>-212.42441575941987</v>
      </c>
      <c r="F58" s="547">
        <v>52.76623532766763</v>
      </c>
      <c r="G58" s="547"/>
      <c r="H58" s="547">
        <v>-1200</v>
      </c>
      <c r="I58" s="1073"/>
    </row>
    <row r="59" spans="1:9">
      <c r="A59" s="710"/>
      <c r="B59" s="538"/>
      <c r="C59" s="538"/>
      <c r="D59" s="538"/>
      <c r="E59" s="538"/>
      <c r="F59" s="538"/>
      <c r="G59" s="538"/>
      <c r="H59" s="538"/>
      <c r="I59" s="1073"/>
    </row>
    <row r="60" spans="1:9">
      <c r="A60" s="709" t="s">
        <v>337</v>
      </c>
      <c r="B60" s="547">
        <v>-22</v>
      </c>
      <c r="C60" s="547">
        <v>-2.568593111500292</v>
      </c>
      <c r="D60" s="547">
        <v>4319.5953505300004</v>
      </c>
      <c r="E60" s="547">
        <v>125.25274672932704</v>
      </c>
      <c r="F60" s="547">
        <v>2270.309300658033</v>
      </c>
      <c r="G60" s="547">
        <v>44.73427363139114</v>
      </c>
      <c r="H60" s="547">
        <v>342600</v>
      </c>
      <c r="I60" s="1073"/>
    </row>
    <row r="61" spans="1:9">
      <c r="A61" s="549" t="s">
        <v>762</v>
      </c>
      <c r="B61" s="548">
        <v>3</v>
      </c>
      <c r="C61" s="548">
        <v>0.35026269702276708</v>
      </c>
      <c r="D61" s="548"/>
      <c r="E61" s="548"/>
      <c r="F61" s="548">
        <v>1623.068432894067</v>
      </c>
      <c r="G61" s="548"/>
      <c r="H61" s="547"/>
      <c r="I61" s="1073"/>
    </row>
    <row r="62" spans="1:9">
      <c r="A62" s="549" t="s">
        <v>763</v>
      </c>
      <c r="B62" s="548">
        <v>-25</v>
      </c>
      <c r="C62" s="548">
        <v>-2.9188558085230589</v>
      </c>
      <c r="D62" s="548"/>
      <c r="E62" s="548"/>
      <c r="F62" s="548">
        <v>647.24086776396598</v>
      </c>
      <c r="G62" s="548"/>
      <c r="H62" s="547"/>
      <c r="I62" s="1073"/>
    </row>
    <row r="63" spans="1:9">
      <c r="A63" s="544" t="s">
        <v>782</v>
      </c>
      <c r="B63" s="538">
        <v>-26</v>
      </c>
      <c r="C63" s="314"/>
      <c r="D63" s="820"/>
      <c r="E63" s="535"/>
      <c r="F63" s="313"/>
      <c r="G63" s="313"/>
      <c r="H63" s="906"/>
      <c r="I63" s="1073"/>
    </row>
    <row r="64" spans="1:9">
      <c r="A64" s="827" t="s">
        <v>783</v>
      </c>
      <c r="B64" s="827">
        <v>4</v>
      </c>
      <c r="C64" s="547">
        <v>0.61048091568932328</v>
      </c>
      <c r="D64" s="827"/>
      <c r="E64" s="827"/>
      <c r="F64" s="928"/>
      <c r="G64" s="928"/>
      <c r="H64" s="928"/>
    </row>
    <row r="65" spans="1:8">
      <c r="A65" s="549" t="s">
        <v>762</v>
      </c>
      <c r="B65" s="928">
        <v>0</v>
      </c>
      <c r="C65" s="548">
        <v>0</v>
      </c>
      <c r="D65" s="827"/>
      <c r="E65" s="827"/>
      <c r="F65" s="928"/>
      <c r="G65" s="928"/>
      <c r="H65" s="928"/>
    </row>
    <row r="66" spans="1:8">
      <c r="A66" s="549" t="s">
        <v>763</v>
      </c>
      <c r="B66" s="928">
        <v>4</v>
      </c>
      <c r="C66" s="1024">
        <v>0.61048091568932328</v>
      </c>
      <c r="D66" s="827"/>
      <c r="E66" s="827"/>
      <c r="F66" s="928"/>
      <c r="G66" s="928"/>
      <c r="H66" s="1072"/>
    </row>
    <row r="67" spans="1:8">
      <c r="A67" s="314" t="s">
        <v>784</v>
      </c>
      <c r="B67" s="1013"/>
      <c r="C67" s="927"/>
      <c r="F67" s="314"/>
      <c r="H67" s="538"/>
    </row>
    <row r="68" spans="1:8">
      <c r="A68" s="312" t="s">
        <v>785</v>
      </c>
      <c r="B68" s="1013"/>
      <c r="D68" s="314"/>
      <c r="E68" s="314"/>
      <c r="F68" s="314"/>
      <c r="H68" s="714"/>
    </row>
    <row r="69" spans="1:8">
      <c r="A69" s="312" t="s">
        <v>786</v>
      </c>
      <c r="H69" s="313"/>
    </row>
    <row r="70" spans="1:8">
      <c r="G70" s="541"/>
      <c r="H70" s="541"/>
    </row>
    <row r="71" spans="1:8">
      <c r="A71" s="538"/>
      <c r="C71" s="925"/>
      <c r="D71" s="925"/>
      <c r="E71" s="925"/>
      <c r="F71" s="925"/>
      <c r="G71" s="538"/>
      <c r="H71" s="120"/>
    </row>
    <row r="72" spans="1:8">
      <c r="A72" s="543"/>
      <c r="C72" s="541"/>
      <c r="D72" s="925"/>
      <c r="E72" s="541"/>
      <c r="F72" s="925"/>
      <c r="G72" s="538"/>
      <c r="H72" s="926"/>
    </row>
    <row r="73" spans="1:8">
      <c r="A73" s="544"/>
      <c r="C73" s="538"/>
      <c r="D73" s="925"/>
      <c r="E73" s="538"/>
      <c r="F73" s="925"/>
      <c r="G73" s="538"/>
      <c r="H73" s="120"/>
    </row>
    <row r="74" spans="1:8">
      <c r="A74" s="543"/>
      <c r="C74" s="538"/>
      <c r="D74" s="925"/>
      <c r="E74" s="538"/>
      <c r="F74" s="925"/>
      <c r="G74" s="541"/>
      <c r="H74" s="926"/>
    </row>
    <row r="75" spans="1:8">
      <c r="A75" s="543"/>
      <c r="C75" s="538"/>
      <c r="D75" s="925"/>
      <c r="E75" s="538"/>
      <c r="F75" s="925"/>
      <c r="G75" s="541"/>
      <c r="H75" s="926"/>
    </row>
    <row r="76" spans="1:8">
      <c r="A76" s="540"/>
      <c r="C76" s="538"/>
      <c r="D76" s="925"/>
      <c r="E76" s="538"/>
      <c r="F76" s="925"/>
      <c r="G76" s="539"/>
      <c r="H76" s="120"/>
    </row>
    <row r="77" spans="1:8">
      <c r="A77" s="538"/>
      <c r="C77" s="542"/>
      <c r="D77" s="925"/>
      <c r="E77" s="538"/>
      <c r="F77" s="925"/>
      <c r="G77" s="538"/>
      <c r="H77" s="120"/>
    </row>
    <row r="78" spans="1:8">
      <c r="A78" s="538"/>
      <c r="C78" s="538"/>
      <c r="D78" s="925"/>
      <c r="E78" s="538"/>
      <c r="F78" s="925"/>
      <c r="G78" s="538"/>
      <c r="H78" s="120"/>
    </row>
    <row r="79" spans="1:8">
      <c r="B79" s="1012"/>
      <c r="C79" s="538"/>
      <c r="D79" s="538"/>
      <c r="E79" s="538"/>
      <c r="F79" s="925"/>
      <c r="H79" s="313"/>
    </row>
    <row r="80" spans="1:8">
      <c r="B80" s="1012"/>
      <c r="C80" s="538"/>
      <c r="D80" s="538"/>
      <c r="E80" s="538"/>
      <c r="F80" s="538"/>
      <c r="H80" s="313"/>
    </row>
    <row r="81" spans="6:8">
      <c r="F81" s="314"/>
      <c r="H81" s="313"/>
    </row>
    <row r="84" spans="6:8">
      <c r="H84" s="313"/>
    </row>
  </sheetData>
  <mergeCells count="6">
    <mergeCell ref="H3:H4"/>
    <mergeCell ref="B3:B4"/>
    <mergeCell ref="D3:D4"/>
    <mergeCell ref="C3:C4"/>
    <mergeCell ref="E3:E4"/>
    <mergeCell ref="G3:G4"/>
  </mergeCells>
  <pageMargins left="0.7" right="0.7" top="0.75" bottom="0.75" header="0.3" footer="0.3"/>
  <pageSetup paperSize="9" scale="65" fitToWidth="0" fitToHeight="0"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6D49-AC05-4540-A50D-750F540FDD01}">
  <dimension ref="A1:Z21"/>
  <sheetViews>
    <sheetView view="pageLayout" topLeftCell="A70" zoomScaleNormal="100" workbookViewId="0">
      <selection activeCell="A17" sqref="A17"/>
    </sheetView>
  </sheetViews>
  <sheetFormatPr defaultColWidth="8.85546875" defaultRowHeight="14.45"/>
  <cols>
    <col min="1" max="1" width="23.42578125" style="312" customWidth="1"/>
    <col min="2" max="9" width="6.42578125" style="312" customWidth="1"/>
    <col min="10" max="13" width="5.140625" style="312" bestFit="1" customWidth="1"/>
    <col min="14" max="20" width="5.140625" style="315" bestFit="1" customWidth="1"/>
  </cols>
  <sheetData>
    <row r="1" spans="1:26">
      <c r="A1" s="1011" t="s">
        <v>788</v>
      </c>
      <c r="B1" s="1481"/>
      <c r="C1" s="1481"/>
      <c r="D1" s="1481"/>
      <c r="E1" s="1481"/>
      <c r="F1" s="1481"/>
      <c r="G1" s="1481"/>
      <c r="H1" s="1481"/>
      <c r="I1" s="1481"/>
      <c r="J1" s="1481"/>
      <c r="K1" s="1481"/>
      <c r="L1" s="1481"/>
      <c r="M1" s="1481"/>
      <c r="N1" s="1481"/>
      <c r="O1" s="826"/>
      <c r="P1" s="1481"/>
      <c r="Q1" s="1481"/>
      <c r="R1" s="1481"/>
      <c r="S1" s="1481"/>
      <c r="T1" s="1481"/>
    </row>
    <row r="2" spans="1:26">
      <c r="B2" s="315"/>
      <c r="C2" s="315"/>
      <c r="D2" s="315"/>
      <c r="E2" s="315"/>
      <c r="F2" s="315"/>
      <c r="G2" s="315"/>
      <c r="H2" s="315"/>
      <c r="I2" s="315"/>
      <c r="J2" s="315"/>
      <c r="K2" s="315"/>
      <c r="L2" s="315"/>
      <c r="M2" s="315"/>
    </row>
    <row r="3" spans="1:26">
      <c r="B3" s="819"/>
      <c r="C3" s="819"/>
      <c r="D3" s="819"/>
      <c r="E3" s="819"/>
      <c r="F3" s="819"/>
      <c r="G3" s="819"/>
      <c r="H3" s="819"/>
      <c r="I3" s="315"/>
      <c r="J3" s="315"/>
      <c r="K3" s="315"/>
      <c r="L3" s="315"/>
      <c r="M3" s="315"/>
    </row>
    <row r="4" spans="1:26" ht="15" thickBot="1">
      <c r="A4" s="1480" t="s">
        <v>666</v>
      </c>
      <c r="B4" s="715" t="s">
        <v>112</v>
      </c>
      <c r="C4" s="1479" t="s">
        <v>113</v>
      </c>
      <c r="D4" s="1479" t="s">
        <v>114</v>
      </c>
      <c r="E4" s="1479" t="s">
        <v>115</v>
      </c>
      <c r="F4" s="1479" t="s">
        <v>116</v>
      </c>
      <c r="G4" s="1479" t="s">
        <v>117</v>
      </c>
      <c r="H4" s="1479" t="s">
        <v>118</v>
      </c>
      <c r="I4" s="1479" t="s">
        <v>119</v>
      </c>
      <c r="J4" s="1479" t="s">
        <v>120</v>
      </c>
      <c r="K4" s="1479" t="s">
        <v>121</v>
      </c>
      <c r="L4" s="1479" t="s">
        <v>122</v>
      </c>
      <c r="M4" s="1479" t="s">
        <v>123</v>
      </c>
      <c r="N4" s="1479" t="s">
        <v>124</v>
      </c>
      <c r="O4" s="1479" t="s">
        <v>125</v>
      </c>
      <c r="P4" s="1479" t="s">
        <v>681</v>
      </c>
      <c r="Q4" s="1479" t="s">
        <v>680</v>
      </c>
      <c r="R4" s="1479" t="s">
        <v>679</v>
      </c>
      <c r="S4" s="1479" t="s">
        <v>678</v>
      </c>
      <c r="T4" s="1479" t="s">
        <v>677</v>
      </c>
    </row>
    <row r="5" spans="1:26">
      <c r="A5" s="554" t="s">
        <v>789</v>
      </c>
      <c r="B5" s="553">
        <v>1.6162419324474864</v>
      </c>
      <c r="C5" s="552">
        <v>1.616819682969054</v>
      </c>
      <c r="D5" s="552">
        <v>1.6919128104076979</v>
      </c>
      <c r="E5" s="552">
        <v>1.7930523815601211</v>
      </c>
      <c r="F5" s="552">
        <v>1.772600364368303</v>
      </c>
      <c r="G5" s="552">
        <v>1.9937847161539373</v>
      </c>
      <c r="H5" s="552">
        <v>2.1109852451996258</v>
      </c>
      <c r="I5" s="552">
        <v>2.1852568854239522</v>
      </c>
      <c r="J5" s="552">
        <v>2.0891978454804083</v>
      </c>
      <c r="K5" s="552">
        <v>2.021813146764381</v>
      </c>
      <c r="L5" s="552">
        <v>1.9881982695858629</v>
      </c>
      <c r="M5" s="552">
        <v>2.095552657120431</v>
      </c>
      <c r="N5" s="552">
        <v>2.001412532774355</v>
      </c>
      <c r="O5" s="552">
        <v>2.1676775571459594</v>
      </c>
      <c r="P5" s="552">
        <v>2.3483202032863133</v>
      </c>
      <c r="Q5" s="552">
        <v>2.3090846086718817</v>
      </c>
      <c r="R5" s="552">
        <v>2.4682982895991641</v>
      </c>
      <c r="S5" s="552">
        <v>2.5907123758692774</v>
      </c>
      <c r="T5" s="552">
        <v>2.6908568868664502</v>
      </c>
      <c r="U5" s="1477"/>
      <c r="V5" s="1477"/>
      <c r="W5" s="1477"/>
      <c r="X5" s="1477"/>
      <c r="Y5" s="1477"/>
      <c r="Z5" s="1477"/>
    </row>
    <row r="6" spans="1:26">
      <c r="A6" s="825" t="s">
        <v>790</v>
      </c>
      <c r="B6" s="553">
        <v>0.89777919555969088</v>
      </c>
      <c r="C6" s="552">
        <v>0.74982480305237509</v>
      </c>
      <c r="D6" s="552">
        <v>0.69843162326391173</v>
      </c>
      <c r="E6" s="552">
        <v>0.74149399834447582</v>
      </c>
      <c r="F6" s="552">
        <v>0.74601956044745732</v>
      </c>
      <c r="G6" s="552">
        <v>0.81437829289936214</v>
      </c>
      <c r="H6" s="552">
        <v>0.92110746065435267</v>
      </c>
      <c r="I6" s="552">
        <v>0.90327014740382483</v>
      </c>
      <c r="J6" s="552">
        <v>0.9920910753582376</v>
      </c>
      <c r="K6" s="552">
        <v>1.0748635806350444</v>
      </c>
      <c r="L6" s="552">
        <v>1.0685218729131745</v>
      </c>
      <c r="M6" s="552">
        <v>1.1122885964548621</v>
      </c>
      <c r="N6" s="552">
        <v>1.1170173440974689</v>
      </c>
      <c r="O6" s="552">
        <v>1.1623139859798239</v>
      </c>
      <c r="P6" s="552">
        <v>1.112910410443974</v>
      </c>
      <c r="Q6" s="552">
        <v>1.1402989350198394</v>
      </c>
      <c r="R6" s="552">
        <v>1.2479127124640661</v>
      </c>
      <c r="S6" s="552">
        <v>1.2658466928473893</v>
      </c>
      <c r="T6" s="552">
        <v>1.3209086336169171</v>
      </c>
      <c r="U6" s="1477"/>
      <c r="V6" s="1477"/>
      <c r="W6" s="1477"/>
      <c r="X6" s="1477"/>
      <c r="Y6" s="1477"/>
      <c r="Z6" s="1477"/>
    </row>
    <row r="7" spans="1:26">
      <c r="A7" s="825" t="s">
        <v>791</v>
      </c>
      <c r="B7" s="553">
        <v>1.0768883514049203</v>
      </c>
      <c r="C7" s="552">
        <v>1.0583123598378832</v>
      </c>
      <c r="D7" s="552">
        <v>1.0690124209336234</v>
      </c>
      <c r="E7" s="552">
        <v>1.1100061618914996</v>
      </c>
      <c r="F7" s="552">
        <v>1.1658243390232585</v>
      </c>
      <c r="G7" s="552">
        <v>1.2195123593332002</v>
      </c>
      <c r="H7" s="552">
        <v>1.2436505990780684</v>
      </c>
      <c r="I7" s="552">
        <v>1.3279687115422811</v>
      </c>
      <c r="J7" s="552">
        <v>1.4222768270800756</v>
      </c>
      <c r="K7" s="552">
        <v>1.4714400725559555</v>
      </c>
      <c r="L7" s="552">
        <v>1.3666020776365515</v>
      </c>
      <c r="M7" s="552">
        <v>1.3602585111377223</v>
      </c>
      <c r="N7" s="552">
        <v>1.4049549487578081</v>
      </c>
      <c r="O7" s="552">
        <v>1.3273398460829433</v>
      </c>
      <c r="P7" s="552">
        <v>1.3632916758835698</v>
      </c>
      <c r="Q7" s="552">
        <v>1.4062556234417176</v>
      </c>
      <c r="R7" s="552">
        <v>1.4906458156451752</v>
      </c>
      <c r="S7" s="552">
        <v>1.5643999523142924</v>
      </c>
      <c r="T7" s="552">
        <v>1.9044426818779108</v>
      </c>
      <c r="U7" s="1477"/>
      <c r="V7" s="1477"/>
      <c r="W7" s="1477"/>
      <c r="X7" s="1477"/>
      <c r="Y7" s="1477"/>
      <c r="Z7" s="1477"/>
    </row>
    <row r="8" spans="1:26">
      <c r="A8" s="825" t="s">
        <v>792</v>
      </c>
      <c r="B8" s="553">
        <v>0.29262486854794578</v>
      </c>
      <c r="C8" s="552">
        <v>0.22613485737393141</v>
      </c>
      <c r="D8" s="552">
        <v>0.23263621151681596</v>
      </c>
      <c r="E8" s="552">
        <v>0.22586231647381491</v>
      </c>
      <c r="F8" s="552">
        <v>0.23759508125620138</v>
      </c>
      <c r="G8" s="552">
        <v>0.21076560706127304</v>
      </c>
      <c r="H8" s="552">
        <v>0.23975137967428076</v>
      </c>
      <c r="I8" s="552">
        <v>0.30072529920633584</v>
      </c>
      <c r="J8" s="552">
        <v>0.25708642675735538</v>
      </c>
      <c r="K8" s="552">
        <v>0.27908777298393367</v>
      </c>
      <c r="L8" s="552">
        <v>0.23103504250003004</v>
      </c>
      <c r="M8" s="552">
        <v>0.29125606227923073</v>
      </c>
      <c r="N8" s="552">
        <v>0.23276986537908684</v>
      </c>
      <c r="O8" s="552">
        <v>0.22700675067772758</v>
      </c>
      <c r="P8" s="552">
        <v>9.6392197373878302E-2</v>
      </c>
      <c r="Q8" s="552">
        <v>0.11529938627984558</v>
      </c>
      <c r="R8" s="552">
        <v>0.12682629142010127</v>
      </c>
      <c r="S8" s="552">
        <v>0.13738020455622818</v>
      </c>
      <c r="T8" s="552">
        <v>0.22635682293741302</v>
      </c>
      <c r="U8" s="1477"/>
      <c r="V8" s="1477"/>
      <c r="W8" s="1477"/>
      <c r="X8" s="1477"/>
      <c r="Y8" s="1477"/>
      <c r="Z8" s="1477"/>
    </row>
    <row r="9" spans="1:26">
      <c r="A9" s="825" t="s">
        <v>793</v>
      </c>
      <c r="B9" s="553">
        <v>2.8980598946948835E-2</v>
      </c>
      <c r="C9" s="552">
        <v>6.0774701112153315E-2</v>
      </c>
      <c r="D9" s="552">
        <v>2.0823180513622898E-2</v>
      </c>
      <c r="E9" s="552">
        <v>2.1721116328491087E-2</v>
      </c>
      <c r="F9" s="552">
        <v>2.0887590084188185E-2</v>
      </c>
      <c r="G9" s="552">
        <v>2.3692303388050336E-2</v>
      </c>
      <c r="H9" s="552">
        <v>2.3399588581116116E-2</v>
      </c>
      <c r="I9" s="552">
        <v>8.6763112092497402E-2</v>
      </c>
      <c r="J9" s="552">
        <v>0.10187479054471202</v>
      </c>
      <c r="K9" s="552">
        <v>0.1158821568840003</v>
      </c>
      <c r="L9" s="552">
        <v>0.12294512401839947</v>
      </c>
      <c r="M9" s="552">
        <v>0.12659443868611631</v>
      </c>
      <c r="N9" s="552">
        <v>0.13061831976976668</v>
      </c>
      <c r="O9" s="552">
        <v>0.13313118799627444</v>
      </c>
      <c r="P9" s="552">
        <v>0.12789716716076074</v>
      </c>
      <c r="Q9" s="552">
        <v>0.12381932330772127</v>
      </c>
      <c r="R9" s="552">
        <v>0.12775760285637822</v>
      </c>
      <c r="S9" s="552">
        <v>0.14455042711356431</v>
      </c>
      <c r="T9" s="552">
        <v>0.15297860292063284</v>
      </c>
      <c r="U9" s="1477"/>
      <c r="V9" s="1477"/>
      <c r="W9" s="1477"/>
      <c r="X9" s="1477"/>
      <c r="Y9" s="1477"/>
      <c r="Z9" s="1477"/>
    </row>
    <row r="10" spans="1:26">
      <c r="A10" s="825" t="s">
        <v>794</v>
      </c>
      <c r="B10" s="553">
        <v>0.30677179411149014</v>
      </c>
      <c r="C10" s="552">
        <v>0.31280142066004551</v>
      </c>
      <c r="D10" s="552">
        <v>0.31364332270440781</v>
      </c>
      <c r="E10" s="552">
        <v>0.40401718561042932</v>
      </c>
      <c r="F10" s="552">
        <v>0.33532027971275907</v>
      </c>
      <c r="G10" s="552">
        <v>0.36489217132160129</v>
      </c>
      <c r="H10" s="552">
        <v>0.42258795247636799</v>
      </c>
      <c r="I10" s="552">
        <v>0.50472775739254017</v>
      </c>
      <c r="J10" s="552">
        <v>0.40360487879910806</v>
      </c>
      <c r="K10" s="552">
        <v>0.53660726870061037</v>
      </c>
      <c r="L10" s="552">
        <v>0.68381568437103435</v>
      </c>
      <c r="M10" s="552">
        <v>0.58530997308811605</v>
      </c>
      <c r="N10" s="552">
        <v>0.57695636417819141</v>
      </c>
      <c r="O10" s="552">
        <v>0.62662609323741114</v>
      </c>
      <c r="P10" s="552">
        <v>0.59483956910675373</v>
      </c>
      <c r="Q10" s="552">
        <v>0.52956148116168023</v>
      </c>
      <c r="R10" s="552">
        <v>0.59258456339858301</v>
      </c>
      <c r="S10" s="552">
        <v>0.60535561824635453</v>
      </c>
      <c r="T10" s="552">
        <v>0.64324985373258381</v>
      </c>
      <c r="U10" s="1477"/>
      <c r="V10" s="1477"/>
      <c r="W10" s="1477"/>
      <c r="X10" s="1477"/>
      <c r="Y10" s="1477"/>
      <c r="Z10" s="1477"/>
    </row>
    <row r="11" spans="1:26">
      <c r="A11" s="825" t="s">
        <v>795</v>
      </c>
      <c r="B11" s="553">
        <v>4.7710308435377033E-2</v>
      </c>
      <c r="C11" s="552">
        <v>9.8486905052812143E-2</v>
      </c>
      <c r="D11" s="552">
        <v>9.8882241553142444E-2</v>
      </c>
      <c r="E11" s="552">
        <v>9.2883451532335584E-2</v>
      </c>
      <c r="F11" s="552">
        <v>0.12209687067688889</v>
      </c>
      <c r="G11" s="552">
        <v>6.4650706470801775E-2</v>
      </c>
      <c r="H11" s="552">
        <v>3.3196888541679709E-2</v>
      </c>
      <c r="I11" s="552">
        <v>4.0342181087761844E-2</v>
      </c>
      <c r="J11" s="552">
        <v>2.5738360320757443E-2</v>
      </c>
      <c r="K11" s="552">
        <v>3.3739579354054125E-2</v>
      </c>
      <c r="L11" s="552">
        <v>3.0065762163185471E-2</v>
      </c>
      <c r="M11" s="552">
        <v>3.3180596744692405E-2</v>
      </c>
      <c r="N11" s="552">
        <v>6.1889840283414772E-2</v>
      </c>
      <c r="O11" s="552">
        <v>9.8178075830208711E-2</v>
      </c>
      <c r="P11" s="552">
        <v>9.6143429349615908E-2</v>
      </c>
      <c r="Q11" s="552">
        <v>9.5166536749609926E-2</v>
      </c>
      <c r="R11" s="552">
        <v>0.10378821194710991</v>
      </c>
      <c r="S11" s="552">
        <v>0.14056505813537354</v>
      </c>
      <c r="T11" s="552">
        <v>0.19972848099845397</v>
      </c>
      <c r="U11" s="1477"/>
      <c r="V11" s="1477"/>
      <c r="W11" s="1477"/>
      <c r="X11" s="1477"/>
      <c r="Y11" s="1477"/>
      <c r="Z11" s="1477"/>
    </row>
    <row r="12" spans="1:26">
      <c r="A12" s="825" t="s">
        <v>796</v>
      </c>
      <c r="B12" s="553">
        <v>0.66263619714290756</v>
      </c>
      <c r="C12" s="552">
        <v>0.64752107029797623</v>
      </c>
      <c r="D12" s="552">
        <v>0.67281215014347051</v>
      </c>
      <c r="E12" s="552">
        <v>0.6904136802937767</v>
      </c>
      <c r="F12" s="552">
        <v>0.61607393316637893</v>
      </c>
      <c r="G12" s="552">
        <v>0.71150948153188698</v>
      </c>
      <c r="H12" s="552">
        <v>0.71172891193442578</v>
      </c>
      <c r="I12" s="552">
        <v>0.86139152093570159</v>
      </c>
      <c r="J12" s="552">
        <v>0.82934820254049524</v>
      </c>
      <c r="K12" s="552">
        <v>0.85837398337736315</v>
      </c>
      <c r="L12" s="552">
        <v>0.87393695795469717</v>
      </c>
      <c r="M12" s="552">
        <v>0.82253227308947463</v>
      </c>
      <c r="N12" s="552">
        <v>0.66292759310566596</v>
      </c>
      <c r="O12" s="552">
        <v>0.68447016276262329</v>
      </c>
      <c r="P12" s="552">
        <v>0.79263906285527619</v>
      </c>
      <c r="Q12" s="552">
        <v>0.77553090883012599</v>
      </c>
      <c r="R12" s="552">
        <v>0.81171304055033955</v>
      </c>
      <c r="S12" s="552">
        <v>0.94640899899880149</v>
      </c>
      <c r="T12" s="552">
        <v>1.0153076518222366</v>
      </c>
      <c r="U12" s="1477"/>
      <c r="V12" s="1477"/>
      <c r="W12" s="1477"/>
      <c r="X12" s="1477"/>
      <c r="Y12" s="1477"/>
      <c r="Z12" s="1477"/>
    </row>
    <row r="13" spans="1:26">
      <c r="A13" s="1478" t="s">
        <v>797</v>
      </c>
      <c r="B13" s="553">
        <v>0.46216968939231107</v>
      </c>
      <c r="C13" s="552">
        <v>0.58240977094157309</v>
      </c>
      <c r="D13" s="552">
        <v>0.47641877925783277</v>
      </c>
      <c r="E13" s="552">
        <v>0.55874786186331371</v>
      </c>
      <c r="F13" s="552">
        <v>0.53508212335323468</v>
      </c>
      <c r="G13" s="552">
        <v>0.55707557963811372</v>
      </c>
      <c r="H13" s="552">
        <v>0.62553576128428967</v>
      </c>
      <c r="I13" s="552">
        <v>0.53185587757307284</v>
      </c>
      <c r="J13" s="552">
        <v>0.59522955579007952</v>
      </c>
      <c r="K13" s="552">
        <v>0.58621985968177914</v>
      </c>
      <c r="L13" s="552">
        <v>0.62749946884694829</v>
      </c>
      <c r="M13" s="552">
        <v>0.68788061781976129</v>
      </c>
      <c r="N13" s="552">
        <v>0.80926483319605469</v>
      </c>
      <c r="O13" s="552">
        <v>0.71621326359735071</v>
      </c>
      <c r="P13" s="552">
        <v>0.78846555425573495</v>
      </c>
      <c r="Q13" s="552">
        <v>0.72661763309990379</v>
      </c>
      <c r="R13" s="552">
        <v>0.77091281648806265</v>
      </c>
      <c r="S13" s="552">
        <v>0.81523936422706733</v>
      </c>
      <c r="T13" s="552">
        <v>0.78461309736401186</v>
      </c>
      <c r="U13" s="1477"/>
      <c r="V13" s="1477"/>
      <c r="W13" s="1477"/>
      <c r="X13" s="1477"/>
      <c r="Y13" s="1477"/>
      <c r="Z13" s="1477"/>
    </row>
    <row r="14" spans="1:26">
      <c r="A14" s="825" t="s">
        <v>798</v>
      </c>
      <c r="B14" s="553">
        <v>8.5551502811632943E-2</v>
      </c>
      <c r="C14" s="552">
        <v>8.7260137527228179E-2</v>
      </c>
      <c r="D14" s="552">
        <v>8.8266847243055904E-2</v>
      </c>
      <c r="E14" s="552">
        <v>9.4855164313322152E-2</v>
      </c>
      <c r="F14" s="552">
        <v>0.11063299192966033</v>
      </c>
      <c r="G14" s="552">
        <v>0.12425264975493581</v>
      </c>
      <c r="H14" s="552">
        <v>0.13644939303572765</v>
      </c>
      <c r="I14" s="552">
        <v>0.1823311434104806</v>
      </c>
      <c r="J14" s="552">
        <v>0.17798194191957473</v>
      </c>
      <c r="K14" s="552">
        <v>0.20810741025945464</v>
      </c>
      <c r="L14" s="552">
        <v>0.17390052702629175</v>
      </c>
      <c r="M14" s="552">
        <v>0.21987308473640349</v>
      </c>
      <c r="N14" s="552">
        <v>0.23403077940019729</v>
      </c>
      <c r="O14" s="552">
        <v>0.24608930709026614</v>
      </c>
      <c r="P14" s="552">
        <v>0.26885160245508033</v>
      </c>
      <c r="Q14" s="552">
        <v>0.2549248073770039</v>
      </c>
      <c r="R14" s="552">
        <v>0.27805368757185034</v>
      </c>
      <c r="S14" s="552">
        <v>0.29028562186462825</v>
      </c>
      <c r="T14" s="552">
        <v>0.31461775218609939</v>
      </c>
      <c r="U14" s="1477"/>
      <c r="V14" s="1477"/>
      <c r="W14" s="1477"/>
      <c r="X14" s="1477"/>
      <c r="Y14" s="1477"/>
      <c r="Z14" s="1477"/>
    </row>
    <row r="15" spans="1:26">
      <c r="A15" s="1478" t="s">
        <v>799</v>
      </c>
      <c r="B15" s="553">
        <v>0.14670061049119998</v>
      </c>
      <c r="C15" s="552">
        <v>0.14667481441470237</v>
      </c>
      <c r="D15" s="552">
        <v>0.18571302212213556</v>
      </c>
      <c r="E15" s="552">
        <v>0.16337119236032316</v>
      </c>
      <c r="F15" s="552">
        <v>0.19568194219508264</v>
      </c>
      <c r="G15" s="552">
        <v>0.21216227579469563</v>
      </c>
      <c r="H15" s="552">
        <v>0.22834953981426975</v>
      </c>
      <c r="I15" s="552">
        <v>0.26291471260643051</v>
      </c>
      <c r="J15" s="552">
        <v>0.26339706115378486</v>
      </c>
      <c r="K15" s="552">
        <v>0.2996944665167886</v>
      </c>
      <c r="L15" s="552">
        <v>0.34059753285426869</v>
      </c>
      <c r="M15" s="552">
        <v>0.35826856447907346</v>
      </c>
      <c r="N15" s="552">
        <v>0.35156279011677827</v>
      </c>
      <c r="O15" s="552">
        <v>0.24794162214038118</v>
      </c>
      <c r="P15" s="552">
        <v>0.24011844813152766</v>
      </c>
      <c r="Q15" s="552">
        <v>0.21574727883278991</v>
      </c>
      <c r="R15" s="552">
        <v>0.26146130552317487</v>
      </c>
      <c r="S15" s="552">
        <v>0.2688111189363846</v>
      </c>
      <c r="T15" s="552">
        <v>0.29850012399594117</v>
      </c>
      <c r="U15" s="1477"/>
      <c r="V15" s="1477"/>
      <c r="W15" s="1477"/>
      <c r="X15" s="1477"/>
      <c r="Y15" s="1477"/>
      <c r="Z15" s="1477"/>
    </row>
    <row r="16" spans="1:26">
      <c r="A16" s="1478" t="s">
        <v>800</v>
      </c>
      <c r="B16" s="553">
        <v>0.24327031941851263</v>
      </c>
      <c r="C16" s="552">
        <v>0.24135503299301192</v>
      </c>
      <c r="D16" s="552">
        <v>0.23879801504665482</v>
      </c>
      <c r="E16" s="552">
        <v>0.2475237427306772</v>
      </c>
      <c r="F16" s="552">
        <v>0.2947486235315146</v>
      </c>
      <c r="G16" s="552">
        <v>0.31217385852084151</v>
      </c>
      <c r="H16" s="552">
        <v>0.33878426757431618</v>
      </c>
      <c r="I16" s="552">
        <v>0.39687567687897701</v>
      </c>
      <c r="J16" s="552">
        <v>0.31690310360390095</v>
      </c>
      <c r="K16" s="552">
        <v>0.32854938552358703</v>
      </c>
      <c r="L16" s="552">
        <v>0.2757019822939637</v>
      </c>
      <c r="M16" s="552">
        <v>0.17511532071034477</v>
      </c>
      <c r="N16" s="552">
        <v>0.18771113811162679</v>
      </c>
      <c r="O16" s="552">
        <v>0.18184750999436036</v>
      </c>
      <c r="P16" s="552">
        <v>0.21180158662944099</v>
      </c>
      <c r="Q16" s="552">
        <v>0.20333817247791558</v>
      </c>
      <c r="R16" s="552">
        <v>0.21517529425902282</v>
      </c>
      <c r="S16" s="552">
        <v>0.45481510031307593</v>
      </c>
      <c r="T16" s="552">
        <v>0.36651060462837759</v>
      </c>
      <c r="U16" s="1477"/>
      <c r="V16" s="1477"/>
      <c r="W16" s="1477"/>
      <c r="X16" s="1477"/>
      <c r="Y16" s="1477"/>
      <c r="Z16" s="1477"/>
    </row>
    <row r="17" spans="1:26">
      <c r="A17" s="825" t="s">
        <v>801</v>
      </c>
      <c r="B17" s="553">
        <v>0.11301753923384579</v>
      </c>
      <c r="C17" s="552">
        <v>0.12093269720353915</v>
      </c>
      <c r="D17" s="552">
        <v>0.11891318865420064</v>
      </c>
      <c r="E17" s="552">
        <v>0.12197295043619139</v>
      </c>
      <c r="F17" s="552">
        <v>0.1142843956743262</v>
      </c>
      <c r="G17" s="552">
        <v>0.16796771311192499</v>
      </c>
      <c r="H17" s="552">
        <v>0.19455721030538717</v>
      </c>
      <c r="I17" s="552">
        <v>0.19266274078672335</v>
      </c>
      <c r="J17" s="552">
        <v>0.20585504764351165</v>
      </c>
      <c r="K17" s="552">
        <v>0.23810545945501693</v>
      </c>
      <c r="L17" s="552">
        <v>0.29569303812009939</v>
      </c>
      <c r="M17" s="552">
        <v>0.30620945366301416</v>
      </c>
      <c r="N17" s="552">
        <v>0.27377926510151451</v>
      </c>
      <c r="O17" s="552">
        <v>0.28051688847696971</v>
      </c>
      <c r="P17" s="552">
        <v>0.2816046394593153</v>
      </c>
      <c r="Q17" s="552">
        <v>0.28656921961422416</v>
      </c>
      <c r="R17" s="552">
        <v>0.28742800074027164</v>
      </c>
      <c r="S17" s="552">
        <v>0.3039958426042782</v>
      </c>
      <c r="T17" s="552">
        <v>0.21882453401424312</v>
      </c>
      <c r="U17" s="1477"/>
      <c r="V17" s="1477"/>
      <c r="W17" s="1477"/>
      <c r="X17" s="1477"/>
      <c r="Y17" s="1477"/>
      <c r="Z17" s="1477"/>
    </row>
    <row r="18" spans="1:26">
      <c r="A18" s="825" t="s">
        <v>102</v>
      </c>
      <c r="B18" s="553">
        <v>0.38675107133250114</v>
      </c>
      <c r="C18" s="552">
        <v>0.42073890456959279</v>
      </c>
      <c r="D18" s="552">
        <v>0.41172120811722285</v>
      </c>
      <c r="E18" s="552">
        <v>0.3155543940113078</v>
      </c>
      <c r="F18" s="552">
        <v>0.41553728765205977</v>
      </c>
      <c r="G18" s="552">
        <v>0.41549606600581679</v>
      </c>
      <c r="H18" s="552">
        <v>0.49474155619784277</v>
      </c>
      <c r="I18" s="552">
        <v>0.51250760348354285</v>
      </c>
      <c r="J18" s="552">
        <v>0.49683286490567757</v>
      </c>
      <c r="K18" s="552">
        <v>0.57535287376864486</v>
      </c>
      <c r="L18" s="552">
        <v>0.46061094132521768</v>
      </c>
      <c r="M18" s="552">
        <v>0.43525198294247064</v>
      </c>
      <c r="N18" s="552">
        <v>0.53319274893836066</v>
      </c>
      <c r="O18" s="552">
        <v>0.49413941937214956</v>
      </c>
      <c r="P18" s="552">
        <v>0.56744512961103233</v>
      </c>
      <c r="Q18" s="552">
        <v>0.54283516501068652</v>
      </c>
      <c r="R18" s="552">
        <v>0.44843738746508299</v>
      </c>
      <c r="S18" s="552">
        <v>0.38032693490537239</v>
      </c>
      <c r="T18" s="552">
        <v>0.6046630950998082</v>
      </c>
      <c r="U18" s="1477"/>
      <c r="V18" s="1477"/>
      <c r="W18" s="1477"/>
      <c r="X18" s="1477"/>
      <c r="Y18" s="1477"/>
      <c r="Z18" s="1477"/>
    </row>
    <row r="19" spans="1:26">
      <c r="A19" s="551" t="s">
        <v>337</v>
      </c>
      <c r="B19" s="1368">
        <v>6.3670939792767696</v>
      </c>
      <c r="C19" s="1369">
        <v>6.37004715800588</v>
      </c>
      <c r="D19" s="1369">
        <v>6.3179850214777957</v>
      </c>
      <c r="E19" s="1369">
        <v>6.5814755977500781</v>
      </c>
      <c r="F19" s="1369">
        <v>6.6823853830713125</v>
      </c>
      <c r="G19" s="1369">
        <v>7.1923137809864413</v>
      </c>
      <c r="H19" s="1369">
        <v>7.7248257543517491</v>
      </c>
      <c r="I19" s="1369">
        <v>8.2895933698241215</v>
      </c>
      <c r="J19" s="1369">
        <v>8.177417981897678</v>
      </c>
      <c r="K19" s="1369">
        <v>8.6278370164606137</v>
      </c>
      <c r="L19" s="1369">
        <v>8.539124281609725</v>
      </c>
      <c r="M19" s="1369">
        <v>8.6095721329517136</v>
      </c>
      <c r="N19" s="1369">
        <v>8.5780883632102913</v>
      </c>
      <c r="O19" s="1369">
        <v>8.5934916703844486</v>
      </c>
      <c r="P19" s="1369">
        <v>8.8907206760022728</v>
      </c>
      <c r="Q19" s="1369">
        <v>8.725049079874946</v>
      </c>
      <c r="R19" s="1369">
        <v>9.2309950199283826</v>
      </c>
      <c r="S19" s="1369">
        <v>9.9086933109320885</v>
      </c>
      <c r="T19" s="1369">
        <v>10.74155882206108</v>
      </c>
      <c r="U19" s="1475"/>
    </row>
    <row r="20" spans="1:26">
      <c r="A20" s="821"/>
      <c r="B20" s="824"/>
      <c r="C20" s="824"/>
      <c r="D20" s="824"/>
      <c r="E20" s="824"/>
      <c r="F20" s="824"/>
      <c r="G20" s="824"/>
      <c r="H20" s="824"/>
      <c r="I20" s="824"/>
      <c r="J20" s="824"/>
      <c r="K20" s="824"/>
      <c r="L20" s="824"/>
      <c r="M20" s="824"/>
      <c r="N20" s="823"/>
      <c r="O20" s="823"/>
      <c r="P20" s="823"/>
      <c r="Q20" s="823"/>
      <c r="R20" s="822"/>
      <c r="S20" s="1476"/>
      <c r="T20" s="1476"/>
      <c r="U20" s="1475"/>
    </row>
    <row r="21" spans="1:26">
      <c r="A21" s="314"/>
    </row>
  </sheetData>
  <pageMargins left="0.7" right="0.7" top="0.75" bottom="0.75" header="0.3" footer="0.3"/>
  <pageSetup paperSize="9" scale="68" fitToWidth="0" fitToHeight="0"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37786-D60B-4716-8517-33D0205A416A}">
  <dimension ref="A1:AC124"/>
  <sheetViews>
    <sheetView view="pageLayout" topLeftCell="A112" zoomScaleNormal="100" zoomScaleSheetLayoutView="85" workbookViewId="0">
      <selection activeCell="A17" sqref="A17"/>
    </sheetView>
  </sheetViews>
  <sheetFormatPr defaultColWidth="8.85546875" defaultRowHeight="14.45"/>
  <cols>
    <col min="1" max="1" width="36.5703125" style="312" customWidth="1"/>
    <col min="2" max="9" width="9.42578125" style="312" customWidth="1"/>
    <col min="10" max="10" width="13.5703125" style="932" customWidth="1"/>
    <col min="11" max="11" width="4.5703125" style="932" customWidth="1"/>
    <col min="12" max="12" width="8.85546875" style="931"/>
  </cols>
  <sheetData>
    <row r="1" spans="1:25">
      <c r="A1" s="1011" t="s">
        <v>802</v>
      </c>
      <c r="B1" s="905"/>
      <c r="C1" s="905"/>
      <c r="D1" s="905"/>
      <c r="E1" s="905"/>
    </row>
    <row r="2" spans="1:25" ht="49.5" customHeight="1" thickBot="1">
      <c r="A2" s="939" t="s">
        <v>109</v>
      </c>
      <c r="B2" s="918" t="s">
        <v>337</v>
      </c>
      <c r="C2" s="918" t="s">
        <v>556</v>
      </c>
      <c r="D2" s="918" t="s">
        <v>684</v>
      </c>
      <c r="E2" s="918" t="s">
        <v>685</v>
      </c>
      <c r="F2" s="918" t="s">
        <v>686</v>
      </c>
      <c r="G2" s="918" t="s">
        <v>687</v>
      </c>
      <c r="H2" s="917" t="s">
        <v>688</v>
      </c>
      <c r="I2" s="938"/>
    </row>
    <row r="3" spans="1:25" ht="13.5" customHeight="1">
      <c r="A3" s="817" t="s">
        <v>689</v>
      </c>
      <c r="B3" s="916">
        <v>75.744542870000004</v>
      </c>
      <c r="C3" s="916">
        <v>48.0438823</v>
      </c>
      <c r="D3" s="916">
        <v>4.3676177800000007</v>
      </c>
      <c r="E3" s="916">
        <v>11.392362589999999</v>
      </c>
      <c r="F3" s="916">
        <v>11.940680200000001</v>
      </c>
      <c r="G3" s="916">
        <v>0</v>
      </c>
      <c r="H3" s="916">
        <v>0</v>
      </c>
      <c r="I3" s="908"/>
      <c r="K3" s="941"/>
      <c r="L3" s="296"/>
      <c r="M3" s="120"/>
      <c r="N3" s="120"/>
      <c r="O3" s="120"/>
      <c r="P3" s="120"/>
      <c r="Q3" s="120"/>
      <c r="R3" s="120"/>
      <c r="S3" s="120"/>
      <c r="T3" s="120"/>
      <c r="U3" s="120"/>
      <c r="V3" s="120"/>
      <c r="W3" s="120"/>
      <c r="X3" s="120"/>
      <c r="Y3" s="120"/>
    </row>
    <row r="4" spans="1:25" ht="13.5" customHeight="1">
      <c r="A4" s="817" t="s">
        <v>690</v>
      </c>
      <c r="B4" s="916">
        <v>329.57479021</v>
      </c>
      <c r="C4" s="916">
        <v>304.60848900000002</v>
      </c>
      <c r="D4" s="916">
        <v>17.98229216</v>
      </c>
      <c r="E4" s="916">
        <v>4.20039623</v>
      </c>
      <c r="F4" s="916">
        <v>2.0381267300000001</v>
      </c>
      <c r="G4" s="916">
        <v>0</v>
      </c>
      <c r="H4" s="916">
        <v>0.74548608999999999</v>
      </c>
      <c r="I4" s="908"/>
      <c r="K4" s="941"/>
      <c r="L4" s="296"/>
      <c r="M4" s="120"/>
      <c r="N4" s="120"/>
      <c r="O4" s="120"/>
      <c r="P4" s="120"/>
      <c r="Q4" s="120"/>
      <c r="R4" s="120"/>
      <c r="S4" s="120"/>
      <c r="T4" s="120"/>
      <c r="U4" s="120"/>
      <c r="V4" s="120"/>
      <c r="W4" s="120"/>
      <c r="X4" s="120"/>
      <c r="Y4" s="120"/>
    </row>
    <row r="5" spans="1:25" ht="13.5" customHeight="1">
      <c r="A5" s="816" t="s">
        <v>691</v>
      </c>
      <c r="B5" s="908">
        <v>81.124003749999986</v>
      </c>
      <c r="C5" s="908">
        <v>74.530856360000001</v>
      </c>
      <c r="D5" s="908">
        <v>3.3385130199999997</v>
      </c>
      <c r="E5" s="908">
        <v>1.82518085</v>
      </c>
      <c r="F5" s="908">
        <v>0.68396743000000004</v>
      </c>
      <c r="G5" s="908">
        <v>0</v>
      </c>
      <c r="H5" s="908">
        <v>0.74548608999999999</v>
      </c>
      <c r="I5" s="908"/>
      <c r="K5" s="941"/>
      <c r="L5" s="296"/>
      <c r="M5" s="120"/>
      <c r="N5" s="120"/>
      <c r="O5" s="120"/>
      <c r="P5" s="120"/>
      <c r="Q5" s="120"/>
      <c r="R5" s="120"/>
      <c r="S5" s="120"/>
      <c r="T5" s="120"/>
      <c r="U5" s="120"/>
      <c r="V5" s="120"/>
      <c r="W5" s="120"/>
      <c r="X5" s="120"/>
      <c r="Y5" s="120"/>
    </row>
    <row r="6" spans="1:25" ht="13.5" customHeight="1">
      <c r="A6" s="816" t="s">
        <v>692</v>
      </c>
      <c r="B6" s="908">
        <v>247.34111974999999</v>
      </c>
      <c r="C6" s="908">
        <v>229.9312596</v>
      </c>
      <c r="D6" s="908">
        <v>14.037676450000001</v>
      </c>
      <c r="E6" s="908">
        <v>2.0180243999999998</v>
      </c>
      <c r="F6" s="908">
        <v>1.3541593000000001</v>
      </c>
      <c r="G6" s="908">
        <v>0</v>
      </c>
      <c r="H6" s="908">
        <v>0</v>
      </c>
      <c r="I6" s="908"/>
      <c r="K6" s="941"/>
      <c r="L6" s="296"/>
      <c r="M6" s="120"/>
      <c r="N6" s="120"/>
      <c r="O6" s="120"/>
      <c r="P6" s="120"/>
      <c r="Q6" s="120"/>
      <c r="R6" s="120"/>
      <c r="S6" s="120"/>
      <c r="T6" s="120"/>
      <c r="U6" s="120"/>
      <c r="V6" s="120"/>
      <c r="W6" s="120"/>
      <c r="X6" s="120"/>
      <c r="Y6" s="120"/>
    </row>
    <row r="7" spans="1:25" ht="13.5" customHeight="1">
      <c r="A7" s="319" t="s">
        <v>693</v>
      </c>
      <c r="B7" s="908">
        <v>1.1096667099999999</v>
      </c>
      <c r="C7" s="908">
        <v>0.14637304000000001</v>
      </c>
      <c r="D7" s="908">
        <v>0.60610269000000006</v>
      </c>
      <c r="E7" s="908">
        <v>0.35719098000000005</v>
      </c>
      <c r="F7" s="908">
        <v>0</v>
      </c>
      <c r="G7" s="908">
        <v>0</v>
      </c>
      <c r="H7" s="908">
        <v>0</v>
      </c>
      <c r="I7" s="908"/>
      <c r="K7" s="941"/>
      <c r="L7" s="296"/>
      <c r="M7" s="120"/>
      <c r="N7" s="120"/>
      <c r="O7" s="120"/>
      <c r="P7" s="120"/>
      <c r="Q7" s="120"/>
      <c r="R7" s="120"/>
      <c r="S7" s="120"/>
      <c r="T7" s="120"/>
      <c r="U7" s="120"/>
      <c r="V7" s="120"/>
      <c r="W7" s="120"/>
      <c r="X7" s="120"/>
      <c r="Y7" s="120"/>
    </row>
    <row r="8" spans="1:25" ht="13.5" customHeight="1">
      <c r="A8" s="537" t="s">
        <v>694</v>
      </c>
      <c r="B8" s="916">
        <v>573.44129539000005</v>
      </c>
      <c r="C8" s="916">
        <v>14.84092796</v>
      </c>
      <c r="D8" s="916">
        <v>13.889263779999999</v>
      </c>
      <c r="E8" s="916">
        <v>207.23191986</v>
      </c>
      <c r="F8" s="916">
        <v>1.0952E-2</v>
      </c>
      <c r="G8" s="916">
        <v>0</v>
      </c>
      <c r="H8" s="916">
        <v>337.46823179</v>
      </c>
      <c r="I8" s="908"/>
      <c r="K8" s="941"/>
      <c r="L8" s="296"/>
      <c r="M8" s="120"/>
      <c r="N8" s="120"/>
      <c r="O8" s="120"/>
      <c r="P8" s="120"/>
      <c r="Q8" s="120"/>
      <c r="R8" s="120"/>
      <c r="S8" s="120"/>
      <c r="T8" s="120"/>
      <c r="U8" s="120"/>
      <c r="V8" s="120"/>
      <c r="W8" s="120"/>
      <c r="X8" s="120"/>
      <c r="Y8" s="120"/>
    </row>
    <row r="9" spans="1:25" ht="13.5" customHeight="1">
      <c r="A9" s="816" t="s">
        <v>695</v>
      </c>
      <c r="B9" s="908">
        <v>30.004527090000003</v>
      </c>
      <c r="C9" s="908">
        <v>14.84092796</v>
      </c>
      <c r="D9" s="908">
        <v>10.84723222</v>
      </c>
      <c r="E9" s="908">
        <v>4.30504</v>
      </c>
      <c r="F9" s="908">
        <v>1.1326909999999999E-2</v>
      </c>
      <c r="G9" s="908">
        <v>0</v>
      </c>
      <c r="H9" s="908">
        <v>0</v>
      </c>
      <c r="I9" s="908"/>
      <c r="K9" s="941"/>
      <c r="L9" s="296"/>
      <c r="M9" s="120"/>
      <c r="N9" s="120"/>
      <c r="O9" s="120"/>
      <c r="P9" s="120"/>
      <c r="Q9" s="120"/>
      <c r="R9" s="120"/>
      <c r="S9" s="120"/>
      <c r="T9" s="120"/>
      <c r="U9" s="120"/>
      <c r="V9" s="120"/>
      <c r="W9" s="120"/>
      <c r="X9" s="120"/>
      <c r="Y9" s="120"/>
    </row>
    <row r="10" spans="1:25" ht="13.5" customHeight="1">
      <c r="A10" s="816" t="s">
        <v>696</v>
      </c>
      <c r="B10" s="908">
        <v>2.7477554299999998</v>
      </c>
      <c r="C10" s="908">
        <v>0</v>
      </c>
      <c r="D10" s="908">
        <v>1.87489431</v>
      </c>
      <c r="E10" s="908">
        <v>0.87286112000000005</v>
      </c>
      <c r="F10" s="908">
        <v>0</v>
      </c>
      <c r="G10" s="908">
        <v>0</v>
      </c>
      <c r="H10" s="908">
        <v>0</v>
      </c>
      <c r="I10" s="908"/>
      <c r="K10" s="941"/>
      <c r="L10" s="296"/>
      <c r="M10" s="120"/>
      <c r="N10" s="120"/>
      <c r="O10" s="120"/>
      <c r="P10" s="120"/>
      <c r="Q10" s="120"/>
      <c r="R10" s="120"/>
      <c r="S10" s="120"/>
      <c r="T10" s="120"/>
      <c r="U10" s="120"/>
      <c r="V10" s="120"/>
      <c r="W10" s="120"/>
      <c r="X10" s="120"/>
      <c r="Y10" s="120"/>
    </row>
    <row r="11" spans="1:25" ht="13.5" customHeight="1">
      <c r="A11" s="312" t="s">
        <v>697</v>
      </c>
      <c r="B11" s="908">
        <v>540.68901286999994</v>
      </c>
      <c r="C11" s="908">
        <v>0</v>
      </c>
      <c r="D11" s="908">
        <v>1.1671372499999999</v>
      </c>
      <c r="E11" s="908">
        <v>202.05401874</v>
      </c>
      <c r="F11" s="908">
        <v>-3.7491E-4</v>
      </c>
      <c r="G11" s="908">
        <v>0</v>
      </c>
      <c r="H11" s="908">
        <v>337.46823179</v>
      </c>
      <c r="I11" s="908"/>
      <c r="K11" s="941"/>
      <c r="L11" s="296"/>
      <c r="M11" s="120"/>
      <c r="N11" s="120"/>
      <c r="O11" s="120"/>
      <c r="P11" s="120"/>
      <c r="Q11" s="120"/>
      <c r="R11" s="120"/>
      <c r="S11" s="120"/>
      <c r="T11" s="120"/>
      <c r="U11" s="120"/>
      <c r="V11" s="120"/>
      <c r="W11" s="120"/>
      <c r="X11" s="120"/>
      <c r="Y11" s="120"/>
    </row>
    <row r="12" spans="1:25" ht="13.5" customHeight="1">
      <c r="A12" s="818" t="s">
        <v>698</v>
      </c>
      <c r="B12" s="916">
        <v>22.120496179999996</v>
      </c>
      <c r="C12" s="916">
        <v>4.7041620600000007</v>
      </c>
      <c r="D12" s="916">
        <v>7.4505411000000006</v>
      </c>
      <c r="E12" s="916">
        <v>8.9897420999999991</v>
      </c>
      <c r="F12" s="916">
        <v>0.97605092000000004</v>
      </c>
      <c r="G12" s="916">
        <v>0</v>
      </c>
      <c r="H12" s="916">
        <v>0</v>
      </c>
      <c r="I12" s="908"/>
      <c r="K12" s="941"/>
      <c r="L12" s="296"/>
      <c r="M12" s="120"/>
      <c r="N12" s="120"/>
      <c r="O12" s="120"/>
      <c r="P12" s="120"/>
      <c r="Q12" s="120"/>
      <c r="R12" s="120"/>
      <c r="S12" s="120"/>
      <c r="T12" s="120"/>
      <c r="U12" s="120"/>
      <c r="V12" s="120"/>
      <c r="W12" s="120"/>
      <c r="X12" s="120"/>
      <c r="Y12" s="120"/>
    </row>
    <row r="13" spans="1:25" ht="13.5" customHeight="1">
      <c r="A13" s="816" t="s">
        <v>699</v>
      </c>
      <c r="B13" s="908">
        <v>5.3430115300000001</v>
      </c>
      <c r="C13" s="908">
        <v>0.80851139000000005</v>
      </c>
      <c r="D13" s="908">
        <v>2.6520164100000003</v>
      </c>
      <c r="E13" s="908">
        <v>1.29619806</v>
      </c>
      <c r="F13" s="908">
        <v>0.58628566999999998</v>
      </c>
      <c r="G13" s="908">
        <v>0</v>
      </c>
      <c r="H13" s="908">
        <v>0</v>
      </c>
      <c r="I13" s="908"/>
      <c r="K13" s="941"/>
      <c r="L13" s="296"/>
      <c r="M13" s="120"/>
      <c r="N13" s="120"/>
      <c r="O13" s="120"/>
      <c r="P13" s="120"/>
      <c r="Q13" s="120"/>
      <c r="R13" s="120"/>
      <c r="S13" s="120"/>
      <c r="T13" s="120"/>
      <c r="U13" s="120"/>
      <c r="V13" s="120"/>
      <c r="W13" s="120"/>
      <c r="X13" s="120"/>
      <c r="Y13" s="120"/>
    </row>
    <row r="14" spans="1:25" ht="13.5" customHeight="1">
      <c r="A14" s="816" t="s">
        <v>700</v>
      </c>
      <c r="B14" s="908">
        <v>11.16026315</v>
      </c>
      <c r="C14" s="908">
        <v>2.10691023</v>
      </c>
      <c r="D14" s="908">
        <v>1.34379716</v>
      </c>
      <c r="E14" s="908">
        <v>7.6404560799999999</v>
      </c>
      <c r="F14" s="908">
        <v>6.9099680000000011E-2</v>
      </c>
      <c r="G14" s="908">
        <v>0</v>
      </c>
      <c r="H14" s="908">
        <v>0</v>
      </c>
      <c r="I14" s="908"/>
      <c r="K14" s="941"/>
      <c r="L14" s="296"/>
      <c r="M14" s="120"/>
      <c r="N14" s="120"/>
      <c r="O14" s="120"/>
      <c r="P14" s="120"/>
      <c r="Q14" s="120"/>
      <c r="R14" s="120"/>
      <c r="S14" s="120"/>
      <c r="T14" s="120"/>
      <c r="U14" s="120"/>
      <c r="V14" s="120"/>
      <c r="W14" s="120"/>
      <c r="X14" s="120"/>
      <c r="Y14" s="120"/>
    </row>
    <row r="15" spans="1:25" ht="13.5" customHeight="1">
      <c r="A15" s="816" t="s">
        <v>701</v>
      </c>
      <c r="B15" s="908">
        <v>5.6172215000000003</v>
      </c>
      <c r="C15" s="908">
        <v>1.78874044</v>
      </c>
      <c r="D15" s="908">
        <v>3.45472753</v>
      </c>
      <c r="E15" s="908">
        <v>5.3087960000000003E-2</v>
      </c>
      <c r="F15" s="908">
        <v>0.32066557000000001</v>
      </c>
      <c r="G15" s="908">
        <v>0</v>
      </c>
      <c r="H15" s="908">
        <v>0</v>
      </c>
      <c r="I15" s="908"/>
      <c r="K15" s="941"/>
      <c r="L15" s="296"/>
      <c r="M15" s="120"/>
      <c r="N15" s="120"/>
      <c r="O15" s="120"/>
      <c r="P15" s="120"/>
      <c r="Q15" s="120"/>
      <c r="R15" s="120"/>
      <c r="S15" s="120"/>
      <c r="T15" s="120"/>
      <c r="U15" s="120"/>
      <c r="V15" s="120"/>
      <c r="W15" s="120"/>
      <c r="X15" s="120"/>
      <c r="Y15" s="120"/>
    </row>
    <row r="16" spans="1:25" ht="13.5" customHeight="1">
      <c r="A16" s="817" t="s">
        <v>702</v>
      </c>
      <c r="B16" s="916">
        <v>251.10326557000002</v>
      </c>
      <c r="C16" s="916">
        <v>103.03865686</v>
      </c>
      <c r="D16" s="916">
        <v>38.191749020000003</v>
      </c>
      <c r="E16" s="916">
        <v>14.337213530000001</v>
      </c>
      <c r="F16" s="916">
        <v>95.535646159999999</v>
      </c>
      <c r="G16" s="916">
        <v>0</v>
      </c>
      <c r="H16" s="916">
        <v>0</v>
      </c>
      <c r="I16" s="908"/>
      <c r="K16" s="941"/>
      <c r="L16" s="296"/>
      <c r="M16" s="120"/>
      <c r="N16" s="120"/>
      <c r="O16" s="120"/>
      <c r="P16" s="120"/>
      <c r="Q16" s="120"/>
      <c r="R16" s="120"/>
      <c r="S16" s="120"/>
      <c r="T16" s="120"/>
      <c r="U16" s="120"/>
      <c r="V16" s="120"/>
      <c r="W16" s="120"/>
      <c r="X16" s="120"/>
      <c r="Y16" s="120"/>
    </row>
    <row r="17" spans="1:25" ht="13.5" customHeight="1">
      <c r="A17" s="816" t="s">
        <v>703</v>
      </c>
      <c r="B17" s="908">
        <v>29.898866560000002</v>
      </c>
      <c r="C17" s="908">
        <v>2.7326425699999999</v>
      </c>
      <c r="D17" s="908">
        <v>3.7420549000000003</v>
      </c>
      <c r="E17" s="908">
        <v>1.2659999999999999E-5</v>
      </c>
      <c r="F17" s="908">
        <v>23.42415643</v>
      </c>
      <c r="G17" s="908">
        <v>0</v>
      </c>
      <c r="H17" s="908">
        <v>0</v>
      </c>
      <c r="I17" s="908"/>
      <c r="K17" s="941"/>
      <c r="L17" s="296"/>
      <c r="M17" s="120"/>
      <c r="N17" s="120"/>
      <c r="O17" s="120"/>
      <c r="P17" s="120"/>
      <c r="Q17" s="120"/>
      <c r="R17" s="120"/>
      <c r="S17" s="120"/>
      <c r="T17" s="120"/>
      <c r="U17" s="120"/>
      <c r="V17" s="120"/>
      <c r="W17" s="120"/>
      <c r="X17" s="120"/>
      <c r="Y17" s="120"/>
    </row>
    <row r="18" spans="1:25" ht="13.5" customHeight="1">
      <c r="A18" s="312" t="s">
        <v>704</v>
      </c>
      <c r="B18" s="908">
        <v>20.014358380000001</v>
      </c>
      <c r="C18" s="908">
        <v>3.4241140300000001</v>
      </c>
      <c r="D18" s="908">
        <v>11.372281559999999</v>
      </c>
      <c r="E18" s="908">
        <v>1.55254172</v>
      </c>
      <c r="F18" s="908">
        <v>3.6654210699999998</v>
      </c>
      <c r="G18" s="908">
        <v>0</v>
      </c>
      <c r="H18" s="908">
        <v>0</v>
      </c>
      <c r="I18" s="908"/>
      <c r="K18" s="941"/>
      <c r="L18" s="296"/>
      <c r="M18" s="120"/>
      <c r="N18" s="120"/>
      <c r="O18" s="120"/>
      <c r="P18" s="120"/>
      <c r="Q18" s="120"/>
      <c r="R18" s="120"/>
      <c r="S18" s="120"/>
      <c r="T18" s="120"/>
      <c r="U18" s="120"/>
      <c r="V18" s="120"/>
      <c r="W18" s="120"/>
      <c r="X18" s="120"/>
      <c r="Y18" s="120"/>
    </row>
    <row r="19" spans="1:25" ht="13.5" customHeight="1">
      <c r="A19" s="816" t="s">
        <v>705</v>
      </c>
      <c r="B19" s="908">
        <v>175.40407318999999</v>
      </c>
      <c r="C19" s="908">
        <v>94.130703559999986</v>
      </c>
      <c r="D19" s="908">
        <v>12.60043731</v>
      </c>
      <c r="E19" s="908">
        <v>6.5219603900000003</v>
      </c>
      <c r="F19" s="908">
        <v>62.150971929999997</v>
      </c>
      <c r="G19" s="908">
        <v>0</v>
      </c>
      <c r="H19" s="908">
        <v>0</v>
      </c>
      <c r="I19" s="908"/>
      <c r="K19" s="941"/>
      <c r="L19" s="296"/>
      <c r="M19" s="120"/>
      <c r="N19" s="120"/>
      <c r="O19" s="120"/>
      <c r="P19" s="120"/>
      <c r="Q19" s="120"/>
      <c r="R19" s="120"/>
      <c r="S19" s="120"/>
      <c r="T19" s="120"/>
      <c r="U19" s="120"/>
      <c r="V19" s="120"/>
      <c r="W19" s="120"/>
      <c r="X19" s="120"/>
      <c r="Y19" s="120"/>
    </row>
    <row r="20" spans="1:25" ht="13.5" customHeight="1">
      <c r="A20" s="816" t="s">
        <v>706</v>
      </c>
      <c r="B20" s="908">
        <v>2.8421844900000002</v>
      </c>
      <c r="C20" s="908">
        <v>0</v>
      </c>
      <c r="D20" s="908">
        <v>1.501385E-2</v>
      </c>
      <c r="E20" s="908">
        <v>1.3948396700000001</v>
      </c>
      <c r="F20" s="908">
        <v>1.43233097</v>
      </c>
      <c r="G20" s="908">
        <v>0</v>
      </c>
      <c r="H20" s="908">
        <v>0</v>
      </c>
      <c r="I20" s="908"/>
      <c r="K20" s="941"/>
      <c r="L20" s="296"/>
      <c r="M20" s="120"/>
      <c r="N20" s="120"/>
      <c r="O20" s="120"/>
      <c r="P20" s="120"/>
      <c r="Q20" s="120"/>
      <c r="R20" s="120"/>
      <c r="S20" s="120"/>
      <c r="T20" s="120"/>
      <c r="U20" s="120"/>
      <c r="V20" s="120"/>
      <c r="W20" s="120"/>
      <c r="X20" s="120"/>
      <c r="Y20" s="120"/>
    </row>
    <row r="21" spans="1:25" ht="13.5" customHeight="1">
      <c r="A21" s="816" t="s">
        <v>707</v>
      </c>
      <c r="B21" s="908">
        <v>21.784291769999999</v>
      </c>
      <c r="C21" s="908">
        <v>2.73498968</v>
      </c>
      <c r="D21" s="908">
        <v>10.386427680000001</v>
      </c>
      <c r="E21" s="908">
        <v>4.8661722300000001</v>
      </c>
      <c r="F21" s="908">
        <v>3.79670218</v>
      </c>
      <c r="G21" s="908">
        <v>0</v>
      </c>
      <c r="H21" s="908">
        <v>0</v>
      </c>
      <c r="I21" s="908"/>
      <c r="K21" s="941"/>
      <c r="L21" s="296"/>
      <c r="M21" s="120"/>
      <c r="N21" s="120"/>
      <c r="O21" s="120"/>
      <c r="P21" s="120"/>
      <c r="Q21" s="120"/>
      <c r="R21" s="120"/>
      <c r="S21" s="120"/>
      <c r="T21" s="120"/>
      <c r="U21" s="120"/>
      <c r="V21" s="120"/>
      <c r="W21" s="120"/>
      <c r="X21" s="120"/>
      <c r="Y21" s="120"/>
    </row>
    <row r="22" spans="1:25" ht="13.5" customHeight="1">
      <c r="A22" s="816" t="s">
        <v>708</v>
      </c>
      <c r="B22" s="908">
        <v>1.1594911800000001</v>
      </c>
      <c r="C22" s="908">
        <v>1.6207019999999999E-2</v>
      </c>
      <c r="D22" s="908">
        <v>7.5533719999999999E-2</v>
      </c>
      <c r="E22" s="908">
        <v>1.6868600000000001E-3</v>
      </c>
      <c r="F22" s="908">
        <v>1.06606358</v>
      </c>
      <c r="G22" s="908">
        <v>0</v>
      </c>
      <c r="H22" s="908">
        <v>0</v>
      </c>
      <c r="I22" s="908"/>
      <c r="K22" s="941"/>
      <c r="L22" s="296"/>
      <c r="M22" s="120"/>
      <c r="N22" s="120"/>
      <c r="O22" s="120"/>
      <c r="P22" s="120"/>
      <c r="Q22" s="120"/>
      <c r="R22" s="120"/>
      <c r="S22" s="120"/>
      <c r="T22" s="120"/>
      <c r="U22" s="120"/>
      <c r="V22" s="120"/>
      <c r="W22" s="120"/>
      <c r="X22" s="120"/>
      <c r="Y22" s="120"/>
    </row>
    <row r="23" spans="1:25" ht="13.5" customHeight="1">
      <c r="A23" s="817" t="s">
        <v>709</v>
      </c>
      <c r="B23" s="916">
        <v>723.53437388999998</v>
      </c>
      <c r="C23" s="916">
        <v>175.90884804999999</v>
      </c>
      <c r="D23" s="916">
        <v>252.30261216</v>
      </c>
      <c r="E23" s="916">
        <v>181.16822755000001</v>
      </c>
      <c r="F23" s="916">
        <v>114.13083818999999</v>
      </c>
      <c r="G23" s="916">
        <v>0</v>
      </c>
      <c r="H23" s="916">
        <v>2.3847940000000001E-2</v>
      </c>
      <c r="I23" s="908"/>
      <c r="K23" s="941"/>
      <c r="L23" s="296"/>
      <c r="M23" s="120"/>
      <c r="N23" s="120"/>
      <c r="O23" s="120"/>
      <c r="P23" s="120"/>
      <c r="Q23" s="120"/>
      <c r="R23" s="120"/>
      <c r="S23" s="120"/>
      <c r="T23" s="120"/>
      <c r="U23" s="120"/>
      <c r="V23" s="120"/>
      <c r="W23" s="120"/>
      <c r="X23" s="120"/>
      <c r="Y23" s="120"/>
    </row>
    <row r="24" spans="1:25" ht="13.5" customHeight="1">
      <c r="A24" s="816" t="s">
        <v>710</v>
      </c>
      <c r="B24" s="908">
        <v>58.774984539999998</v>
      </c>
      <c r="C24" s="908">
        <v>15.572782110000002</v>
      </c>
      <c r="D24" s="908">
        <v>42.584346259999997</v>
      </c>
      <c r="E24" s="908">
        <v>0.12310550000000001</v>
      </c>
      <c r="F24" s="908">
        <v>0.49475067</v>
      </c>
      <c r="G24" s="908">
        <v>0</v>
      </c>
      <c r="H24" s="908">
        <v>0</v>
      </c>
      <c r="I24" s="908"/>
      <c r="K24" s="941"/>
      <c r="L24" s="296"/>
      <c r="M24" s="120"/>
      <c r="N24" s="120"/>
      <c r="O24" s="120"/>
      <c r="P24" s="120"/>
      <c r="Q24" s="120"/>
      <c r="R24" s="120"/>
      <c r="S24" s="120"/>
      <c r="T24" s="120"/>
      <c r="U24" s="120"/>
      <c r="V24" s="120"/>
      <c r="W24" s="120"/>
      <c r="X24" s="120"/>
      <c r="Y24" s="120"/>
    </row>
    <row r="25" spans="1:25" ht="13.5" customHeight="1">
      <c r="A25" s="816" t="s">
        <v>711</v>
      </c>
      <c r="B25" s="908">
        <v>105.07524255</v>
      </c>
      <c r="C25" s="908">
        <v>46.748275380000003</v>
      </c>
      <c r="D25" s="908">
        <v>39.394352700000006</v>
      </c>
      <c r="E25" s="908">
        <v>13.434396039999999</v>
      </c>
      <c r="F25" s="908">
        <v>5.4982184299999997</v>
      </c>
      <c r="G25" s="908">
        <v>0</v>
      </c>
      <c r="H25" s="908">
        <v>0</v>
      </c>
      <c r="I25" s="908"/>
      <c r="K25" s="941"/>
      <c r="L25" s="296"/>
      <c r="M25" s="120"/>
      <c r="N25" s="120"/>
      <c r="O25" s="120"/>
      <c r="P25" s="120"/>
      <c r="Q25" s="120"/>
      <c r="R25" s="120"/>
      <c r="S25" s="120"/>
      <c r="T25" s="120"/>
      <c r="U25" s="120"/>
      <c r="V25" s="120"/>
      <c r="W25" s="120"/>
      <c r="X25" s="120"/>
      <c r="Y25" s="120"/>
    </row>
    <row r="26" spans="1:25" ht="13.5" customHeight="1">
      <c r="A26" s="816" t="s">
        <v>712</v>
      </c>
      <c r="B26" s="908">
        <v>139.90979185</v>
      </c>
      <c r="C26" s="908">
        <v>43.588566839999999</v>
      </c>
      <c r="D26" s="908">
        <v>19.648660779999997</v>
      </c>
      <c r="E26" s="908">
        <v>46.688914770000004</v>
      </c>
      <c r="F26" s="908">
        <v>29.983649460000002</v>
      </c>
      <c r="G26" s="908">
        <v>0</v>
      </c>
      <c r="H26" s="908">
        <v>0</v>
      </c>
      <c r="I26" s="908"/>
      <c r="K26" s="941"/>
      <c r="L26" s="296"/>
      <c r="M26" s="120"/>
      <c r="N26" s="120"/>
      <c r="O26" s="120"/>
      <c r="P26" s="120"/>
      <c r="Q26" s="120"/>
      <c r="R26" s="120"/>
      <c r="S26" s="120"/>
      <c r="T26" s="120"/>
      <c r="U26" s="120"/>
      <c r="V26" s="120"/>
      <c r="W26" s="120"/>
      <c r="X26" s="120"/>
      <c r="Y26" s="120"/>
    </row>
    <row r="27" spans="1:25" ht="13.5" customHeight="1">
      <c r="A27" s="816" t="s">
        <v>713</v>
      </c>
      <c r="B27" s="908">
        <v>186.2930102</v>
      </c>
      <c r="C27" s="908">
        <v>38.37222732</v>
      </c>
      <c r="D27" s="908">
        <v>71.377633759999995</v>
      </c>
      <c r="E27" s="908">
        <v>61.770043279999996</v>
      </c>
      <c r="F27" s="908">
        <v>14.773105839999999</v>
      </c>
      <c r="G27" s="908">
        <v>0</v>
      </c>
      <c r="H27" s="908">
        <v>0</v>
      </c>
      <c r="I27" s="908"/>
      <c r="K27" s="941"/>
      <c r="L27" s="296"/>
      <c r="M27" s="120"/>
      <c r="N27" s="120"/>
      <c r="O27" s="120"/>
      <c r="P27" s="120"/>
      <c r="Q27" s="120"/>
      <c r="R27" s="120"/>
      <c r="S27" s="120"/>
      <c r="T27" s="120"/>
      <c r="U27" s="120"/>
      <c r="V27" s="120"/>
      <c r="W27" s="120"/>
      <c r="X27" s="120"/>
      <c r="Y27" s="120"/>
    </row>
    <row r="28" spans="1:25" ht="13.5" customHeight="1">
      <c r="A28" s="816" t="s">
        <v>714</v>
      </c>
      <c r="B28" s="908">
        <v>54.609297509999998</v>
      </c>
      <c r="C28" s="908">
        <v>21.214855430000004</v>
      </c>
      <c r="D28" s="908">
        <v>21.768152090000001</v>
      </c>
      <c r="E28" s="908">
        <v>4.0680271499999998</v>
      </c>
      <c r="F28" s="908">
        <v>7.5582628400000003</v>
      </c>
      <c r="G28" s="908">
        <v>0</v>
      </c>
      <c r="H28" s="908">
        <v>0</v>
      </c>
      <c r="I28" s="908"/>
      <c r="K28" s="941"/>
      <c r="L28" s="296"/>
      <c r="M28" s="120"/>
      <c r="N28" s="120"/>
      <c r="O28" s="120"/>
      <c r="P28" s="120"/>
      <c r="Q28" s="120"/>
      <c r="R28" s="120"/>
      <c r="S28" s="120"/>
      <c r="T28" s="120"/>
      <c r="U28" s="120"/>
      <c r="V28" s="120"/>
      <c r="W28" s="120"/>
      <c r="X28" s="120"/>
      <c r="Y28" s="120"/>
    </row>
    <row r="29" spans="1:25" ht="13.5" customHeight="1">
      <c r="A29" s="816" t="s">
        <v>715</v>
      </c>
      <c r="B29" s="908">
        <v>109.14491864999999</v>
      </c>
      <c r="C29" s="908">
        <v>6.5481168300000006</v>
      </c>
      <c r="D29" s="908">
        <v>47.425966129999999</v>
      </c>
      <c r="E29" s="908">
        <v>53.666400070000002</v>
      </c>
      <c r="F29" s="908">
        <v>1.50443562</v>
      </c>
      <c r="G29" s="908">
        <v>0</v>
      </c>
      <c r="H29" s="908">
        <v>0</v>
      </c>
      <c r="I29" s="908"/>
      <c r="K29" s="941"/>
      <c r="L29" s="296"/>
      <c r="M29" s="120"/>
      <c r="N29" s="120"/>
      <c r="O29" s="120"/>
      <c r="P29" s="120"/>
      <c r="Q29" s="120"/>
      <c r="R29" s="120"/>
      <c r="S29" s="120"/>
      <c r="T29" s="120"/>
      <c r="U29" s="120"/>
      <c r="V29" s="120"/>
      <c r="W29" s="120"/>
      <c r="X29" s="120"/>
      <c r="Y29" s="120"/>
    </row>
    <row r="30" spans="1:25" ht="13.5" customHeight="1">
      <c r="A30" s="816" t="s">
        <v>716</v>
      </c>
      <c r="B30" s="908">
        <v>69.703280649999996</v>
      </c>
      <c r="C30" s="908">
        <v>3.8640241399999997</v>
      </c>
      <c r="D30" s="908">
        <v>10.103500439999999</v>
      </c>
      <c r="E30" s="908">
        <v>1.41734074</v>
      </c>
      <c r="F30" s="908">
        <v>54.318415330000001</v>
      </c>
      <c r="G30" s="908">
        <v>0</v>
      </c>
      <c r="H30" s="908">
        <v>0</v>
      </c>
      <c r="I30" s="908"/>
      <c r="K30" s="941"/>
      <c r="L30" s="296"/>
      <c r="M30" s="120"/>
      <c r="N30" s="120"/>
      <c r="O30" s="120"/>
      <c r="P30" s="120"/>
      <c r="Q30" s="120"/>
      <c r="R30" s="120"/>
      <c r="S30" s="120"/>
      <c r="T30" s="120"/>
      <c r="U30" s="120"/>
      <c r="V30" s="120"/>
      <c r="W30" s="120"/>
      <c r="X30" s="120"/>
      <c r="Y30" s="120"/>
    </row>
    <row r="31" spans="1:25" ht="13.5" customHeight="1">
      <c r="A31" s="817" t="s">
        <v>717</v>
      </c>
      <c r="B31" s="916">
        <v>518.48153027000001</v>
      </c>
      <c r="C31" s="916">
        <v>27.619210390000003</v>
      </c>
      <c r="D31" s="916">
        <v>1.10151234</v>
      </c>
      <c r="E31" s="916">
        <v>489.76080754000003</v>
      </c>
      <c r="F31" s="916">
        <v>0</v>
      </c>
      <c r="G31" s="916">
        <v>0</v>
      </c>
      <c r="H31" s="916">
        <v>0</v>
      </c>
      <c r="I31" s="908"/>
      <c r="K31" s="941"/>
      <c r="L31" s="296"/>
      <c r="M31" s="120"/>
      <c r="N31" s="120"/>
      <c r="O31" s="120"/>
      <c r="P31" s="120"/>
      <c r="Q31" s="120"/>
      <c r="R31" s="120"/>
      <c r="S31" s="120"/>
      <c r="T31" s="120"/>
      <c r="U31" s="120"/>
      <c r="V31" s="120"/>
      <c r="W31" s="120"/>
      <c r="X31" s="120"/>
      <c r="Y31" s="120"/>
    </row>
    <row r="32" spans="1:25" ht="13.5" customHeight="1">
      <c r="A32" s="816" t="s">
        <v>718</v>
      </c>
      <c r="B32" s="908">
        <v>0.17004740000000002</v>
      </c>
      <c r="C32" s="908">
        <v>0</v>
      </c>
      <c r="D32" s="908">
        <v>0.17004740000000002</v>
      </c>
      <c r="E32" s="908">
        <v>0</v>
      </c>
      <c r="F32" s="908">
        <v>0</v>
      </c>
      <c r="G32" s="908">
        <v>0</v>
      </c>
      <c r="H32" s="908">
        <v>0</v>
      </c>
      <c r="I32" s="908"/>
      <c r="K32" s="941"/>
      <c r="L32" s="296"/>
      <c r="M32" s="120"/>
      <c r="N32" s="120"/>
      <c r="O32" s="120"/>
      <c r="P32" s="120"/>
      <c r="Q32" s="120"/>
      <c r="R32" s="120"/>
      <c r="S32" s="120"/>
      <c r="T32" s="120"/>
      <c r="U32" s="120"/>
      <c r="V32" s="120"/>
      <c r="W32" s="120"/>
      <c r="X32" s="120"/>
      <c r="Y32" s="120"/>
    </row>
    <row r="33" spans="1:25" ht="13.5" customHeight="1">
      <c r="A33" s="816" t="s">
        <v>719</v>
      </c>
      <c r="B33" s="908">
        <v>507.19773101000004</v>
      </c>
      <c r="C33" s="908">
        <v>27.60488853</v>
      </c>
      <c r="D33" s="908">
        <v>0.63203494000000005</v>
      </c>
      <c r="E33" s="908">
        <v>478.96080754000002</v>
      </c>
      <c r="F33" s="908">
        <v>0</v>
      </c>
      <c r="G33" s="908">
        <v>0</v>
      </c>
      <c r="H33" s="908">
        <v>0</v>
      </c>
      <c r="I33" s="908"/>
      <c r="K33" s="941"/>
      <c r="L33" s="296"/>
      <c r="M33" s="120"/>
      <c r="N33" s="120"/>
      <c r="O33" s="120"/>
      <c r="P33" s="120"/>
      <c r="Q33" s="120"/>
      <c r="R33" s="120"/>
      <c r="S33" s="120"/>
      <c r="T33" s="120"/>
      <c r="U33" s="120"/>
      <c r="V33" s="120"/>
      <c r="W33" s="120"/>
      <c r="X33" s="120"/>
      <c r="Y33" s="120"/>
    </row>
    <row r="34" spans="1:25" ht="13.5" customHeight="1">
      <c r="A34" s="816" t="s">
        <v>720</v>
      </c>
      <c r="B34" s="908">
        <v>11.113751860000001</v>
      </c>
      <c r="C34" s="908">
        <v>1.4321860000000797E-2</v>
      </c>
      <c r="D34" s="908">
        <v>0.29943000000000003</v>
      </c>
      <c r="E34" s="908">
        <v>10.8</v>
      </c>
      <c r="F34" s="908">
        <v>0</v>
      </c>
      <c r="G34" s="908">
        <v>0</v>
      </c>
      <c r="H34" s="908">
        <v>0</v>
      </c>
      <c r="I34" s="908"/>
      <c r="K34" s="941"/>
      <c r="L34" s="296"/>
      <c r="M34" s="120"/>
      <c r="N34" s="120"/>
      <c r="O34" s="120"/>
      <c r="P34" s="120"/>
      <c r="Q34" s="120"/>
      <c r="R34" s="120"/>
      <c r="S34" s="120"/>
      <c r="T34" s="120"/>
      <c r="U34" s="120"/>
      <c r="V34" s="120"/>
      <c r="W34" s="120"/>
      <c r="X34" s="120"/>
      <c r="Y34" s="120"/>
    </row>
    <row r="35" spans="1:25" ht="13.5" customHeight="1">
      <c r="A35" s="817" t="s">
        <v>721</v>
      </c>
      <c r="B35" s="916">
        <v>37.706411119999999</v>
      </c>
      <c r="C35" s="916">
        <v>3.0268292799999998</v>
      </c>
      <c r="D35" s="916">
        <v>2.5475059299999998</v>
      </c>
      <c r="E35" s="916">
        <v>28.98529461</v>
      </c>
      <c r="F35" s="916">
        <v>3.1467813000000002</v>
      </c>
      <c r="G35" s="916">
        <v>0</v>
      </c>
      <c r="H35" s="916">
        <v>0</v>
      </c>
      <c r="I35" s="908"/>
      <c r="K35" s="941"/>
      <c r="L35" s="296"/>
      <c r="M35" s="120"/>
      <c r="N35" s="120"/>
      <c r="O35" s="120"/>
      <c r="P35" s="120"/>
      <c r="Q35" s="120"/>
      <c r="R35" s="120"/>
      <c r="S35" s="120"/>
      <c r="T35" s="120"/>
      <c r="U35" s="120"/>
      <c r="V35" s="120"/>
      <c r="W35" s="120"/>
      <c r="X35" s="120"/>
      <c r="Y35" s="120"/>
    </row>
    <row r="36" spans="1:25" ht="13.5" customHeight="1">
      <c r="A36" s="319" t="s">
        <v>722</v>
      </c>
      <c r="B36" s="908">
        <v>29.466911640000003</v>
      </c>
      <c r="C36" s="908">
        <v>5.4883229999999998E-2</v>
      </c>
      <c r="D36" s="908">
        <v>1.49973628</v>
      </c>
      <c r="E36" s="908">
        <v>27.803514340000003</v>
      </c>
      <c r="F36" s="908">
        <v>0.10877779</v>
      </c>
      <c r="G36" s="908">
        <v>0</v>
      </c>
      <c r="H36" s="908">
        <v>0</v>
      </c>
      <c r="I36" s="908"/>
      <c r="K36" s="941"/>
      <c r="L36" s="296"/>
      <c r="M36" s="120"/>
      <c r="N36" s="120"/>
      <c r="O36" s="120"/>
      <c r="P36" s="120"/>
      <c r="Q36" s="120"/>
      <c r="R36" s="120"/>
      <c r="S36" s="120"/>
      <c r="T36" s="120"/>
      <c r="U36" s="120"/>
      <c r="V36" s="120"/>
      <c r="W36" s="120"/>
      <c r="X36" s="120"/>
      <c r="Y36" s="120"/>
    </row>
    <row r="37" spans="1:25" ht="13.5" customHeight="1">
      <c r="A37" s="319" t="s">
        <v>723</v>
      </c>
      <c r="B37" s="908">
        <v>1.0090554199999999</v>
      </c>
      <c r="C37" s="908">
        <v>0.10812239</v>
      </c>
      <c r="D37" s="908">
        <v>0</v>
      </c>
      <c r="E37" s="908">
        <v>0</v>
      </c>
      <c r="F37" s="908">
        <v>0.90093303000000002</v>
      </c>
      <c r="G37" s="908">
        <v>0</v>
      </c>
      <c r="H37" s="908">
        <v>0</v>
      </c>
      <c r="I37" s="908"/>
      <c r="K37" s="941"/>
      <c r="L37" s="296"/>
      <c r="M37" s="120"/>
      <c r="N37" s="120"/>
      <c r="O37" s="120"/>
      <c r="P37" s="120"/>
      <c r="Q37" s="120"/>
      <c r="R37" s="120"/>
      <c r="S37" s="120"/>
      <c r="T37" s="120"/>
      <c r="U37" s="120"/>
      <c r="V37" s="120"/>
      <c r="W37" s="120"/>
      <c r="X37" s="120"/>
      <c r="Y37" s="120"/>
    </row>
    <row r="38" spans="1:25" ht="13.5" customHeight="1">
      <c r="A38" s="816" t="s">
        <v>724</v>
      </c>
      <c r="B38" s="908">
        <v>7.23044406</v>
      </c>
      <c r="C38" s="908">
        <v>2.86382366</v>
      </c>
      <c r="D38" s="908">
        <v>1.04776965</v>
      </c>
      <c r="E38" s="908">
        <v>1.18178027</v>
      </c>
      <c r="F38" s="908">
        <v>2.1370704799999998</v>
      </c>
      <c r="G38" s="908">
        <v>0</v>
      </c>
      <c r="H38" s="908">
        <v>0</v>
      </c>
      <c r="I38" s="908"/>
      <c r="K38" s="941"/>
      <c r="L38" s="296"/>
      <c r="M38" s="120"/>
      <c r="N38" s="120"/>
      <c r="O38" s="120"/>
      <c r="P38" s="120"/>
      <c r="Q38" s="120"/>
      <c r="R38" s="120"/>
      <c r="S38" s="120"/>
      <c r="T38" s="120"/>
      <c r="U38" s="120"/>
      <c r="V38" s="120"/>
      <c r="W38" s="120"/>
      <c r="X38" s="120"/>
      <c r="Y38" s="120"/>
    </row>
    <row r="39" spans="1:25" ht="13.5" customHeight="1">
      <c r="A39" s="817" t="s">
        <v>725</v>
      </c>
      <c r="B39" s="916">
        <v>261.52917206999996</v>
      </c>
      <c r="C39" s="916">
        <v>98.932979599999982</v>
      </c>
      <c r="D39" s="916">
        <v>98.853382089999997</v>
      </c>
      <c r="E39" s="916">
        <v>53.243272210000001</v>
      </c>
      <c r="F39" s="916">
        <v>10.499538169999999</v>
      </c>
      <c r="G39" s="916">
        <v>0</v>
      </c>
      <c r="H39" s="916">
        <v>0</v>
      </c>
      <c r="I39" s="908"/>
      <c r="K39" s="941"/>
      <c r="L39" s="296"/>
      <c r="M39" s="120"/>
      <c r="N39" s="120"/>
      <c r="O39" s="120"/>
      <c r="P39" s="120"/>
      <c r="Q39" s="120"/>
      <c r="R39" s="120"/>
      <c r="S39" s="120"/>
      <c r="T39" s="120"/>
      <c r="U39" s="120"/>
      <c r="V39" s="120"/>
      <c r="W39" s="120"/>
      <c r="X39" s="120"/>
      <c r="Y39" s="120"/>
    </row>
    <row r="40" spans="1:25" ht="13.5" customHeight="1">
      <c r="A40" s="817" t="s">
        <v>728</v>
      </c>
      <c r="B40" s="916">
        <v>7.150242379999999</v>
      </c>
      <c r="C40" s="916">
        <v>0.59674779999999994</v>
      </c>
      <c r="D40" s="916">
        <v>0.48036405999999998</v>
      </c>
      <c r="E40" s="916">
        <v>4.2372572899999996</v>
      </c>
      <c r="F40" s="916">
        <v>1.83587323</v>
      </c>
      <c r="G40" s="916">
        <v>0</v>
      </c>
      <c r="H40" s="916">
        <v>0</v>
      </c>
      <c r="I40" s="908"/>
      <c r="K40" s="941"/>
      <c r="L40" s="296"/>
      <c r="M40" s="120"/>
      <c r="N40" s="120"/>
      <c r="O40" s="120"/>
      <c r="P40" s="120"/>
      <c r="Q40" s="120"/>
      <c r="R40" s="120"/>
      <c r="S40" s="120"/>
      <c r="T40" s="120"/>
      <c r="U40" s="120"/>
      <c r="V40" s="120"/>
      <c r="W40" s="120"/>
      <c r="X40" s="120"/>
      <c r="Y40" s="120"/>
    </row>
    <row r="41" spans="1:25" ht="13.5" customHeight="1" thickBot="1">
      <c r="I41" s="908"/>
      <c r="K41" s="941"/>
      <c r="L41" s="296"/>
      <c r="M41" s="120"/>
      <c r="N41" s="120"/>
      <c r="O41" s="120"/>
      <c r="P41" s="120"/>
      <c r="Q41" s="120"/>
      <c r="R41" s="120"/>
      <c r="S41" s="120"/>
      <c r="T41" s="120"/>
      <c r="U41" s="120"/>
      <c r="V41" s="120"/>
      <c r="W41" s="120"/>
      <c r="X41" s="120"/>
      <c r="Y41" s="120"/>
    </row>
    <row r="42" spans="1:25" ht="13.5" customHeight="1" thickBot="1">
      <c r="A42" s="813" t="s">
        <v>729</v>
      </c>
      <c r="B42" s="911">
        <v>2800.3861199500002</v>
      </c>
      <c r="C42" s="911">
        <v>781.32073330000003</v>
      </c>
      <c r="D42" s="911">
        <v>437.16684042000003</v>
      </c>
      <c r="E42" s="911">
        <v>1003.54649351</v>
      </c>
      <c r="F42" s="911">
        <v>240.11448689999997</v>
      </c>
      <c r="G42" s="911">
        <v>0</v>
      </c>
      <c r="H42" s="911">
        <v>338.23756581999999</v>
      </c>
      <c r="I42" s="908"/>
      <c r="K42" s="941"/>
      <c r="L42" s="296"/>
      <c r="M42" s="120"/>
      <c r="N42" s="120"/>
      <c r="O42" s="120"/>
      <c r="P42" s="120"/>
      <c r="Q42" s="120"/>
      <c r="R42" s="120"/>
      <c r="S42" s="120"/>
      <c r="T42" s="120"/>
      <c r="U42" s="120"/>
      <c r="V42" s="120"/>
      <c r="W42" s="120"/>
      <c r="X42" s="120"/>
      <c r="Y42" s="120"/>
    </row>
    <row r="43" spans="1:25" ht="13.5" customHeight="1">
      <c r="A43" s="816" t="s">
        <v>730</v>
      </c>
      <c r="B43" s="908">
        <v>823.518418</v>
      </c>
      <c r="C43" s="908">
        <v>346.30703359</v>
      </c>
      <c r="D43" s="908">
        <v>354.40166539000001</v>
      </c>
      <c r="E43" s="908">
        <v>80.521351530000004</v>
      </c>
      <c r="F43" s="908">
        <v>42.288367489999999</v>
      </c>
      <c r="G43" s="908">
        <v>0</v>
      </c>
      <c r="H43" s="908">
        <v>0</v>
      </c>
      <c r="I43" s="908"/>
      <c r="K43" s="941"/>
      <c r="L43" s="296"/>
      <c r="M43" s="120"/>
      <c r="N43" s="120"/>
      <c r="O43" s="120"/>
      <c r="P43" s="120"/>
      <c r="Q43" s="120"/>
      <c r="R43" s="120"/>
      <c r="S43" s="120"/>
      <c r="T43" s="120"/>
      <c r="U43" s="120"/>
      <c r="V43" s="120"/>
      <c r="W43" s="120"/>
      <c r="X43" s="120"/>
      <c r="Y43" s="120"/>
    </row>
    <row r="44" spans="1:25" ht="13.5" customHeight="1">
      <c r="A44" s="816" t="s">
        <v>731</v>
      </c>
      <c r="B44" s="908">
        <v>310.59919180000003</v>
      </c>
      <c r="C44" s="908">
        <v>128.58632059000001</v>
      </c>
      <c r="D44" s="908">
        <v>138.01084284999999</v>
      </c>
      <c r="E44" s="908">
        <v>40.987159399999996</v>
      </c>
      <c r="F44" s="908">
        <v>3.0148689599999998</v>
      </c>
      <c r="G44" s="908">
        <v>0</v>
      </c>
      <c r="H44" s="908">
        <v>0</v>
      </c>
      <c r="I44" s="908"/>
      <c r="K44" s="941"/>
      <c r="L44" s="296"/>
      <c r="M44" s="120"/>
      <c r="N44" s="120"/>
      <c r="O44" s="120"/>
      <c r="P44" s="120"/>
      <c r="Q44" s="120"/>
      <c r="R44" s="120"/>
      <c r="S44" s="120"/>
      <c r="T44" s="120"/>
      <c r="U44" s="120"/>
      <c r="V44" s="120"/>
      <c r="W44" s="120"/>
      <c r="X44" s="120"/>
      <c r="Y44" s="120"/>
    </row>
    <row r="45" spans="1:25" ht="13.5" customHeight="1" thickBot="1">
      <c r="A45" s="815" t="s">
        <v>749</v>
      </c>
      <c r="B45" s="913">
        <v>218.87200682000008</v>
      </c>
      <c r="C45" s="913">
        <v>30.703233350000005</v>
      </c>
      <c r="D45" s="913">
        <v>132.44835932000009</v>
      </c>
      <c r="E45" s="913">
        <v>24.493470229999986</v>
      </c>
      <c r="F45" s="913">
        <v>31.226943919999997</v>
      </c>
      <c r="G45" s="913">
        <v>0</v>
      </c>
      <c r="H45" s="913">
        <v>0</v>
      </c>
      <c r="I45" s="908"/>
      <c r="K45" s="941"/>
      <c r="L45" s="296"/>
      <c r="M45" s="120"/>
      <c r="N45" s="120"/>
      <c r="O45" s="120"/>
      <c r="P45" s="120"/>
      <c r="Q45" s="120"/>
      <c r="R45" s="120"/>
      <c r="S45" s="120"/>
      <c r="T45" s="120"/>
      <c r="U45" s="120"/>
      <c r="V45" s="120"/>
      <c r="W45" s="120"/>
      <c r="X45" s="120"/>
      <c r="Y45" s="120"/>
    </row>
    <row r="46" spans="1:25" ht="13.5" customHeight="1" thickBot="1">
      <c r="A46" s="814" t="s">
        <v>733</v>
      </c>
      <c r="B46" s="912">
        <v>1352.9896166200001</v>
      </c>
      <c r="C46" s="912">
        <v>505.59658753000002</v>
      </c>
      <c r="D46" s="912">
        <v>624.86086756000009</v>
      </c>
      <c r="E46" s="912">
        <v>146.00198115999999</v>
      </c>
      <c r="F46" s="912">
        <v>76.530180369999997</v>
      </c>
      <c r="G46" s="912">
        <v>0</v>
      </c>
      <c r="H46" s="912">
        <v>0</v>
      </c>
      <c r="I46" s="908"/>
      <c r="K46" s="941"/>
      <c r="L46" s="296"/>
      <c r="M46" s="120"/>
      <c r="N46" s="120"/>
      <c r="O46" s="120"/>
      <c r="P46" s="120"/>
      <c r="Q46" s="120"/>
      <c r="R46" s="120"/>
      <c r="S46" s="120"/>
      <c r="T46" s="120"/>
      <c r="U46" s="120"/>
      <c r="V46" s="120"/>
      <c r="W46" s="120"/>
      <c r="X46" s="120"/>
      <c r="Y46" s="120"/>
    </row>
    <row r="47" spans="1:25" ht="13.5" customHeight="1" thickBot="1">
      <c r="A47" s="813" t="s">
        <v>671</v>
      </c>
      <c r="B47" s="911">
        <v>34.161965969999997</v>
      </c>
      <c r="C47" s="911">
        <v>34.161965969999997</v>
      </c>
      <c r="D47" s="911">
        <v>0</v>
      </c>
      <c r="E47" s="911">
        <v>0</v>
      </c>
      <c r="F47" s="911">
        <v>0</v>
      </c>
      <c r="G47" s="911">
        <v>0</v>
      </c>
      <c r="H47" s="911">
        <v>0</v>
      </c>
      <c r="I47" s="908"/>
      <c r="K47" s="941"/>
      <c r="L47" s="296"/>
      <c r="M47" s="120"/>
      <c r="N47" s="120"/>
      <c r="O47" s="120"/>
      <c r="P47" s="120"/>
      <c r="Q47" s="120"/>
      <c r="R47" s="120"/>
      <c r="S47" s="120"/>
      <c r="T47" s="120"/>
      <c r="U47" s="120"/>
      <c r="V47" s="120"/>
      <c r="W47" s="120"/>
      <c r="X47" s="120"/>
      <c r="Y47" s="120"/>
    </row>
    <row r="48" spans="1:25" ht="13.5" customHeight="1" thickBot="1">
      <c r="A48" s="813" t="s">
        <v>734</v>
      </c>
      <c r="B48" s="911">
        <v>0</v>
      </c>
      <c r="C48" s="911">
        <v>0</v>
      </c>
      <c r="D48" s="911">
        <v>0</v>
      </c>
      <c r="E48" s="911">
        <v>0</v>
      </c>
      <c r="F48" s="911">
        <v>0</v>
      </c>
      <c r="G48" s="911">
        <v>0</v>
      </c>
      <c r="H48" s="911">
        <v>0</v>
      </c>
      <c r="I48" s="908"/>
      <c r="K48" s="941"/>
      <c r="L48" s="296"/>
      <c r="M48" s="120"/>
      <c r="N48" s="120"/>
      <c r="O48" s="120"/>
      <c r="P48" s="120"/>
      <c r="Q48" s="120"/>
      <c r="R48" s="120"/>
      <c r="S48" s="120"/>
      <c r="T48" s="120"/>
      <c r="U48" s="120"/>
      <c r="V48" s="120"/>
      <c r="W48" s="120"/>
      <c r="X48" s="120"/>
      <c r="Y48" s="120"/>
    </row>
    <row r="49" spans="1:28" ht="13.5" customHeight="1" thickBot="1">
      <c r="A49" s="814" t="s">
        <v>337</v>
      </c>
      <c r="B49" s="912">
        <v>4187.5377025400003</v>
      </c>
      <c r="C49" s="912">
        <v>1321.0792868000001</v>
      </c>
      <c r="D49" s="912">
        <v>1062.0277079800001</v>
      </c>
      <c r="E49" s="912">
        <v>1149.5484746699999</v>
      </c>
      <c r="F49" s="912">
        <v>316.64466726999996</v>
      </c>
      <c r="G49" s="912">
        <v>0</v>
      </c>
      <c r="H49" s="912">
        <v>338.23756581999999</v>
      </c>
      <c r="I49" s="908"/>
      <c r="K49" s="941"/>
      <c r="L49" s="296"/>
      <c r="M49" s="120"/>
      <c r="N49" s="120"/>
      <c r="O49" s="120"/>
      <c r="P49" s="120"/>
      <c r="Q49" s="120"/>
      <c r="R49" s="120"/>
      <c r="S49" s="120"/>
      <c r="T49" s="120"/>
      <c r="U49" s="120"/>
      <c r="V49" s="120"/>
      <c r="W49" s="120"/>
      <c r="X49" s="120"/>
      <c r="Y49" s="120"/>
    </row>
    <row r="50" spans="1:28" ht="13.5" customHeight="1" thickBot="1">
      <c r="A50" s="813" t="s">
        <v>735</v>
      </c>
      <c r="B50" s="911">
        <v>675.20888515000001</v>
      </c>
      <c r="C50" s="911">
        <v>658.27329202999999</v>
      </c>
      <c r="D50" s="911">
        <v>0</v>
      </c>
      <c r="E50" s="911">
        <v>16.93559312</v>
      </c>
      <c r="F50" s="911">
        <v>0</v>
      </c>
      <c r="G50" s="911">
        <v>0</v>
      </c>
      <c r="H50" s="911">
        <v>0</v>
      </c>
      <c r="I50" s="908"/>
      <c r="K50" s="941"/>
      <c r="L50" s="296"/>
      <c r="M50" s="120"/>
      <c r="N50" s="120"/>
      <c r="O50" s="120"/>
      <c r="P50" s="120"/>
      <c r="Q50" s="120"/>
      <c r="R50" s="120"/>
      <c r="S50" s="120"/>
      <c r="T50" s="120"/>
      <c r="U50" s="120"/>
      <c r="V50" s="120"/>
      <c r="W50" s="120"/>
      <c r="X50" s="120"/>
      <c r="Y50" s="120"/>
    </row>
    <row r="51" spans="1:28" ht="13.5" customHeight="1">
      <c r="A51" s="316"/>
      <c r="B51" s="908"/>
      <c r="C51" s="934"/>
      <c r="D51" s="908"/>
      <c r="E51" s="914"/>
      <c r="F51" s="915"/>
      <c r="G51" s="915"/>
      <c r="H51" s="915"/>
      <c r="I51" s="915"/>
      <c r="M51" s="120"/>
      <c r="N51" s="120"/>
    </row>
    <row r="52" spans="1:28" ht="13.5" customHeight="1">
      <c r="A52" s="940"/>
      <c r="B52" s="910"/>
      <c r="C52" s="910"/>
      <c r="D52" s="910"/>
      <c r="E52" s="910"/>
      <c r="F52" s="910"/>
      <c r="G52" s="910"/>
      <c r="H52" s="910"/>
      <c r="I52" s="935"/>
      <c r="M52" s="120"/>
      <c r="N52" s="120"/>
    </row>
    <row r="53" spans="1:28" ht="13.5" customHeight="1">
      <c r="B53" s="906"/>
      <c r="C53" s="906"/>
      <c r="D53" s="906"/>
      <c r="E53" s="906"/>
      <c r="F53" s="906"/>
      <c r="G53" s="906"/>
      <c r="H53" s="906"/>
      <c r="M53" s="120"/>
      <c r="N53" s="120"/>
    </row>
    <row r="54" spans="1:28" ht="13.5" customHeight="1">
      <c r="A54" s="1011" t="s">
        <v>803</v>
      </c>
      <c r="B54" s="905"/>
      <c r="C54" s="905"/>
      <c r="D54" s="905"/>
      <c r="E54" s="905"/>
      <c r="M54" s="120"/>
      <c r="N54" s="120"/>
    </row>
    <row r="55" spans="1:28" ht="49.35" customHeight="1" thickBot="1">
      <c r="A55" s="919" t="s">
        <v>109</v>
      </c>
      <c r="B55" s="918" t="s">
        <v>337</v>
      </c>
      <c r="C55" s="918" t="s">
        <v>556</v>
      </c>
      <c r="D55" s="918" t="s">
        <v>684</v>
      </c>
      <c r="E55" s="918" t="s">
        <v>685</v>
      </c>
      <c r="F55" s="918" t="s">
        <v>686</v>
      </c>
      <c r="G55" s="918" t="s">
        <v>687</v>
      </c>
      <c r="H55" s="917" t="s">
        <v>688</v>
      </c>
      <c r="I55" s="938"/>
      <c r="J55" s="938"/>
      <c r="K55" s="938"/>
      <c r="M55" s="120"/>
      <c r="N55" s="120"/>
    </row>
    <row r="56" spans="1:28">
      <c r="A56" s="817" t="s">
        <v>689</v>
      </c>
      <c r="B56" s="916">
        <v>75.430520139999999</v>
      </c>
      <c r="C56" s="916">
        <v>51.058329049999998</v>
      </c>
      <c r="D56" s="916">
        <v>3.9126961599999999</v>
      </c>
      <c r="E56" s="916">
        <v>8.3095825699999999</v>
      </c>
      <c r="F56" s="916">
        <v>12.14991236</v>
      </c>
      <c r="G56" s="916">
        <v>0</v>
      </c>
      <c r="H56" s="916">
        <v>0</v>
      </c>
      <c r="I56" s="908"/>
      <c r="J56" s="937"/>
      <c r="K56" s="908"/>
      <c r="L56" s="296"/>
      <c r="M56" s="120"/>
      <c r="N56" s="120"/>
      <c r="O56" s="111"/>
      <c r="P56" s="111"/>
      <c r="Q56" s="111"/>
      <c r="R56" s="111"/>
      <c r="S56" s="111"/>
      <c r="T56" s="111"/>
      <c r="U56" s="111"/>
      <c r="V56" s="111"/>
      <c r="W56" s="111"/>
      <c r="X56" s="111"/>
      <c r="Y56" s="111"/>
      <c r="Z56" s="111"/>
      <c r="AA56" s="111"/>
      <c r="AB56" s="111"/>
    </row>
    <row r="57" spans="1:28">
      <c r="A57" s="817" t="s">
        <v>690</v>
      </c>
      <c r="B57" s="916">
        <v>349.18564400000002</v>
      </c>
      <c r="C57" s="916">
        <v>322.33745589</v>
      </c>
      <c r="D57" s="916">
        <v>20.383074700000002</v>
      </c>
      <c r="E57" s="916">
        <v>2.4655340200000002</v>
      </c>
      <c r="F57" s="916">
        <v>2.8342982999999999</v>
      </c>
      <c r="G57" s="916">
        <v>0</v>
      </c>
      <c r="H57" s="916">
        <v>1.1652810899999999</v>
      </c>
      <c r="I57" s="908"/>
      <c r="J57" s="937"/>
      <c r="K57" s="908"/>
      <c r="L57" s="296"/>
      <c r="M57" s="120"/>
      <c r="N57" s="120"/>
      <c r="O57" s="111"/>
      <c r="P57" s="111"/>
      <c r="Q57" s="111"/>
      <c r="R57" s="111"/>
      <c r="S57" s="111"/>
      <c r="T57" s="111"/>
      <c r="U57" s="111"/>
      <c r="V57" s="111"/>
      <c r="W57" s="111"/>
      <c r="X57" s="111"/>
      <c r="Y57" s="111"/>
      <c r="Z57" s="111"/>
      <c r="AA57" s="111"/>
      <c r="AB57" s="111"/>
    </row>
    <row r="58" spans="1:28">
      <c r="A58" s="816" t="s">
        <v>691</v>
      </c>
      <c r="B58" s="908">
        <v>81.028706579999991</v>
      </c>
      <c r="C58" s="908">
        <v>74.192467410000006</v>
      </c>
      <c r="D58" s="908">
        <v>3.9110705699999997</v>
      </c>
      <c r="E58" s="908">
        <v>0.85665327999999996</v>
      </c>
      <c r="F58" s="908">
        <v>0.90323423000000003</v>
      </c>
      <c r="G58" s="908">
        <v>0</v>
      </c>
      <c r="H58" s="908">
        <v>1.1652810899999999</v>
      </c>
      <c r="I58" s="908"/>
      <c r="J58" s="937"/>
      <c r="K58" s="908"/>
      <c r="L58" s="296"/>
      <c r="M58" s="120"/>
      <c r="N58" s="120"/>
      <c r="O58" s="111"/>
      <c r="P58" s="111"/>
      <c r="Q58" s="111"/>
      <c r="R58" s="111"/>
      <c r="S58" s="111"/>
      <c r="T58" s="111"/>
      <c r="U58" s="111"/>
      <c r="V58" s="111"/>
      <c r="W58" s="111"/>
      <c r="X58" s="111"/>
      <c r="Y58" s="111"/>
      <c r="Z58" s="111"/>
      <c r="AA58" s="111"/>
      <c r="AB58" s="111"/>
    </row>
    <row r="59" spans="1:28">
      <c r="A59" s="816" t="s">
        <v>692</v>
      </c>
      <c r="B59" s="908">
        <v>265.01960875999993</v>
      </c>
      <c r="C59" s="908">
        <v>247.99617194999996</v>
      </c>
      <c r="D59" s="908">
        <v>13.768664500000002</v>
      </c>
      <c r="E59" s="908">
        <v>1.32370824</v>
      </c>
      <c r="F59" s="908">
        <v>1.9310640699999999</v>
      </c>
      <c r="G59" s="908">
        <v>0</v>
      </c>
      <c r="H59" s="908">
        <v>0</v>
      </c>
      <c r="I59" s="908"/>
      <c r="J59" s="937"/>
      <c r="K59" s="908"/>
      <c r="L59" s="296"/>
      <c r="M59" s="120"/>
      <c r="N59" s="120"/>
      <c r="O59" s="111"/>
      <c r="P59" s="111"/>
      <c r="Q59" s="111"/>
      <c r="R59" s="111"/>
      <c r="S59" s="111"/>
      <c r="T59" s="111"/>
      <c r="U59" s="111"/>
      <c r="V59" s="111"/>
      <c r="W59" s="111"/>
      <c r="X59" s="111"/>
      <c r="Y59" s="111"/>
      <c r="Z59" s="111"/>
      <c r="AA59" s="111"/>
      <c r="AB59" s="111"/>
    </row>
    <row r="60" spans="1:28">
      <c r="A60" s="319" t="s">
        <v>693</v>
      </c>
      <c r="B60" s="908">
        <v>3.1373286599999997</v>
      </c>
      <c r="C60" s="908">
        <v>0.14881653</v>
      </c>
      <c r="D60" s="908">
        <v>2.7033396299999999</v>
      </c>
      <c r="E60" s="908">
        <v>0.2851725</v>
      </c>
      <c r="F60" s="908">
        <v>0</v>
      </c>
      <c r="G60" s="908">
        <v>0</v>
      </c>
      <c r="H60" s="908">
        <v>0</v>
      </c>
      <c r="I60" s="908"/>
      <c r="J60" s="937"/>
      <c r="K60" s="908"/>
      <c r="L60" s="296"/>
      <c r="M60" s="120"/>
      <c r="N60" s="120"/>
      <c r="O60" s="111"/>
      <c r="P60" s="111"/>
      <c r="Q60" s="111"/>
      <c r="R60" s="111"/>
      <c r="S60" s="111"/>
      <c r="T60" s="111"/>
      <c r="U60" s="111"/>
      <c r="V60" s="111"/>
      <c r="W60" s="111"/>
      <c r="X60" s="111"/>
      <c r="Y60" s="111"/>
      <c r="Z60" s="111"/>
      <c r="AA60" s="111"/>
      <c r="AB60" s="111"/>
    </row>
    <row r="61" spans="1:28">
      <c r="A61" s="537" t="s">
        <v>694</v>
      </c>
      <c r="B61" s="916">
        <v>572.07938490000004</v>
      </c>
      <c r="C61" s="916">
        <v>18.71734433</v>
      </c>
      <c r="D61" s="916">
        <v>20.27639478</v>
      </c>
      <c r="E61" s="916">
        <v>204.78192011000002</v>
      </c>
      <c r="F61" s="916">
        <v>0.93942181000000002</v>
      </c>
      <c r="G61" s="916">
        <v>0</v>
      </c>
      <c r="H61" s="916">
        <v>327.36430387000001</v>
      </c>
      <c r="I61" s="908"/>
      <c r="J61" s="937"/>
      <c r="K61" s="908"/>
      <c r="L61" s="296"/>
      <c r="M61" s="120"/>
      <c r="N61" s="120"/>
      <c r="O61" s="111"/>
      <c r="P61" s="111"/>
      <c r="Q61" s="111"/>
      <c r="R61" s="111"/>
      <c r="S61" s="111"/>
      <c r="T61" s="111"/>
      <c r="U61" s="111"/>
      <c r="V61" s="111"/>
      <c r="W61" s="111"/>
      <c r="X61" s="111"/>
      <c r="Y61" s="111"/>
      <c r="Z61" s="111"/>
      <c r="AA61" s="111"/>
      <c r="AB61" s="111"/>
    </row>
    <row r="62" spans="1:28">
      <c r="A62" s="816" t="s">
        <v>695</v>
      </c>
      <c r="B62" s="908">
        <v>36.159181320000002</v>
      </c>
      <c r="C62" s="908">
        <v>18.71734433</v>
      </c>
      <c r="D62" s="908">
        <v>13.509224249999999</v>
      </c>
      <c r="E62" s="908">
        <v>3.6904429100000002</v>
      </c>
      <c r="F62" s="908">
        <v>0.24216983</v>
      </c>
      <c r="G62" s="908">
        <v>0</v>
      </c>
      <c r="H62" s="908">
        <v>0</v>
      </c>
      <c r="I62" s="908"/>
      <c r="J62" s="937"/>
      <c r="K62" s="908"/>
      <c r="L62" s="296"/>
      <c r="M62" s="120"/>
      <c r="N62" s="120"/>
      <c r="O62" s="111"/>
      <c r="P62" s="111"/>
      <c r="Q62" s="111"/>
      <c r="R62" s="111"/>
      <c r="S62" s="111"/>
      <c r="T62" s="111"/>
      <c r="U62" s="111"/>
      <c r="V62" s="111"/>
      <c r="W62" s="111"/>
      <c r="X62" s="111"/>
      <c r="Y62" s="111"/>
      <c r="Z62" s="111"/>
      <c r="AA62" s="111"/>
      <c r="AB62" s="111"/>
    </row>
    <row r="63" spans="1:28">
      <c r="A63" s="816" t="s">
        <v>696</v>
      </c>
      <c r="B63" s="908">
        <v>7.1110340900000004</v>
      </c>
      <c r="C63" s="908">
        <v>0</v>
      </c>
      <c r="D63" s="908">
        <v>2.6201529900000002</v>
      </c>
      <c r="E63" s="908">
        <v>3.9591320300000001</v>
      </c>
      <c r="F63" s="908">
        <v>0.53174906999999993</v>
      </c>
      <c r="G63" s="908">
        <v>0</v>
      </c>
      <c r="H63" s="908">
        <v>0</v>
      </c>
      <c r="I63" s="908"/>
      <c r="J63" s="937"/>
      <c r="K63" s="908"/>
      <c r="L63" s="296"/>
      <c r="M63" s="120"/>
      <c r="N63" s="120"/>
      <c r="O63" s="111"/>
      <c r="P63" s="111"/>
      <c r="Q63" s="111"/>
      <c r="R63" s="111"/>
      <c r="S63" s="111"/>
      <c r="T63" s="111"/>
      <c r="U63" s="111"/>
      <c r="V63" s="111"/>
      <c r="W63" s="111"/>
      <c r="X63" s="111"/>
      <c r="Y63" s="111"/>
      <c r="Z63" s="111"/>
      <c r="AA63" s="111"/>
      <c r="AB63" s="111"/>
    </row>
    <row r="64" spans="1:28">
      <c r="A64" s="312" t="s">
        <v>697</v>
      </c>
      <c r="B64" s="908">
        <v>528.80916948999993</v>
      </c>
      <c r="C64" s="908">
        <v>0</v>
      </c>
      <c r="D64" s="908">
        <v>4.1470175400000002</v>
      </c>
      <c r="E64" s="908">
        <v>197.13234516999998</v>
      </c>
      <c r="F64" s="908">
        <v>0.16550291</v>
      </c>
      <c r="G64" s="908">
        <v>0</v>
      </c>
      <c r="H64" s="908">
        <v>327.36430387000001</v>
      </c>
      <c r="I64" s="908"/>
      <c r="J64" s="937"/>
      <c r="K64" s="908"/>
      <c r="L64" s="296"/>
      <c r="M64" s="120"/>
      <c r="N64" s="120"/>
      <c r="O64" s="111"/>
      <c r="P64" s="111"/>
      <c r="Q64" s="111"/>
      <c r="R64" s="111"/>
      <c r="S64" s="111"/>
      <c r="T64" s="111"/>
      <c r="U64" s="111"/>
      <c r="V64" s="111"/>
      <c r="W64" s="111"/>
      <c r="X64" s="111"/>
      <c r="Y64" s="111"/>
      <c r="Z64" s="111"/>
      <c r="AA64" s="111"/>
      <c r="AB64" s="111"/>
    </row>
    <row r="65" spans="1:28">
      <c r="A65" s="818" t="s">
        <v>698</v>
      </c>
      <c r="B65" s="916">
        <v>24.18712257</v>
      </c>
      <c r="C65" s="916">
        <v>4.4388727899999996</v>
      </c>
      <c r="D65" s="916">
        <v>8.82112461</v>
      </c>
      <c r="E65" s="916">
        <v>9.291681689999999</v>
      </c>
      <c r="F65" s="916">
        <v>1.6354434799999999</v>
      </c>
      <c r="G65" s="916">
        <v>0</v>
      </c>
      <c r="H65" s="916">
        <v>0</v>
      </c>
      <c r="I65" s="908"/>
      <c r="J65" s="937"/>
      <c r="K65" s="908"/>
      <c r="L65" s="296"/>
      <c r="M65" s="120"/>
      <c r="N65" s="120"/>
      <c r="O65" s="111"/>
      <c r="P65" s="111"/>
      <c r="Q65" s="111"/>
      <c r="R65" s="111"/>
      <c r="S65" s="111"/>
      <c r="T65" s="111"/>
      <c r="U65" s="111"/>
      <c r="V65" s="111"/>
      <c r="W65" s="111"/>
      <c r="X65" s="111"/>
      <c r="Y65" s="111"/>
      <c r="Z65" s="111"/>
      <c r="AA65" s="111"/>
      <c r="AB65" s="111"/>
    </row>
    <row r="66" spans="1:28">
      <c r="A66" s="816" t="s">
        <v>699</v>
      </c>
      <c r="B66" s="908">
        <v>6.0449326399999999</v>
      </c>
      <c r="C66" s="908">
        <v>0.87901462999999991</v>
      </c>
      <c r="D66" s="908">
        <v>3.0865139399999997</v>
      </c>
      <c r="E66" s="908">
        <v>1.4632964300000002</v>
      </c>
      <c r="F66" s="908">
        <v>0.61610763999999996</v>
      </c>
      <c r="G66" s="908">
        <v>0</v>
      </c>
      <c r="H66" s="908">
        <v>0</v>
      </c>
      <c r="I66" s="908"/>
      <c r="J66" s="937"/>
      <c r="K66" s="908"/>
      <c r="L66" s="296"/>
      <c r="M66" s="120"/>
      <c r="N66" s="120"/>
      <c r="O66" s="111"/>
      <c r="P66" s="111"/>
      <c r="Q66" s="111"/>
      <c r="R66" s="111"/>
      <c r="S66" s="111"/>
      <c r="T66" s="111"/>
      <c r="U66" s="111"/>
      <c r="V66" s="111"/>
      <c r="W66" s="111"/>
      <c r="X66" s="111"/>
      <c r="Y66" s="111"/>
      <c r="Z66" s="111"/>
      <c r="AA66" s="111"/>
      <c r="AB66" s="111"/>
    </row>
    <row r="67" spans="1:28">
      <c r="A67" s="816" t="s">
        <v>700</v>
      </c>
      <c r="B67" s="908">
        <v>11.603869599999999</v>
      </c>
      <c r="C67" s="908">
        <v>1.8253482400000003</v>
      </c>
      <c r="D67" s="908">
        <v>2.1456646099999999</v>
      </c>
      <c r="E67" s="908">
        <v>7.5661302199999998</v>
      </c>
      <c r="F67" s="908">
        <v>6.6726529999999992E-2</v>
      </c>
      <c r="G67" s="908">
        <v>0</v>
      </c>
      <c r="H67" s="908">
        <v>0</v>
      </c>
      <c r="I67" s="908"/>
      <c r="J67" s="937"/>
      <c r="K67" s="908"/>
      <c r="L67" s="296"/>
      <c r="M67" s="120"/>
      <c r="N67" s="120"/>
      <c r="O67" s="111"/>
      <c r="P67" s="111"/>
      <c r="Q67" s="111"/>
      <c r="R67" s="111"/>
      <c r="S67" s="111"/>
      <c r="T67" s="111"/>
      <c r="U67" s="111"/>
      <c r="V67" s="111"/>
      <c r="W67" s="111"/>
      <c r="X67" s="111"/>
      <c r="Y67" s="111"/>
      <c r="Z67" s="111"/>
      <c r="AA67" s="111"/>
      <c r="AB67" s="111"/>
    </row>
    <row r="68" spans="1:28">
      <c r="A68" s="816" t="s">
        <v>701</v>
      </c>
      <c r="B68" s="908">
        <v>6.5383203300000003</v>
      </c>
      <c r="C68" s="908">
        <v>1.73450992</v>
      </c>
      <c r="D68" s="908">
        <v>3.58894606</v>
      </c>
      <c r="E68" s="908">
        <v>0.26225503999999999</v>
      </c>
      <c r="F68" s="908">
        <v>0.95260931000000004</v>
      </c>
      <c r="G68" s="908">
        <v>0</v>
      </c>
      <c r="H68" s="908">
        <v>0</v>
      </c>
      <c r="I68" s="908"/>
      <c r="J68" s="937"/>
      <c r="K68" s="908"/>
      <c r="L68" s="296"/>
      <c r="M68" s="120"/>
      <c r="N68" s="120"/>
      <c r="O68" s="111"/>
      <c r="P68" s="111"/>
      <c r="Q68" s="111"/>
      <c r="R68" s="111"/>
      <c r="S68" s="111"/>
      <c r="T68" s="111"/>
      <c r="U68" s="111"/>
      <c r="V68" s="111"/>
      <c r="W68" s="111"/>
      <c r="X68" s="111"/>
      <c r="Y68" s="111"/>
      <c r="Z68" s="111"/>
      <c r="AA68" s="111"/>
      <c r="AB68" s="111"/>
    </row>
    <row r="69" spans="1:28">
      <c r="A69" s="817" t="s">
        <v>702</v>
      </c>
      <c r="B69" s="916">
        <v>255.95742543</v>
      </c>
      <c r="C69" s="916">
        <v>111.37761211999999</v>
      </c>
      <c r="D69" s="916">
        <v>41.485571900000004</v>
      </c>
      <c r="E69" s="916">
        <v>17.346742249999998</v>
      </c>
      <c r="F69" s="916">
        <v>85.747499160000004</v>
      </c>
      <c r="G69" s="916">
        <v>0</v>
      </c>
      <c r="H69" s="916">
        <v>0</v>
      </c>
      <c r="I69" s="908"/>
      <c r="J69" s="937"/>
      <c r="K69" s="908"/>
      <c r="L69" s="296"/>
      <c r="M69" s="120"/>
      <c r="N69" s="120"/>
      <c r="O69" s="111"/>
      <c r="P69" s="111"/>
      <c r="Q69" s="111"/>
      <c r="R69" s="111"/>
      <c r="S69" s="111"/>
      <c r="T69" s="111"/>
      <c r="U69" s="111"/>
      <c r="V69" s="111"/>
      <c r="W69" s="111"/>
      <c r="X69" s="111"/>
      <c r="Y69" s="111"/>
      <c r="Z69" s="111"/>
      <c r="AA69" s="111"/>
      <c r="AB69" s="111"/>
    </row>
    <row r="70" spans="1:28">
      <c r="A70" s="816" t="s">
        <v>703</v>
      </c>
      <c r="B70" s="908">
        <v>31.840399480000002</v>
      </c>
      <c r="C70" s="908">
        <v>4.9584204199999995</v>
      </c>
      <c r="D70" s="908">
        <v>3.92314878</v>
      </c>
      <c r="E70" s="908">
        <v>2.057558E-2</v>
      </c>
      <c r="F70" s="908">
        <v>22.938254700000002</v>
      </c>
      <c r="G70" s="908">
        <v>0</v>
      </c>
      <c r="H70" s="908">
        <v>0</v>
      </c>
      <c r="I70" s="908"/>
      <c r="J70" s="937"/>
      <c r="K70" s="908"/>
      <c r="L70" s="296"/>
      <c r="M70" s="120"/>
      <c r="N70" s="120"/>
      <c r="O70" s="111"/>
      <c r="P70" s="111"/>
      <c r="Q70" s="111"/>
      <c r="R70" s="111"/>
      <c r="S70" s="111"/>
      <c r="T70" s="111"/>
      <c r="U70" s="111"/>
      <c r="V70" s="111"/>
      <c r="W70" s="111"/>
      <c r="X70" s="111"/>
      <c r="Y70" s="111"/>
      <c r="Z70" s="111"/>
      <c r="AA70" s="111"/>
      <c r="AB70" s="111"/>
    </row>
    <row r="71" spans="1:28">
      <c r="A71" s="312" t="s">
        <v>704</v>
      </c>
      <c r="B71" s="908">
        <v>20.716872029999998</v>
      </c>
      <c r="C71" s="908">
        <v>3.5935087000000001</v>
      </c>
      <c r="D71" s="908">
        <v>11.901711300000001</v>
      </c>
      <c r="E71" s="908">
        <v>1.37439559</v>
      </c>
      <c r="F71" s="908">
        <v>3.8472564400000002</v>
      </c>
      <c r="G71" s="908">
        <v>0</v>
      </c>
      <c r="H71" s="908">
        <v>0</v>
      </c>
      <c r="I71" s="908"/>
      <c r="J71" s="937"/>
      <c r="K71" s="908"/>
      <c r="L71" s="296"/>
      <c r="M71" s="120"/>
      <c r="N71" s="120"/>
      <c r="O71" s="111"/>
      <c r="P71" s="111"/>
      <c r="Q71" s="111"/>
      <c r="R71" s="111"/>
      <c r="S71" s="111"/>
      <c r="T71" s="111"/>
      <c r="U71" s="111"/>
      <c r="V71" s="111"/>
      <c r="W71" s="111"/>
      <c r="X71" s="111"/>
      <c r="Y71" s="111"/>
      <c r="Z71" s="111"/>
      <c r="AA71" s="111"/>
      <c r="AB71" s="111"/>
    </row>
    <row r="72" spans="1:28">
      <c r="A72" s="816" t="s">
        <v>705</v>
      </c>
      <c r="B72" s="908">
        <v>175.52528766</v>
      </c>
      <c r="C72" s="908">
        <v>99.894920850000005</v>
      </c>
      <c r="D72" s="908">
        <v>13.541763430000001</v>
      </c>
      <c r="E72" s="908">
        <v>8.55098235</v>
      </c>
      <c r="F72" s="908">
        <v>53.537621030000004</v>
      </c>
      <c r="G72" s="908">
        <v>0</v>
      </c>
      <c r="H72" s="908">
        <v>0</v>
      </c>
      <c r="I72" s="908"/>
      <c r="J72" s="937"/>
      <c r="K72" s="908"/>
      <c r="L72" s="296"/>
      <c r="M72" s="120"/>
      <c r="N72" s="120"/>
      <c r="O72" s="111"/>
      <c r="P72" s="111"/>
      <c r="Q72" s="111"/>
      <c r="R72" s="111"/>
      <c r="S72" s="111"/>
      <c r="T72" s="111"/>
      <c r="U72" s="111"/>
      <c r="V72" s="111"/>
      <c r="W72" s="111"/>
      <c r="X72" s="111"/>
      <c r="Y72" s="111"/>
      <c r="Z72" s="111"/>
      <c r="AA72" s="111"/>
      <c r="AB72" s="111"/>
    </row>
    <row r="73" spans="1:28">
      <c r="A73" s="816" t="s">
        <v>706</v>
      </c>
      <c r="B73" s="908">
        <v>3.0419656799999997</v>
      </c>
      <c r="C73" s="908">
        <v>0</v>
      </c>
      <c r="D73" s="908">
        <v>1.5364610000000001E-2</v>
      </c>
      <c r="E73" s="908">
        <v>1.5668200999999999</v>
      </c>
      <c r="F73" s="908">
        <v>1.45978097</v>
      </c>
      <c r="G73" s="908">
        <v>0</v>
      </c>
      <c r="H73" s="908">
        <v>0</v>
      </c>
      <c r="I73" s="908"/>
      <c r="J73" s="937"/>
      <c r="K73" s="908"/>
      <c r="L73" s="296"/>
      <c r="M73" s="120"/>
      <c r="N73" s="120"/>
      <c r="O73" s="111"/>
      <c r="P73" s="111"/>
      <c r="Q73" s="111"/>
      <c r="R73" s="111"/>
      <c r="S73" s="111"/>
      <c r="T73" s="111"/>
      <c r="U73" s="111"/>
      <c r="V73" s="111"/>
      <c r="W73" s="111"/>
      <c r="X73" s="111"/>
      <c r="Y73" s="111"/>
      <c r="Z73" s="111"/>
      <c r="AA73" s="111"/>
      <c r="AB73" s="111"/>
    </row>
    <row r="74" spans="1:28">
      <c r="A74" s="816" t="s">
        <v>707</v>
      </c>
      <c r="B74" s="908">
        <v>24.119065670000001</v>
      </c>
      <c r="C74" s="908">
        <v>2.9145543600000003</v>
      </c>
      <c r="D74" s="908">
        <v>12.061301050000001</v>
      </c>
      <c r="E74" s="908">
        <v>5.8339686300000002</v>
      </c>
      <c r="F74" s="908">
        <v>3.3092416299999998</v>
      </c>
      <c r="G74" s="908">
        <v>0</v>
      </c>
      <c r="H74" s="908">
        <v>0</v>
      </c>
      <c r="I74" s="908"/>
      <c r="J74" s="937"/>
      <c r="K74" s="908"/>
      <c r="L74" s="296"/>
      <c r="M74" s="120"/>
      <c r="N74" s="120"/>
      <c r="O74" s="111"/>
      <c r="P74" s="111"/>
      <c r="Q74" s="111"/>
      <c r="R74" s="111"/>
      <c r="S74" s="111"/>
      <c r="T74" s="111"/>
      <c r="U74" s="111"/>
      <c r="V74" s="111"/>
      <c r="W74" s="111"/>
      <c r="X74" s="111"/>
      <c r="Y74" s="111"/>
      <c r="Z74" s="111"/>
      <c r="AA74" s="111"/>
      <c r="AB74" s="111"/>
    </row>
    <row r="75" spans="1:28">
      <c r="A75" s="816" t="s">
        <v>708</v>
      </c>
      <c r="B75" s="908">
        <v>0.71383490999999999</v>
      </c>
      <c r="C75" s="908">
        <v>1.620779E-2</v>
      </c>
      <c r="D75" s="908">
        <v>4.2282729999999998E-2</v>
      </c>
      <c r="E75" s="908">
        <v>0</v>
      </c>
      <c r="F75" s="908">
        <v>0.65534439</v>
      </c>
      <c r="G75" s="908">
        <v>0</v>
      </c>
      <c r="H75" s="908">
        <v>0</v>
      </c>
      <c r="I75" s="908"/>
      <c r="J75" s="937"/>
      <c r="K75" s="908"/>
      <c r="L75" s="296"/>
      <c r="M75" s="120"/>
      <c r="N75" s="120"/>
      <c r="O75" s="111"/>
      <c r="P75" s="111"/>
      <c r="Q75" s="111"/>
      <c r="R75" s="111"/>
      <c r="S75" s="111"/>
      <c r="T75" s="111"/>
      <c r="U75" s="111"/>
      <c r="V75" s="111"/>
      <c r="W75" s="111"/>
      <c r="X75" s="111"/>
      <c r="Y75" s="111"/>
      <c r="Z75" s="111"/>
      <c r="AA75" s="111"/>
      <c r="AB75" s="111"/>
    </row>
    <row r="76" spans="1:28">
      <c r="A76" s="817" t="s">
        <v>709</v>
      </c>
      <c r="B76" s="916">
        <v>638.33147929000006</v>
      </c>
      <c r="C76" s="916">
        <v>172.66927878999999</v>
      </c>
      <c r="D76" s="916">
        <v>258.43438808000002</v>
      </c>
      <c r="E76" s="916">
        <v>136.03731559000002</v>
      </c>
      <c r="F76" s="916">
        <v>70.825830690000004</v>
      </c>
      <c r="G76" s="916">
        <v>0</v>
      </c>
      <c r="H76" s="916">
        <v>0.36466613999999997</v>
      </c>
      <c r="I76" s="908"/>
      <c r="J76" s="937"/>
      <c r="K76" s="908"/>
      <c r="L76" s="296"/>
      <c r="M76" s="120"/>
      <c r="N76" s="120"/>
      <c r="O76" s="111"/>
      <c r="P76" s="111"/>
      <c r="Q76" s="111"/>
      <c r="R76" s="111"/>
      <c r="S76" s="111"/>
      <c r="T76" s="111"/>
      <c r="U76" s="111"/>
      <c r="V76" s="111"/>
      <c r="W76" s="111"/>
      <c r="X76" s="111"/>
      <c r="Y76" s="111"/>
      <c r="Z76" s="111"/>
      <c r="AA76" s="111"/>
      <c r="AB76" s="111"/>
    </row>
    <row r="77" spans="1:28">
      <c r="A77" s="816" t="s">
        <v>710</v>
      </c>
      <c r="B77" s="908">
        <v>43.715586650000006</v>
      </c>
      <c r="C77" s="908">
        <v>2.7391435099999999</v>
      </c>
      <c r="D77" s="908">
        <v>39.995079310000001</v>
      </c>
      <c r="E77" s="908">
        <v>0.41428453000000004</v>
      </c>
      <c r="F77" s="908">
        <v>0.56707929999999995</v>
      </c>
      <c r="G77" s="908">
        <v>0</v>
      </c>
      <c r="H77" s="908">
        <v>0</v>
      </c>
      <c r="I77" s="908"/>
      <c r="J77" s="937"/>
      <c r="K77" s="908"/>
      <c r="L77" s="296"/>
      <c r="M77" s="120"/>
      <c r="N77" s="120"/>
      <c r="O77" s="111"/>
      <c r="P77" s="111"/>
      <c r="Q77" s="111"/>
      <c r="R77" s="111"/>
      <c r="S77" s="111"/>
      <c r="T77" s="111"/>
      <c r="U77" s="111"/>
      <c r="V77" s="111"/>
      <c r="W77" s="111"/>
      <c r="X77" s="111"/>
      <c r="Y77" s="111"/>
      <c r="Z77" s="111"/>
      <c r="AA77" s="111"/>
      <c r="AB77" s="111"/>
    </row>
    <row r="78" spans="1:28">
      <c r="A78" s="816" t="s">
        <v>711</v>
      </c>
      <c r="B78" s="908">
        <v>106.28267812999999</v>
      </c>
      <c r="C78" s="908">
        <v>54.912120740000006</v>
      </c>
      <c r="D78" s="908">
        <v>41.985533850000003</v>
      </c>
      <c r="E78" s="908">
        <v>0.55204297000000002</v>
      </c>
      <c r="F78" s="908">
        <v>8.4683144299999995</v>
      </c>
      <c r="G78" s="908">
        <v>0</v>
      </c>
      <c r="H78" s="908">
        <v>0.36466613999999997</v>
      </c>
      <c r="I78" s="908"/>
      <c r="J78" s="937"/>
      <c r="K78" s="908"/>
      <c r="L78" s="296"/>
      <c r="M78" s="120"/>
      <c r="N78" s="120"/>
      <c r="O78" s="111"/>
      <c r="P78" s="111"/>
      <c r="Q78" s="111"/>
      <c r="R78" s="111"/>
      <c r="S78" s="111"/>
      <c r="T78" s="111"/>
      <c r="U78" s="111"/>
      <c r="V78" s="111"/>
      <c r="W78" s="111"/>
      <c r="X78" s="111"/>
      <c r="Y78" s="111"/>
      <c r="Z78" s="111"/>
      <c r="AA78" s="111"/>
      <c r="AB78" s="111"/>
    </row>
    <row r="79" spans="1:28">
      <c r="A79" s="816" t="s">
        <v>712</v>
      </c>
      <c r="B79" s="908">
        <v>137.59666715999998</v>
      </c>
      <c r="C79" s="908">
        <v>43.547149079999997</v>
      </c>
      <c r="D79" s="908">
        <v>22.074992030000001</v>
      </c>
      <c r="E79" s="908">
        <v>41.786190589999997</v>
      </c>
      <c r="F79" s="908">
        <v>30.188335459999998</v>
      </c>
      <c r="G79" s="908">
        <v>0</v>
      </c>
      <c r="H79" s="908">
        <v>0</v>
      </c>
      <c r="I79" s="908"/>
      <c r="J79" s="937"/>
      <c r="K79" s="908"/>
      <c r="L79" s="296"/>
      <c r="M79" s="120"/>
      <c r="N79" s="120"/>
      <c r="O79" s="111"/>
      <c r="P79" s="111"/>
      <c r="Q79" s="111"/>
      <c r="R79" s="111"/>
      <c r="S79" s="111"/>
      <c r="T79" s="111"/>
      <c r="U79" s="111"/>
      <c r="V79" s="111"/>
      <c r="W79" s="111"/>
      <c r="X79" s="111"/>
      <c r="Y79" s="111"/>
      <c r="Z79" s="111"/>
      <c r="AA79" s="111"/>
      <c r="AB79" s="111"/>
    </row>
    <row r="80" spans="1:28">
      <c r="A80" s="816" t="s">
        <v>713</v>
      </c>
      <c r="B80" s="908">
        <v>162.19837168999999</v>
      </c>
      <c r="C80" s="908">
        <v>37.251194480000002</v>
      </c>
      <c r="D80" s="908">
        <v>71.816900390000001</v>
      </c>
      <c r="E80" s="908">
        <v>32.609014299999998</v>
      </c>
      <c r="F80" s="908">
        <v>20.521262520000001</v>
      </c>
      <c r="G80" s="908">
        <v>0</v>
      </c>
      <c r="H80" s="908">
        <v>0</v>
      </c>
      <c r="I80" s="908"/>
      <c r="J80" s="937"/>
      <c r="K80" s="908"/>
      <c r="L80" s="296"/>
      <c r="M80" s="120"/>
      <c r="N80" s="120"/>
      <c r="O80" s="111"/>
      <c r="P80" s="111"/>
      <c r="Q80" s="111"/>
      <c r="R80" s="111"/>
      <c r="S80" s="111"/>
      <c r="T80" s="111"/>
      <c r="U80" s="111"/>
      <c r="V80" s="111"/>
      <c r="W80" s="111"/>
      <c r="X80" s="111"/>
      <c r="Y80" s="111"/>
      <c r="Z80" s="111"/>
      <c r="AA80" s="111"/>
      <c r="AB80" s="111"/>
    </row>
    <row r="81" spans="1:29">
      <c r="A81" s="816" t="s">
        <v>714</v>
      </c>
      <c r="B81" s="908">
        <v>62.025207460000004</v>
      </c>
      <c r="C81" s="908">
        <v>21.376389140000001</v>
      </c>
      <c r="D81" s="908">
        <v>17.494655890000001</v>
      </c>
      <c r="E81" s="908">
        <v>14.048891939999999</v>
      </c>
      <c r="F81" s="908">
        <v>9.1052704900000005</v>
      </c>
      <c r="G81" s="908">
        <v>0</v>
      </c>
      <c r="H81" s="908">
        <v>0</v>
      </c>
      <c r="I81" s="908"/>
      <c r="J81" s="937"/>
      <c r="K81" s="908"/>
      <c r="L81" s="296"/>
      <c r="M81" s="120"/>
      <c r="N81" s="120"/>
      <c r="O81" s="111"/>
      <c r="P81" s="111"/>
      <c r="Q81" s="111"/>
      <c r="R81" s="111"/>
      <c r="S81" s="111"/>
      <c r="T81" s="111"/>
      <c r="U81" s="111"/>
      <c r="V81" s="111"/>
      <c r="W81" s="111"/>
      <c r="X81" s="111"/>
      <c r="Y81" s="111"/>
      <c r="Z81" s="111"/>
      <c r="AA81" s="111"/>
      <c r="AB81" s="111"/>
    </row>
    <row r="82" spans="1:29">
      <c r="A82" s="816" t="s">
        <v>715</v>
      </c>
      <c r="B82" s="908">
        <v>108.07088060000001</v>
      </c>
      <c r="C82" s="908">
        <v>8.7812237399999997</v>
      </c>
      <c r="D82" s="908">
        <v>52.29592933</v>
      </c>
      <c r="E82" s="908">
        <v>46.025086450000003</v>
      </c>
      <c r="F82" s="908">
        <v>0.96864108000000004</v>
      </c>
      <c r="G82" s="908">
        <v>0</v>
      </c>
      <c r="H82" s="908">
        <v>0</v>
      </c>
      <c r="I82" s="908"/>
      <c r="J82" s="937"/>
      <c r="K82" s="908"/>
      <c r="L82" s="296"/>
      <c r="M82" s="120"/>
      <c r="N82" s="120"/>
      <c r="O82" s="111"/>
      <c r="P82" s="111"/>
      <c r="Q82" s="111"/>
      <c r="R82" s="111"/>
      <c r="S82" s="111"/>
      <c r="T82" s="111"/>
      <c r="U82" s="111"/>
      <c r="V82" s="111"/>
      <c r="W82" s="111"/>
      <c r="X82" s="111"/>
      <c r="Y82" s="111"/>
      <c r="Z82" s="111"/>
      <c r="AA82" s="111"/>
      <c r="AB82" s="111"/>
    </row>
    <row r="83" spans="1:29">
      <c r="A83" s="816" t="s">
        <v>716</v>
      </c>
      <c r="B83" s="908">
        <v>18.442087600000001</v>
      </c>
      <c r="C83" s="908">
        <v>4.0620580999999998</v>
      </c>
      <c r="D83" s="908">
        <v>12.771297280000001</v>
      </c>
      <c r="E83" s="908">
        <v>0.60180480999999997</v>
      </c>
      <c r="F83" s="908">
        <v>1.0069274100000001</v>
      </c>
      <c r="G83" s="908">
        <v>0</v>
      </c>
      <c r="H83" s="908">
        <v>0</v>
      </c>
      <c r="I83" s="908"/>
      <c r="J83" s="937"/>
      <c r="K83" s="908"/>
      <c r="L83" s="296"/>
      <c r="M83" s="120"/>
      <c r="N83" s="120"/>
      <c r="O83" s="111"/>
      <c r="P83" s="111"/>
      <c r="Q83" s="111"/>
      <c r="R83" s="111"/>
      <c r="S83" s="111"/>
      <c r="T83" s="111"/>
      <c r="U83" s="111"/>
      <c r="V83" s="111"/>
      <c r="W83" s="111"/>
      <c r="X83" s="111"/>
      <c r="Y83" s="111"/>
      <c r="Z83" s="111"/>
      <c r="AA83" s="111"/>
      <c r="AB83" s="111"/>
    </row>
    <row r="84" spans="1:29">
      <c r="A84" s="817" t="s">
        <v>717</v>
      </c>
      <c r="B84" s="916">
        <v>604.05081211000004</v>
      </c>
      <c r="C84" s="916">
        <v>26.927327330000001</v>
      </c>
      <c r="D84" s="916">
        <v>5.9437777699999996</v>
      </c>
      <c r="E84" s="916">
        <v>570.70498612000006</v>
      </c>
      <c r="F84" s="916">
        <v>0</v>
      </c>
      <c r="G84" s="916">
        <v>0</v>
      </c>
      <c r="H84" s="916">
        <v>0.47472089000000001</v>
      </c>
      <c r="I84" s="908"/>
      <c r="J84" s="937"/>
      <c r="K84" s="908"/>
      <c r="L84" s="296"/>
      <c r="M84" s="120"/>
      <c r="N84" s="120"/>
      <c r="O84" s="111"/>
      <c r="P84" s="111"/>
      <c r="Q84" s="111"/>
      <c r="R84" s="111"/>
      <c r="S84" s="111"/>
      <c r="T84" s="111"/>
      <c r="U84" s="111"/>
      <c r="V84" s="111"/>
      <c r="W84" s="111"/>
      <c r="X84" s="111"/>
      <c r="Y84" s="111"/>
      <c r="Z84" s="111"/>
      <c r="AA84" s="111"/>
      <c r="AB84" s="111"/>
    </row>
    <row r="85" spans="1:29">
      <c r="A85" s="816" t="s">
        <v>718</v>
      </c>
      <c r="B85" s="908">
        <v>5.3042173500000009</v>
      </c>
      <c r="C85" s="908">
        <v>0</v>
      </c>
      <c r="D85" s="908">
        <v>4.8294964600000005</v>
      </c>
      <c r="E85" s="908">
        <v>0</v>
      </c>
      <c r="F85" s="908">
        <v>0</v>
      </c>
      <c r="G85" s="908">
        <v>0</v>
      </c>
      <c r="H85" s="908">
        <v>0.47472089000000001</v>
      </c>
      <c r="I85" s="908"/>
      <c r="J85" s="937"/>
      <c r="K85" s="908"/>
      <c r="L85" s="296"/>
      <c r="M85" s="120"/>
      <c r="N85" s="120"/>
      <c r="O85" s="111"/>
      <c r="P85" s="111"/>
      <c r="Q85" s="111"/>
      <c r="R85" s="111"/>
      <c r="S85" s="111"/>
      <c r="T85" s="111"/>
      <c r="U85" s="111"/>
      <c r="V85" s="111"/>
      <c r="W85" s="111"/>
      <c r="X85" s="111"/>
      <c r="Y85" s="111"/>
      <c r="Z85" s="111"/>
      <c r="AA85" s="111"/>
      <c r="AB85" s="111"/>
    </row>
    <row r="86" spans="1:29">
      <c r="A86" s="816" t="s">
        <v>719</v>
      </c>
      <c r="B86" s="908">
        <v>597.26306516</v>
      </c>
      <c r="C86" s="908">
        <v>26.91166673</v>
      </c>
      <c r="D86" s="908">
        <v>0.84641231000000006</v>
      </c>
      <c r="E86" s="908">
        <v>569.50498612000001</v>
      </c>
      <c r="F86" s="908">
        <v>0</v>
      </c>
      <c r="G86" s="908">
        <v>0</v>
      </c>
      <c r="H86" s="908">
        <v>0</v>
      </c>
      <c r="I86" s="908"/>
      <c r="J86" s="937"/>
      <c r="K86" s="908"/>
      <c r="L86" s="296"/>
      <c r="M86" s="120"/>
      <c r="N86" s="120"/>
      <c r="O86" s="111"/>
      <c r="P86" s="111"/>
      <c r="Q86" s="111"/>
      <c r="R86" s="111"/>
      <c r="S86" s="111"/>
      <c r="T86" s="111"/>
      <c r="U86" s="111"/>
      <c r="V86" s="111"/>
      <c r="W86" s="111"/>
      <c r="X86" s="111"/>
      <c r="Y86" s="111"/>
      <c r="Z86" s="111"/>
      <c r="AA86" s="111"/>
      <c r="AB86" s="111"/>
    </row>
    <row r="87" spans="1:29">
      <c r="A87" s="816" t="s">
        <v>720</v>
      </c>
      <c r="B87" s="908">
        <v>1.4835295999999998</v>
      </c>
      <c r="C87" s="908">
        <v>1.5660599999999913E-2</v>
      </c>
      <c r="D87" s="908">
        <v>0.26786900000000002</v>
      </c>
      <c r="E87" s="908">
        <v>1.2</v>
      </c>
      <c r="F87" s="908">
        <v>0</v>
      </c>
      <c r="G87" s="908">
        <v>0</v>
      </c>
      <c r="H87" s="908">
        <v>0</v>
      </c>
      <c r="I87" s="908"/>
      <c r="J87" s="937"/>
      <c r="K87" s="908"/>
      <c r="L87" s="296"/>
      <c r="M87" s="120"/>
      <c r="N87" s="120"/>
      <c r="O87" s="111"/>
      <c r="P87" s="111"/>
      <c r="Q87" s="111"/>
      <c r="R87" s="111"/>
      <c r="S87" s="111"/>
      <c r="T87" s="111"/>
      <c r="U87" s="111"/>
      <c r="V87" s="111"/>
      <c r="W87" s="111"/>
      <c r="X87" s="111"/>
      <c r="Y87" s="111"/>
      <c r="Z87" s="111"/>
      <c r="AA87" s="111"/>
      <c r="AB87" s="111"/>
    </row>
    <row r="88" spans="1:29">
      <c r="A88" s="817" t="s">
        <v>721</v>
      </c>
      <c r="B88" s="916">
        <v>38.181410330000006</v>
      </c>
      <c r="C88" s="916">
        <v>5.4271930800000003</v>
      </c>
      <c r="D88" s="916">
        <v>2.4270670399999998</v>
      </c>
      <c r="E88" s="916">
        <v>27.370957669999999</v>
      </c>
      <c r="F88" s="916">
        <v>2.95619254</v>
      </c>
      <c r="G88" s="916">
        <v>0</v>
      </c>
      <c r="H88" s="916">
        <v>0</v>
      </c>
      <c r="I88" s="908"/>
      <c r="J88" s="937"/>
      <c r="K88" s="908"/>
      <c r="L88" s="296"/>
      <c r="M88" s="120"/>
      <c r="N88" s="120"/>
      <c r="O88" s="111"/>
      <c r="P88" s="111"/>
      <c r="Q88" s="111"/>
      <c r="R88" s="111"/>
      <c r="S88" s="111"/>
      <c r="T88" s="111"/>
      <c r="U88" s="111"/>
      <c r="V88" s="111"/>
      <c r="W88" s="111"/>
      <c r="X88" s="111"/>
      <c r="Y88" s="111"/>
      <c r="Z88" s="111"/>
      <c r="AA88" s="111"/>
      <c r="AB88" s="111"/>
    </row>
    <row r="89" spans="1:29">
      <c r="A89" s="319" t="s">
        <v>722</v>
      </c>
      <c r="B89" s="908">
        <v>29.364888479999998</v>
      </c>
      <c r="C89" s="908">
        <v>0.38268905000000003</v>
      </c>
      <c r="D89" s="908">
        <v>1.5999437700000001</v>
      </c>
      <c r="E89" s="908">
        <v>27.305428299999999</v>
      </c>
      <c r="F89" s="908">
        <v>7.6827359999999997E-2</v>
      </c>
      <c r="G89" s="908">
        <v>0</v>
      </c>
      <c r="H89" s="908">
        <v>0</v>
      </c>
      <c r="I89" s="908"/>
      <c r="J89" s="937"/>
      <c r="K89" s="908"/>
      <c r="L89" s="296"/>
      <c r="M89" s="120"/>
      <c r="N89" s="120"/>
      <c r="O89" s="111"/>
      <c r="P89" s="111"/>
      <c r="Q89" s="111"/>
      <c r="R89" s="111"/>
      <c r="S89" s="111"/>
      <c r="T89" s="111"/>
      <c r="U89" s="111"/>
      <c r="V89" s="111"/>
      <c r="W89" s="111"/>
      <c r="X89" s="111"/>
      <c r="Y89" s="111"/>
      <c r="Z89" s="111"/>
      <c r="AA89" s="111"/>
      <c r="AB89" s="111"/>
    </row>
    <row r="90" spans="1:29">
      <c r="A90" s="319" t="s">
        <v>723</v>
      </c>
      <c r="B90" s="908">
        <v>0.73117052999999999</v>
      </c>
      <c r="C90" s="908">
        <v>0.10812747</v>
      </c>
      <c r="D90" s="908">
        <v>1.0000000000000001E-7</v>
      </c>
      <c r="E90" s="908">
        <v>0</v>
      </c>
      <c r="F90" s="908">
        <v>0.62304296000000003</v>
      </c>
      <c r="G90" s="908">
        <v>0</v>
      </c>
      <c r="H90" s="908">
        <v>0</v>
      </c>
      <c r="I90" s="908"/>
      <c r="J90" s="937"/>
      <c r="K90" s="908"/>
      <c r="L90" s="296"/>
      <c r="M90" s="120"/>
      <c r="N90" s="120"/>
      <c r="O90" s="111"/>
      <c r="P90" s="111"/>
      <c r="Q90" s="111"/>
      <c r="R90" s="111"/>
      <c r="S90" s="111"/>
      <c r="T90" s="111"/>
      <c r="U90" s="111"/>
      <c r="V90" s="111"/>
      <c r="W90" s="111"/>
      <c r="X90" s="111"/>
      <c r="Y90" s="111"/>
      <c r="Z90" s="111"/>
      <c r="AA90" s="111"/>
      <c r="AB90" s="111"/>
    </row>
    <row r="91" spans="1:29">
      <c r="A91" s="816" t="s">
        <v>724</v>
      </c>
      <c r="B91" s="908">
        <v>8.0853513200000009</v>
      </c>
      <c r="C91" s="908">
        <v>4.9363765600000002</v>
      </c>
      <c r="D91" s="908">
        <v>0.82712316999999991</v>
      </c>
      <c r="E91" s="908">
        <v>6.5529370000000003E-2</v>
      </c>
      <c r="F91" s="908">
        <v>2.2563222199999999</v>
      </c>
      <c r="G91" s="908">
        <v>0</v>
      </c>
      <c r="H91" s="908">
        <v>0</v>
      </c>
      <c r="I91" s="908"/>
      <c r="J91" s="937"/>
      <c r="K91" s="908"/>
      <c r="L91" s="296"/>
      <c r="M91" s="120"/>
      <c r="N91" s="120"/>
      <c r="O91" s="111"/>
      <c r="P91" s="111"/>
      <c r="Q91" s="111"/>
      <c r="R91" s="111"/>
      <c r="S91" s="111"/>
      <c r="T91" s="111"/>
      <c r="U91" s="111"/>
      <c r="V91" s="111"/>
      <c r="W91" s="111"/>
      <c r="X91" s="111"/>
      <c r="Y91" s="111"/>
      <c r="Z91" s="111"/>
      <c r="AA91" s="111"/>
      <c r="AB91" s="111"/>
    </row>
    <row r="92" spans="1:29">
      <c r="A92" s="817" t="s">
        <v>725</v>
      </c>
      <c r="B92" s="916">
        <v>259.89376083999997</v>
      </c>
      <c r="C92" s="916">
        <v>95.028110769999998</v>
      </c>
      <c r="D92" s="916">
        <v>103.06047452</v>
      </c>
      <c r="E92" s="916">
        <v>53.431296329999995</v>
      </c>
      <c r="F92" s="916">
        <v>8.373879220000001</v>
      </c>
      <c r="G92" s="916">
        <v>0</v>
      </c>
      <c r="H92" s="916">
        <v>0</v>
      </c>
      <c r="I92" s="908"/>
      <c r="J92" s="937"/>
      <c r="K92" s="908"/>
      <c r="L92" s="296"/>
      <c r="M92" s="120"/>
      <c r="N92" s="120"/>
      <c r="O92" s="111"/>
      <c r="P92" s="111"/>
      <c r="Q92" s="111"/>
      <c r="R92" s="111"/>
      <c r="S92" s="111"/>
      <c r="T92" s="111"/>
      <c r="U92" s="111"/>
      <c r="V92" s="111"/>
      <c r="W92" s="111"/>
      <c r="X92" s="111"/>
      <c r="Y92" s="111"/>
      <c r="Z92" s="111"/>
      <c r="AA92" s="111"/>
      <c r="AB92" s="111"/>
    </row>
    <row r="93" spans="1:29">
      <c r="A93" s="817" t="s">
        <v>728</v>
      </c>
      <c r="B93" s="916">
        <v>13.130484969999999</v>
      </c>
      <c r="C93" s="916">
        <v>0.73880385000000004</v>
      </c>
      <c r="D93" s="916">
        <v>0.51674180999999997</v>
      </c>
      <c r="E93" s="916">
        <v>4.1632237299999995</v>
      </c>
      <c r="F93" s="916">
        <v>7.7117155799999999</v>
      </c>
      <c r="G93" s="916">
        <v>0</v>
      </c>
      <c r="H93" s="916">
        <v>0</v>
      </c>
      <c r="I93" s="908"/>
      <c r="J93" s="937"/>
      <c r="K93" s="908"/>
      <c r="L93" s="296"/>
      <c r="M93" s="120"/>
      <c r="N93" s="120"/>
      <c r="O93" s="111"/>
      <c r="P93" s="111"/>
      <c r="Q93" s="111"/>
      <c r="R93" s="111"/>
      <c r="S93" s="111"/>
      <c r="T93" s="111"/>
      <c r="U93" s="111"/>
      <c r="V93" s="111"/>
      <c r="W93" s="111"/>
      <c r="X93" s="111"/>
      <c r="Y93" s="111"/>
      <c r="Z93" s="111"/>
      <c r="AA93" s="111"/>
      <c r="AB93" s="111"/>
    </row>
    <row r="94" spans="1:29" ht="15" thickBot="1">
      <c r="J94" s="340"/>
      <c r="K94" s="312"/>
      <c r="L94" s="296"/>
      <c r="M94" s="120"/>
      <c r="N94" s="120"/>
      <c r="O94" s="111"/>
      <c r="P94" s="111"/>
      <c r="Q94" s="111"/>
      <c r="R94" s="111"/>
      <c r="S94" s="111"/>
      <c r="T94" s="111"/>
      <c r="U94" s="111"/>
      <c r="V94" s="111"/>
      <c r="W94" s="111"/>
      <c r="X94" s="111"/>
      <c r="Y94" s="111"/>
      <c r="Z94" s="111"/>
      <c r="AA94" s="111"/>
      <c r="AB94" s="111"/>
    </row>
    <row r="95" spans="1:29" ht="15" thickBot="1">
      <c r="A95" s="813" t="s">
        <v>729</v>
      </c>
      <c r="B95" s="911">
        <v>2830.42804458</v>
      </c>
      <c r="C95" s="911">
        <v>808.72032799999999</v>
      </c>
      <c r="D95" s="911">
        <v>465.26131136999999</v>
      </c>
      <c r="E95" s="911">
        <v>1033.9032400800002</v>
      </c>
      <c r="F95" s="911">
        <v>193.17419314</v>
      </c>
      <c r="G95" s="911">
        <v>0</v>
      </c>
      <c r="H95" s="911">
        <v>329.36897199000003</v>
      </c>
      <c r="I95" s="935"/>
      <c r="J95" s="936"/>
      <c r="K95" s="935"/>
      <c r="L95" s="296"/>
      <c r="M95" s="120"/>
      <c r="N95" s="120"/>
      <c r="O95" s="111"/>
      <c r="P95" s="111"/>
      <c r="Q95" s="111"/>
      <c r="R95" s="111"/>
      <c r="S95" s="111"/>
      <c r="T95" s="111"/>
      <c r="U95" s="111"/>
      <c r="V95" s="111"/>
      <c r="W95" s="111"/>
      <c r="X95" s="111"/>
      <c r="Y95" s="111"/>
      <c r="Z95" s="111"/>
      <c r="AA95" s="111"/>
      <c r="AB95" s="111"/>
      <c r="AC95" s="924"/>
    </row>
    <row r="96" spans="1:29">
      <c r="A96" s="816" t="s">
        <v>730</v>
      </c>
      <c r="B96" s="908">
        <v>864.36598339</v>
      </c>
      <c r="C96" s="908">
        <v>371.63044358999997</v>
      </c>
      <c r="D96" s="908">
        <v>367.85454136999999</v>
      </c>
      <c r="E96" s="908">
        <v>79.472014169999994</v>
      </c>
      <c r="F96" s="908">
        <v>45.408984259999997</v>
      </c>
      <c r="G96" s="908">
        <v>0</v>
      </c>
      <c r="H96" s="908">
        <v>0</v>
      </c>
      <c r="I96" s="908"/>
      <c r="J96" s="937"/>
      <c r="K96" s="908"/>
      <c r="L96" s="296"/>
      <c r="M96" s="120"/>
      <c r="N96" s="120"/>
      <c r="O96" s="111"/>
      <c r="P96" s="111"/>
      <c r="Q96" s="111"/>
      <c r="R96" s="111"/>
      <c r="S96" s="111"/>
      <c r="T96" s="111"/>
      <c r="U96" s="111"/>
      <c r="V96" s="111"/>
      <c r="W96" s="111"/>
      <c r="X96" s="111"/>
      <c r="Y96" s="111"/>
      <c r="Z96" s="111"/>
      <c r="AA96" s="111"/>
      <c r="AB96" s="111"/>
      <c r="AC96" s="924"/>
    </row>
    <row r="97" spans="1:29">
      <c r="A97" s="816" t="s">
        <v>731</v>
      </c>
      <c r="B97" s="908">
        <v>347.21674369999999</v>
      </c>
      <c r="C97" s="908">
        <v>156.74490799</v>
      </c>
      <c r="D97" s="908">
        <v>142.22535639999998</v>
      </c>
      <c r="E97" s="908">
        <v>45.742109909999996</v>
      </c>
      <c r="F97" s="908">
        <v>2.5043693999999999</v>
      </c>
      <c r="G97" s="908">
        <v>0</v>
      </c>
      <c r="H97" s="908">
        <v>0</v>
      </c>
      <c r="I97" s="908"/>
      <c r="J97" s="937"/>
      <c r="K97" s="908"/>
      <c r="L97" s="296"/>
      <c r="M97" s="120"/>
      <c r="N97" s="120"/>
      <c r="O97" s="111"/>
      <c r="P97" s="111"/>
      <c r="Q97" s="111"/>
      <c r="R97" s="111"/>
      <c r="S97" s="111"/>
      <c r="T97" s="111"/>
      <c r="U97" s="111"/>
      <c r="V97" s="111"/>
      <c r="W97" s="111"/>
      <c r="X97" s="111"/>
      <c r="Y97" s="111"/>
      <c r="Z97" s="111"/>
      <c r="AA97" s="111"/>
      <c r="AB97" s="111"/>
      <c r="AC97" s="924"/>
    </row>
    <row r="98" spans="1:29" ht="15" thickBot="1">
      <c r="A98" s="815" t="s">
        <v>749</v>
      </c>
      <c r="B98" s="913">
        <v>240.94606955999998</v>
      </c>
      <c r="C98" s="913">
        <v>39.145440820000005</v>
      </c>
      <c r="D98" s="913">
        <v>145.99933240999999</v>
      </c>
      <c r="E98" s="913">
        <v>23.516856110000006</v>
      </c>
      <c r="F98" s="913">
        <v>32.284440219999993</v>
      </c>
      <c r="G98" s="913">
        <v>0</v>
      </c>
      <c r="H98" s="913">
        <v>0</v>
      </c>
      <c r="I98" s="908"/>
      <c r="J98" s="937"/>
      <c r="K98" s="908"/>
      <c r="L98" s="296"/>
      <c r="M98" s="120"/>
      <c r="N98" s="120"/>
      <c r="O98" s="111"/>
      <c r="P98" s="111"/>
      <c r="Q98" s="111"/>
      <c r="R98" s="111"/>
      <c r="S98" s="111"/>
      <c r="T98" s="111"/>
      <c r="U98" s="111"/>
      <c r="V98" s="111"/>
      <c r="W98" s="111"/>
      <c r="X98" s="111"/>
      <c r="Y98" s="111"/>
      <c r="Z98" s="111"/>
      <c r="AA98" s="111"/>
      <c r="AB98" s="111"/>
      <c r="AC98" s="924"/>
    </row>
    <row r="99" spans="1:29" ht="15" thickBot="1">
      <c r="A99" s="814" t="s">
        <v>733</v>
      </c>
      <c r="B99" s="912">
        <v>1452.52879665</v>
      </c>
      <c r="C99" s="912">
        <v>567.52079239999989</v>
      </c>
      <c r="D99" s="912">
        <v>656.07923017999997</v>
      </c>
      <c r="E99" s="912">
        <v>148.73098019</v>
      </c>
      <c r="F99" s="912">
        <v>80.197793879999992</v>
      </c>
      <c r="G99" s="912">
        <v>0</v>
      </c>
      <c r="H99" s="912">
        <v>0</v>
      </c>
      <c r="I99" s="935"/>
      <c r="J99" s="936"/>
      <c r="K99" s="935"/>
      <c r="L99" s="296"/>
      <c r="M99" s="120"/>
      <c r="N99" s="120"/>
      <c r="O99" s="111"/>
      <c r="P99" s="111"/>
      <c r="Q99" s="111"/>
      <c r="R99" s="111"/>
      <c r="S99" s="111"/>
      <c r="T99" s="111"/>
      <c r="U99" s="111"/>
      <c r="V99" s="111"/>
      <c r="W99" s="111"/>
      <c r="X99" s="111"/>
      <c r="Y99" s="111"/>
      <c r="Z99" s="111"/>
      <c r="AA99" s="111"/>
      <c r="AB99" s="111"/>
      <c r="AC99" s="924"/>
    </row>
    <row r="100" spans="1:29" ht="15" thickBot="1">
      <c r="A100" s="813" t="s">
        <v>671</v>
      </c>
      <c r="B100" s="911">
        <v>36.638509299999996</v>
      </c>
      <c r="C100" s="911">
        <v>36.634775380000001</v>
      </c>
      <c r="D100" s="911">
        <v>5.3213999999999996E-4</v>
      </c>
      <c r="E100" s="911">
        <v>0</v>
      </c>
      <c r="F100" s="911">
        <v>3.20178E-3</v>
      </c>
      <c r="G100" s="911">
        <v>0</v>
      </c>
      <c r="H100" s="911">
        <v>0</v>
      </c>
      <c r="I100" s="935"/>
      <c r="J100" s="936"/>
      <c r="K100" s="935"/>
      <c r="L100" s="296"/>
      <c r="M100" s="120"/>
      <c r="N100" s="120"/>
      <c r="O100" s="111"/>
      <c r="P100" s="111"/>
      <c r="Q100" s="111"/>
      <c r="R100" s="111"/>
      <c r="S100" s="111"/>
      <c r="T100" s="111"/>
      <c r="U100" s="111"/>
      <c r="V100" s="111"/>
      <c r="W100" s="111"/>
      <c r="X100" s="111"/>
      <c r="Y100" s="111"/>
      <c r="Z100" s="111"/>
      <c r="AA100" s="111"/>
      <c r="AB100" s="111"/>
      <c r="AC100" s="924"/>
    </row>
    <row r="101" spans="1:29" ht="15" thickBot="1">
      <c r="A101" s="813" t="s">
        <v>734</v>
      </c>
      <c r="B101" s="911">
        <v>0</v>
      </c>
      <c r="C101" s="911">
        <v>0</v>
      </c>
      <c r="D101" s="911">
        <v>0</v>
      </c>
      <c r="E101" s="911">
        <v>0</v>
      </c>
      <c r="F101" s="911">
        <v>0</v>
      </c>
      <c r="G101" s="911">
        <v>0</v>
      </c>
      <c r="H101" s="911">
        <v>0</v>
      </c>
      <c r="I101" s="935"/>
      <c r="J101" s="936"/>
      <c r="K101" s="935"/>
      <c r="L101" s="296"/>
      <c r="M101" s="120"/>
      <c r="N101" s="120"/>
      <c r="O101" s="111"/>
      <c r="P101" s="111"/>
      <c r="Q101" s="111"/>
      <c r="R101" s="111"/>
      <c r="S101" s="111"/>
      <c r="T101" s="111"/>
      <c r="U101" s="111"/>
      <c r="V101" s="111"/>
      <c r="W101" s="111"/>
      <c r="X101" s="111"/>
      <c r="Y101" s="111"/>
      <c r="Z101" s="111"/>
      <c r="AA101" s="111"/>
      <c r="AB101" s="111"/>
      <c r="AC101" s="924"/>
    </row>
    <row r="102" spans="1:29" ht="15" thickBot="1">
      <c r="A102" s="814" t="s">
        <v>337</v>
      </c>
      <c r="B102" s="912">
        <v>4319.5953505299995</v>
      </c>
      <c r="C102" s="912">
        <v>1412.8758957800001</v>
      </c>
      <c r="D102" s="912">
        <v>1121.3410736899998</v>
      </c>
      <c r="E102" s="912">
        <v>1182.6342202700002</v>
      </c>
      <c r="F102" s="912">
        <v>273.37518879999999</v>
      </c>
      <c r="G102" s="912">
        <v>0</v>
      </c>
      <c r="H102" s="912">
        <v>329.36897199000003</v>
      </c>
      <c r="I102" s="935"/>
      <c r="J102" s="936"/>
      <c r="K102" s="935"/>
      <c r="L102" s="296"/>
      <c r="M102" s="120"/>
      <c r="N102" s="120"/>
      <c r="O102" s="111"/>
      <c r="P102" s="111"/>
      <c r="Q102" s="111"/>
      <c r="R102" s="111"/>
      <c r="S102" s="111"/>
      <c r="T102" s="111"/>
      <c r="U102" s="111"/>
      <c r="V102" s="111"/>
      <c r="W102" s="111"/>
      <c r="X102" s="111"/>
      <c r="Y102" s="111"/>
      <c r="Z102" s="111"/>
      <c r="AA102" s="111"/>
      <c r="AB102" s="111"/>
      <c r="AC102" s="924"/>
    </row>
    <row r="103" spans="1:29" ht="15" thickBot="1">
      <c r="A103" s="813" t="s">
        <v>735</v>
      </c>
      <c r="B103" s="911">
        <v>691.21126775000005</v>
      </c>
      <c r="C103" s="911">
        <v>683.9864407</v>
      </c>
      <c r="D103" s="911">
        <v>0</v>
      </c>
      <c r="E103" s="911">
        <v>7.2248270500000009</v>
      </c>
      <c r="F103" s="911">
        <v>0</v>
      </c>
      <c r="G103" s="911">
        <v>0</v>
      </c>
      <c r="H103" s="911">
        <v>0</v>
      </c>
      <c r="I103" s="935"/>
      <c r="J103" s="936"/>
      <c r="K103" s="935"/>
      <c r="L103" s="296"/>
      <c r="M103" s="120"/>
      <c r="N103" s="120"/>
      <c r="O103" s="111"/>
      <c r="P103" s="111"/>
      <c r="Q103" s="111"/>
      <c r="R103" s="111"/>
      <c r="S103" s="111"/>
      <c r="T103" s="111"/>
      <c r="U103" s="111"/>
      <c r="V103" s="111"/>
      <c r="W103" s="111"/>
      <c r="X103" s="111"/>
      <c r="Y103" s="111"/>
      <c r="Z103" s="111"/>
      <c r="AA103" s="111"/>
      <c r="AB103" s="111"/>
      <c r="AC103" s="924"/>
    </row>
    <row r="104" spans="1:29">
      <c r="A104" s="316"/>
      <c r="B104" s="908"/>
      <c r="C104" s="934"/>
      <c r="D104" s="908"/>
      <c r="E104" s="914"/>
      <c r="F104" s="915"/>
      <c r="G104" s="915"/>
      <c r="H104" s="915"/>
      <c r="I104" s="915"/>
      <c r="J104" s="933"/>
      <c r="N104" s="111"/>
      <c r="O104" s="111"/>
      <c r="P104" s="111"/>
      <c r="Q104" s="111"/>
      <c r="R104" s="111"/>
      <c r="S104" s="111"/>
      <c r="T104" s="111"/>
      <c r="U104" s="111"/>
      <c r="V104" s="111"/>
      <c r="W104" s="111"/>
      <c r="X104" s="111"/>
      <c r="Y104" s="111"/>
      <c r="Z104" s="111"/>
      <c r="AA104" s="111"/>
      <c r="AB104" s="111"/>
    </row>
    <row r="105" spans="1:29">
      <c r="A105" s="940"/>
      <c r="B105" s="910"/>
      <c r="C105" s="910"/>
      <c r="D105" s="910"/>
      <c r="E105" s="910"/>
      <c r="F105" s="910"/>
      <c r="G105" s="910"/>
      <c r="H105" s="910"/>
      <c r="I105" s="908"/>
      <c r="J105" s="933"/>
    </row>
    <row r="106" spans="1:29">
      <c r="A106" s="816"/>
      <c r="B106" s="908"/>
      <c r="C106" s="934"/>
      <c r="D106" s="908"/>
      <c r="E106" s="908"/>
      <c r="F106" s="908"/>
      <c r="G106" s="908"/>
      <c r="H106" s="908"/>
      <c r="I106" s="908"/>
      <c r="J106" s="933"/>
    </row>
    <row r="107" spans="1:29">
      <c r="A107" s="816"/>
      <c r="B107" s="908"/>
      <c r="C107" s="934"/>
      <c r="D107" s="908"/>
      <c r="E107" s="908"/>
      <c r="F107" s="908"/>
      <c r="G107" s="908"/>
      <c r="H107" s="908"/>
      <c r="I107" s="908"/>
      <c r="J107" s="933"/>
    </row>
    <row r="108" spans="1:29">
      <c r="A108" s="816"/>
      <c r="B108" s="908"/>
      <c r="C108" s="934"/>
      <c r="D108" s="908"/>
      <c r="E108" s="908"/>
      <c r="F108" s="908"/>
      <c r="G108" s="908"/>
      <c r="H108" s="908"/>
      <c r="I108" s="908"/>
      <c r="J108" s="933"/>
    </row>
    <row r="109" spans="1:29">
      <c r="A109" s="816"/>
      <c r="B109" s="908"/>
      <c r="C109" s="934"/>
      <c r="D109" s="908"/>
      <c r="E109" s="908"/>
      <c r="F109" s="908"/>
      <c r="G109" s="908"/>
      <c r="H109" s="908"/>
      <c r="I109" s="908"/>
      <c r="J109" s="933"/>
    </row>
    <row r="110" spans="1:29">
      <c r="A110" s="816"/>
      <c r="B110" s="908"/>
      <c r="C110" s="934"/>
      <c r="D110" s="908"/>
      <c r="E110" s="908"/>
      <c r="F110" s="908"/>
      <c r="G110" s="908"/>
      <c r="H110" s="908"/>
      <c r="I110" s="908"/>
      <c r="J110" s="933"/>
    </row>
    <row r="111" spans="1:29">
      <c r="A111" s="816"/>
      <c r="B111" s="908"/>
      <c r="C111" s="934"/>
      <c r="D111" s="908"/>
      <c r="E111" s="908"/>
      <c r="F111" s="908"/>
      <c r="G111" s="908"/>
      <c r="H111" s="908"/>
      <c r="I111" s="908"/>
      <c r="J111" s="933"/>
    </row>
    <row r="112" spans="1:29">
      <c r="A112" s="816"/>
      <c r="B112" s="908"/>
      <c r="C112" s="934"/>
      <c r="D112" s="908"/>
      <c r="E112" s="908"/>
      <c r="F112" s="908"/>
      <c r="G112" s="908"/>
      <c r="H112" s="908"/>
      <c r="I112" s="908"/>
      <c r="J112" s="933"/>
    </row>
    <row r="113" spans="1:10">
      <c r="A113" s="816"/>
      <c r="B113" s="908"/>
      <c r="C113" s="934"/>
      <c r="D113" s="908"/>
      <c r="E113" s="908"/>
      <c r="F113" s="908"/>
      <c r="G113" s="908"/>
      <c r="H113" s="908"/>
      <c r="I113" s="908"/>
      <c r="J113" s="933"/>
    </row>
    <row r="114" spans="1:10">
      <c r="B114" s="908"/>
      <c r="C114" s="934"/>
      <c r="D114" s="908"/>
      <c r="E114" s="908"/>
      <c r="F114" s="908"/>
      <c r="G114" s="908"/>
      <c r="H114" s="908"/>
      <c r="I114" s="908"/>
      <c r="J114" s="933"/>
    </row>
    <row r="115" spans="1:10">
      <c r="C115" s="934"/>
      <c r="J115" s="933"/>
    </row>
    <row r="116" spans="1:10">
      <c r="C116" s="934"/>
      <c r="J116" s="933"/>
    </row>
    <row r="117" spans="1:10">
      <c r="C117" s="934"/>
      <c r="J117" s="933"/>
    </row>
    <row r="118" spans="1:10">
      <c r="C118" s="934"/>
      <c r="J118" s="933"/>
    </row>
    <row r="119" spans="1:10">
      <c r="C119" s="934"/>
      <c r="J119" s="933"/>
    </row>
    <row r="120" spans="1:10">
      <c r="C120" s="934"/>
      <c r="J120" s="933"/>
    </row>
    <row r="121" spans="1:10">
      <c r="C121" s="934"/>
      <c r="J121" s="933"/>
    </row>
    <row r="122" spans="1:10">
      <c r="C122" s="934"/>
      <c r="J122" s="933"/>
    </row>
    <row r="123" spans="1:10">
      <c r="C123" s="934"/>
      <c r="J123" s="933"/>
    </row>
    <row r="124" spans="1:10">
      <c r="C124" s="934"/>
      <c r="J124" s="933"/>
    </row>
  </sheetData>
  <pageMargins left="0.7" right="0.7" top="0.75" bottom="0.75" header="0.3" footer="0.3"/>
  <pageSetup paperSize="9" scale="70" fitToWidth="0" fitToHeight="0" orientation="portrait" r:id="rId1"/>
  <rowBreaks count="1" manualBreakCount="1">
    <brk id="53" max="16383"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36C7-CF81-4399-A80E-8DE50ED7D041}">
  <sheetPr codeName="Sheet36">
    <tabColor rgb="FF92D050"/>
  </sheetPr>
  <dimension ref="A1:W61"/>
  <sheetViews>
    <sheetView view="pageLayout" topLeftCell="A70" zoomScaleNormal="100" workbookViewId="0">
      <selection activeCell="A17" sqref="A17"/>
    </sheetView>
  </sheetViews>
  <sheetFormatPr defaultColWidth="8.85546875" defaultRowHeight="14.45"/>
  <cols>
    <col min="1" max="1" width="55.5703125" style="312" customWidth="1"/>
    <col min="2" max="3" width="10" style="312" customWidth="1"/>
    <col min="4" max="10" width="9.5703125" style="312" customWidth="1"/>
    <col min="11" max="11" width="12" customWidth="1"/>
    <col min="12" max="12" width="10.42578125" bestFit="1" customWidth="1"/>
    <col min="13" max="13" width="9.140625" customWidth="1"/>
    <col min="14" max="14" width="12.42578125" style="339" customWidth="1"/>
    <col min="15" max="16" width="8.85546875" style="339"/>
    <col min="17" max="17" width="12.42578125" style="339" customWidth="1"/>
    <col min="18" max="18" width="8.85546875" style="339"/>
    <col min="19" max="19" width="10" style="339" customWidth="1"/>
    <col min="20" max="21" width="8.85546875" style="339"/>
  </cols>
  <sheetData>
    <row r="1" spans="1:20" ht="14.25" customHeight="1">
      <c r="A1" s="1021" t="s">
        <v>804</v>
      </c>
      <c r="B1" s="955"/>
      <c r="C1" s="955"/>
      <c r="D1" s="955"/>
      <c r="E1" s="955"/>
      <c r="F1" s="955"/>
      <c r="G1" s="955"/>
      <c r="H1" s="955"/>
      <c r="I1" s="955"/>
      <c r="J1" s="955"/>
    </row>
    <row r="2" spans="1:20" ht="14.25" customHeight="1">
      <c r="A2" s="318"/>
      <c r="B2" s="954"/>
      <c r="C2" s="954"/>
      <c r="D2" s="954"/>
      <c r="E2" s="954"/>
      <c r="F2" s="954"/>
      <c r="G2" s="954"/>
      <c r="H2" s="954"/>
      <c r="I2" s="954"/>
      <c r="J2" s="954"/>
    </row>
    <row r="3" spans="1:20" ht="14.25" customHeight="1" thickBot="1">
      <c r="A3" s="939" t="s">
        <v>109</v>
      </c>
      <c r="B3" s="918" t="s">
        <v>112</v>
      </c>
      <c r="C3" s="918" t="s">
        <v>113</v>
      </c>
      <c r="D3" s="918" t="s">
        <v>114</v>
      </c>
      <c r="E3" s="918" t="s">
        <v>115</v>
      </c>
      <c r="F3" s="918" t="s">
        <v>116</v>
      </c>
      <c r="G3" s="918" t="s">
        <v>117</v>
      </c>
      <c r="H3" s="918" t="s">
        <v>118</v>
      </c>
      <c r="I3" s="918" t="s">
        <v>119</v>
      </c>
      <c r="J3" s="1117"/>
      <c r="K3" s="1117"/>
      <c r="L3" s="1117"/>
      <c r="M3" s="1117"/>
      <c r="N3" s="1117"/>
      <c r="O3" s="1117"/>
      <c r="P3" s="1117"/>
      <c r="Q3" s="1117"/>
      <c r="R3" s="1117"/>
      <c r="S3" s="1019"/>
      <c r="T3" s="1019"/>
    </row>
    <row r="4" spans="1:20" ht="14.25" customHeight="1">
      <c r="A4" s="554" t="s">
        <v>364</v>
      </c>
      <c r="B4" s="953">
        <v>81.403962949999993</v>
      </c>
      <c r="C4" s="953">
        <v>3.6074435100000048</v>
      </c>
      <c r="D4" s="953">
        <v>-29.523802760000006</v>
      </c>
      <c r="E4" s="953">
        <v>62.703000219999993</v>
      </c>
      <c r="F4" s="953">
        <v>58.143000000000001</v>
      </c>
      <c r="G4" s="953">
        <v>-1.964</v>
      </c>
      <c r="H4" s="953">
        <v>698.10867182937</v>
      </c>
      <c r="I4" s="953">
        <v>153.6345689</v>
      </c>
      <c r="J4" s="953"/>
      <c r="K4" s="953"/>
      <c r="L4" s="953"/>
      <c r="M4" s="953"/>
      <c r="N4" s="953"/>
      <c r="O4" s="953"/>
      <c r="P4" s="953"/>
      <c r="Q4" s="953"/>
      <c r="R4" s="953"/>
      <c r="S4" s="1019"/>
      <c r="T4" s="1019"/>
    </row>
    <row r="5" spans="1:20" ht="14.25" customHeight="1">
      <c r="A5" s="312" t="s">
        <v>805</v>
      </c>
      <c r="B5" s="908">
        <v>-25.094000000000001</v>
      </c>
      <c r="C5" s="908">
        <v>-26</v>
      </c>
      <c r="D5" s="908">
        <v>-21</v>
      </c>
      <c r="E5" s="315">
        <v>-11</v>
      </c>
      <c r="F5" s="315">
        <v>-30</v>
      </c>
      <c r="G5" s="315">
        <v>-17</v>
      </c>
      <c r="H5" s="315">
        <v>-2</v>
      </c>
      <c r="I5" s="315">
        <v>1</v>
      </c>
      <c r="J5" s="953"/>
      <c r="K5" s="315"/>
      <c r="L5" s="315"/>
      <c r="M5" s="315"/>
      <c r="N5" s="315"/>
      <c r="O5" s="315"/>
      <c r="P5" s="315"/>
      <c r="Q5" s="315"/>
      <c r="R5" s="315"/>
      <c r="S5" s="1019"/>
      <c r="T5" s="1019"/>
    </row>
    <row r="6" spans="1:20" ht="14.25" customHeight="1">
      <c r="A6" s="1020" t="s">
        <v>156</v>
      </c>
      <c r="B6" s="956">
        <v>56.309962949999992</v>
      </c>
      <c r="C6" s="956">
        <v>-22.392556489999997</v>
      </c>
      <c r="D6" s="956">
        <v>-50.523802760000009</v>
      </c>
      <c r="E6" s="956">
        <v>51.703000219999993</v>
      </c>
      <c r="F6" s="1117">
        <v>28</v>
      </c>
      <c r="G6" s="1117">
        <v>-19</v>
      </c>
      <c r="H6" s="1117">
        <v>696</v>
      </c>
      <c r="I6" s="1117">
        <v>155</v>
      </c>
      <c r="J6" s="956"/>
      <c r="K6" s="956"/>
      <c r="L6" s="1117"/>
      <c r="M6" s="1117"/>
      <c r="N6" s="1117"/>
      <c r="O6" s="1117"/>
      <c r="P6" s="1117"/>
      <c r="Q6" s="1117"/>
      <c r="R6" s="1117"/>
      <c r="S6" s="1019"/>
      <c r="T6" s="1019"/>
    </row>
    <row r="7" spans="1:20" ht="14.25" customHeight="1">
      <c r="B7" s="315"/>
      <c r="C7" s="953"/>
      <c r="D7" s="953"/>
      <c r="E7" s="953"/>
      <c r="F7" s="953"/>
      <c r="G7" s="953"/>
      <c r="H7" s="953"/>
      <c r="I7" s="953"/>
      <c r="J7" s="953"/>
      <c r="K7" s="315"/>
      <c r="L7" s="315"/>
      <c r="M7" s="315"/>
      <c r="N7" s="315"/>
      <c r="O7" s="315"/>
      <c r="P7" s="315"/>
      <c r="Q7" s="315"/>
      <c r="R7" s="315"/>
    </row>
    <row r="8" spans="1:20" ht="14.25" customHeight="1" thickBot="1">
      <c r="A8" s="939" t="s">
        <v>109</v>
      </c>
      <c r="B8" s="918" t="s">
        <v>120</v>
      </c>
      <c r="C8" s="918" t="s">
        <v>121</v>
      </c>
      <c r="D8" s="918" t="s">
        <v>122</v>
      </c>
      <c r="E8" s="918" t="s">
        <v>123</v>
      </c>
      <c r="F8" s="918" t="s">
        <v>124</v>
      </c>
      <c r="G8" s="918" t="s">
        <v>125</v>
      </c>
      <c r="H8" s="918" t="s">
        <v>681</v>
      </c>
      <c r="I8" s="918" t="s">
        <v>680</v>
      </c>
      <c r="J8" s="1117"/>
      <c r="K8" s="1117"/>
      <c r="L8" s="1117"/>
      <c r="M8" s="1117"/>
      <c r="N8" s="1117"/>
      <c r="O8" s="1117"/>
      <c r="P8" s="1117"/>
      <c r="Q8" s="1117"/>
      <c r="R8" s="1117"/>
    </row>
    <row r="9" spans="1:20" ht="14.25" customHeight="1">
      <c r="A9" s="554" t="s">
        <v>364</v>
      </c>
      <c r="B9" s="953">
        <v>102.49542765</v>
      </c>
      <c r="C9" s="953">
        <v>330.66348544000004</v>
      </c>
      <c r="D9" s="953">
        <v>60.998514178166999</v>
      </c>
      <c r="E9" s="953">
        <v>42.226057208623608</v>
      </c>
      <c r="F9" s="953">
        <v>30.109660253374098</v>
      </c>
      <c r="G9" s="953">
        <v>44.141560467795699</v>
      </c>
      <c r="H9" s="953">
        <v>59.123162689999987</v>
      </c>
      <c r="I9" s="953">
        <v>40.025702458365558</v>
      </c>
      <c r="J9" s="953"/>
      <c r="K9" s="953"/>
      <c r="L9" s="953"/>
      <c r="M9" s="953"/>
      <c r="N9" s="953"/>
      <c r="O9" s="953"/>
      <c r="P9" s="953"/>
      <c r="Q9" s="953"/>
      <c r="R9" s="953"/>
    </row>
    <row r="10" spans="1:20" ht="14.25" customHeight="1">
      <c r="A10" s="554" t="s">
        <v>805</v>
      </c>
      <c r="B10" s="315">
        <v>-16</v>
      </c>
      <c r="C10" s="315">
        <v>1</v>
      </c>
      <c r="D10" s="315">
        <v>2</v>
      </c>
      <c r="E10" s="315">
        <v>1</v>
      </c>
      <c r="F10" s="953"/>
      <c r="G10" s="953"/>
      <c r="H10" s="953"/>
      <c r="I10" s="953"/>
      <c r="J10" s="315"/>
      <c r="K10" s="315"/>
      <c r="L10" s="953"/>
      <c r="M10" s="953"/>
      <c r="N10" s="953"/>
      <c r="O10" s="953"/>
      <c r="P10" s="953"/>
      <c r="Q10" s="953"/>
      <c r="R10" s="953"/>
    </row>
    <row r="11" spans="1:20" ht="14.25" customHeight="1">
      <c r="A11" s="1020" t="s">
        <v>156</v>
      </c>
      <c r="B11" s="1117">
        <v>86</v>
      </c>
      <c r="C11" s="1117">
        <v>332</v>
      </c>
      <c r="D11" s="1117">
        <v>63</v>
      </c>
      <c r="E11" s="1117">
        <v>43</v>
      </c>
      <c r="F11" s="953"/>
      <c r="G11" s="953"/>
      <c r="H11" s="953"/>
      <c r="I11" s="953"/>
      <c r="J11" s="1117"/>
      <c r="K11" s="1117"/>
      <c r="L11" s="953"/>
      <c r="M11" s="953"/>
      <c r="N11" s="953"/>
      <c r="O11" s="953"/>
      <c r="P11" s="953"/>
      <c r="Q11" s="953"/>
      <c r="R11" s="953"/>
    </row>
    <row r="12" spans="1:20" ht="14.25" customHeight="1">
      <c r="B12" s="315"/>
      <c r="C12" s="953"/>
      <c r="D12" s="953"/>
      <c r="E12" s="953"/>
      <c r="F12" s="953"/>
      <c r="G12" s="953"/>
      <c r="H12" s="953"/>
      <c r="I12" s="953"/>
      <c r="J12" s="953"/>
      <c r="K12" s="315"/>
      <c r="L12" s="315"/>
      <c r="M12" s="315"/>
      <c r="N12" s="315"/>
      <c r="O12" s="315"/>
      <c r="P12" s="315"/>
      <c r="Q12" s="315"/>
      <c r="R12" s="315"/>
    </row>
    <row r="13" spans="1:20" ht="14.25" customHeight="1" thickBot="1">
      <c r="A13" s="939" t="s">
        <v>109</v>
      </c>
      <c r="B13" s="918" t="s">
        <v>679</v>
      </c>
      <c r="C13" s="918" t="s">
        <v>678</v>
      </c>
      <c r="D13" s="918" t="s">
        <v>677</v>
      </c>
      <c r="E13" s="918" t="s">
        <v>676</v>
      </c>
      <c r="F13" s="918" t="s">
        <v>675</v>
      </c>
      <c r="G13" s="918" t="s">
        <v>674</v>
      </c>
      <c r="H13" s="918" t="s">
        <v>673</v>
      </c>
      <c r="I13" s="918" t="s">
        <v>672</v>
      </c>
      <c r="J13" s="953"/>
      <c r="K13" s="1117"/>
      <c r="L13" s="1117"/>
      <c r="M13" s="1117"/>
      <c r="N13" s="1117"/>
      <c r="O13" s="1117"/>
      <c r="P13" s="1117"/>
      <c r="Q13" s="1117"/>
      <c r="R13" s="1117"/>
    </row>
    <row r="14" spans="1:20" ht="14.25" customHeight="1">
      <c r="A14" s="1020" t="s">
        <v>364</v>
      </c>
      <c r="B14" s="956">
        <v>70.885020000000196</v>
      </c>
      <c r="C14" s="956">
        <v>79.0122700000001</v>
      </c>
      <c r="D14" s="956">
        <v>106.38618</v>
      </c>
      <c r="E14" s="956">
        <v>112.76981146052304</v>
      </c>
      <c r="F14" s="956">
        <v>129.02718270453977</v>
      </c>
      <c r="G14" s="956">
        <v>134.5068616076245</v>
      </c>
      <c r="H14" s="956">
        <v>127.43461987911451</v>
      </c>
      <c r="I14" s="956">
        <v>111.03551022789887</v>
      </c>
      <c r="J14" s="953"/>
      <c r="K14" s="953"/>
      <c r="L14" s="953"/>
      <c r="M14" s="953"/>
      <c r="N14" s="953"/>
      <c r="O14" s="953"/>
      <c r="P14" s="953"/>
      <c r="Q14" s="953"/>
      <c r="R14" s="953"/>
    </row>
    <row r="15" spans="1:20" ht="14.25" customHeight="1">
      <c r="A15" s="952"/>
      <c r="B15" s="953"/>
      <c r="C15" s="953"/>
      <c r="D15" s="953"/>
      <c r="E15" s="953"/>
      <c r="F15" s="953"/>
      <c r="G15" s="953"/>
      <c r="H15" s="953"/>
      <c r="I15" s="953"/>
      <c r="J15" s="315"/>
      <c r="K15" s="953"/>
      <c r="L15" s="953"/>
      <c r="M15" s="953"/>
      <c r="N15" s="953"/>
      <c r="O15" s="953"/>
      <c r="P15" s="953"/>
      <c r="Q15" s="953"/>
      <c r="R15" s="953"/>
    </row>
    <row r="16" spans="1:20" ht="14.25" customHeight="1">
      <c r="A16" s="1482"/>
      <c r="B16" s="1117"/>
      <c r="C16" s="1117"/>
      <c r="D16" s="1117"/>
      <c r="E16" s="1117"/>
      <c r="F16" s="1117"/>
      <c r="G16" s="1117"/>
      <c r="H16" s="1117"/>
      <c r="I16" s="953"/>
      <c r="J16" s="1018"/>
      <c r="K16" s="1117"/>
      <c r="L16" s="1117"/>
      <c r="M16" s="1117"/>
      <c r="N16" s="1117"/>
      <c r="O16" s="1117"/>
      <c r="P16" s="953"/>
      <c r="Q16" s="953"/>
      <c r="R16" s="953"/>
    </row>
    <row r="17" spans="1:23" ht="14.25" customHeight="1">
      <c r="A17" s="952"/>
      <c r="B17" s="953"/>
      <c r="C17" s="953"/>
      <c r="D17" s="953"/>
      <c r="E17" s="953"/>
      <c r="F17" s="953"/>
      <c r="G17" s="953"/>
      <c r="H17" s="953"/>
      <c r="I17" s="953"/>
      <c r="K17" s="953"/>
      <c r="L17" s="953"/>
      <c r="M17" s="953"/>
      <c r="N17" s="953"/>
      <c r="O17" s="953"/>
      <c r="P17" s="953"/>
      <c r="Q17" s="953"/>
      <c r="R17" s="953"/>
    </row>
    <row r="18" spans="1:23" ht="14.25" customHeight="1">
      <c r="A18" s="952"/>
      <c r="B18" s="953"/>
      <c r="C18" s="953"/>
      <c r="D18" s="953"/>
      <c r="E18" s="953"/>
      <c r="F18" s="953"/>
      <c r="G18" s="953"/>
      <c r="H18" s="953"/>
      <c r="I18" s="953"/>
    </row>
    <row r="19" spans="1:23" ht="14.25" customHeight="1">
      <c r="A19" s="1011" t="s">
        <v>806</v>
      </c>
      <c r="B19" s="951"/>
      <c r="C19" s="951"/>
      <c r="D19" s="908"/>
      <c r="E19" s="908"/>
      <c r="F19" s="908"/>
      <c r="G19" s="908"/>
      <c r="H19" s="908"/>
      <c r="I19" s="908"/>
      <c r="J19" s="908"/>
    </row>
    <row r="20" spans="1:23" ht="14.25" customHeight="1">
      <c r="A20" s="950"/>
      <c r="B20" s="316"/>
    </row>
    <row r="21" spans="1:23" ht="14.25" customHeight="1" thickBot="1">
      <c r="A21" s="939" t="s">
        <v>109</v>
      </c>
      <c r="B21" s="918" t="s">
        <v>112</v>
      </c>
      <c r="C21" s="918" t="s">
        <v>113</v>
      </c>
      <c r="D21" s="918" t="s">
        <v>114</v>
      </c>
      <c r="E21" s="918" t="s">
        <v>115</v>
      </c>
      <c r="F21" s="918" t="s">
        <v>116</v>
      </c>
      <c r="G21" s="918" t="s">
        <v>117</v>
      </c>
      <c r="H21" s="918" t="s">
        <v>118</v>
      </c>
      <c r="I21" s="918" t="s">
        <v>119</v>
      </c>
      <c r="J21" s="918" t="s">
        <v>120</v>
      </c>
    </row>
    <row r="22" spans="1:23" ht="14.25" customHeight="1">
      <c r="A22" s="554" t="s">
        <v>807</v>
      </c>
      <c r="B22" s="314">
        <v>3512.4644105099997</v>
      </c>
      <c r="C22" s="314">
        <v>3628.4089098300001</v>
      </c>
      <c r="D22" s="314">
        <v>3749.6547258599999</v>
      </c>
      <c r="E22" s="314">
        <v>4022.5666058099996</v>
      </c>
      <c r="F22" s="314">
        <v>3979.1682331699999</v>
      </c>
      <c r="G22" s="314">
        <v>4219.3866348599995</v>
      </c>
      <c r="H22" s="314">
        <v>4421.0415033700001</v>
      </c>
      <c r="I22" s="314">
        <v>4516.1705630400002</v>
      </c>
      <c r="J22" s="314">
        <v>4609.7538672500004</v>
      </c>
      <c r="M22" s="296"/>
      <c r="N22" s="296"/>
      <c r="O22" s="296"/>
      <c r="P22" s="296"/>
      <c r="Q22" s="296"/>
      <c r="R22" s="296"/>
      <c r="S22" s="296"/>
      <c r="T22" s="296"/>
      <c r="U22" s="296"/>
      <c r="V22" s="120"/>
      <c r="W22" s="120"/>
    </row>
    <row r="23" spans="1:23" ht="14.25" customHeight="1">
      <c r="A23" s="554" t="s">
        <v>808</v>
      </c>
      <c r="B23" s="313">
        <v>1609.9331906806003</v>
      </c>
      <c r="C23" s="313">
        <v>1623.0684328954028</v>
      </c>
      <c r="D23" s="313">
        <v>1650.880740687242</v>
      </c>
      <c r="E23" s="314">
        <v>1675.6424703620339</v>
      </c>
      <c r="F23" s="314">
        <v>1673.845457984195</v>
      </c>
      <c r="G23" s="314">
        <v>1816.1964101319818</v>
      </c>
      <c r="H23" s="314">
        <v>1906.593671302543</v>
      </c>
      <c r="I23" s="314">
        <v>1745.7920109778261</v>
      </c>
      <c r="J23" s="314">
        <v>1686.4393235382649</v>
      </c>
      <c r="M23" s="296"/>
      <c r="N23" s="296"/>
      <c r="O23" s="296"/>
      <c r="P23" s="296"/>
      <c r="Q23" s="296"/>
      <c r="R23" s="296"/>
      <c r="S23" s="296"/>
      <c r="T23" s="296"/>
      <c r="U23" s="296"/>
      <c r="V23" s="120"/>
      <c r="W23" s="120"/>
    </row>
    <row r="24" spans="1:23" ht="14.25" customHeight="1">
      <c r="A24" s="554" t="s">
        <v>809</v>
      </c>
      <c r="B24" s="313">
        <v>1902.5312198293993</v>
      </c>
      <c r="C24" s="313">
        <v>2005.3404769345973</v>
      </c>
      <c r="D24" s="313">
        <v>2098.7739851727579</v>
      </c>
      <c r="E24" s="314">
        <v>2346.9241354479655</v>
      </c>
      <c r="F24" s="314">
        <v>2305.3227751858049</v>
      </c>
      <c r="G24" s="314">
        <v>2403.1902247280177</v>
      </c>
      <c r="H24" s="314">
        <v>2514.4478320674571</v>
      </c>
      <c r="I24" s="314">
        <v>2770.3785520621741</v>
      </c>
      <c r="J24" s="314">
        <v>2923.3145437117355</v>
      </c>
      <c r="M24" s="296"/>
      <c r="N24" s="296"/>
      <c r="O24" s="296"/>
      <c r="P24" s="296"/>
      <c r="Q24" s="296"/>
      <c r="R24" s="296"/>
      <c r="S24" s="296"/>
      <c r="T24" s="296"/>
      <c r="U24" s="296"/>
      <c r="V24" s="120"/>
      <c r="W24" s="120"/>
    </row>
    <row r="25" spans="1:23" ht="14.25" customHeight="1">
      <c r="A25" s="554"/>
      <c r="B25" s="313"/>
      <c r="C25" s="313"/>
      <c r="D25" s="708"/>
      <c r="E25" s="314"/>
      <c r="F25" s="314"/>
      <c r="G25" s="314"/>
      <c r="H25" s="314"/>
      <c r="I25" s="314"/>
      <c r="J25" s="314"/>
      <c r="M25" s="296"/>
      <c r="N25" s="296"/>
      <c r="O25" s="296"/>
      <c r="P25" s="296"/>
      <c r="Q25" s="296"/>
      <c r="R25" s="296"/>
      <c r="S25" s="296"/>
      <c r="T25" s="296"/>
      <c r="U25" s="296"/>
      <c r="V25" s="120"/>
      <c r="W25" s="120"/>
    </row>
    <row r="26" spans="1:23" ht="14.25" customHeight="1">
      <c r="A26" s="554" t="s">
        <v>810</v>
      </c>
      <c r="B26" s="949">
        <v>128.25004607899541</v>
      </c>
      <c r="C26" s="949">
        <v>136.14681240720688</v>
      </c>
      <c r="D26" s="949">
        <v>140.81514366391121</v>
      </c>
      <c r="E26" s="949">
        <v>153.41188179769509</v>
      </c>
      <c r="F26" s="949">
        <v>150.81604381182626</v>
      </c>
      <c r="G26" s="949">
        <v>168.77782591210195</v>
      </c>
      <c r="H26" s="949">
        <v>174.18354170777732</v>
      </c>
      <c r="I26" s="949">
        <v>173.85213607255918</v>
      </c>
      <c r="J26" s="949">
        <v>177.96768493309349</v>
      </c>
      <c r="M26" s="296"/>
      <c r="N26" s="296"/>
      <c r="O26" s="296"/>
      <c r="P26" s="296"/>
      <c r="Q26" s="296"/>
      <c r="R26" s="296"/>
      <c r="S26" s="296"/>
      <c r="T26" s="296"/>
      <c r="U26" s="296"/>
      <c r="V26" s="120"/>
      <c r="W26" s="120"/>
    </row>
    <row r="27" spans="1:23" ht="14.25" customHeight="1">
      <c r="A27" s="554" t="s">
        <v>811</v>
      </c>
      <c r="B27" s="555">
        <v>45.834861297479812</v>
      </c>
      <c r="C27" s="555">
        <v>44.732235898170792</v>
      </c>
      <c r="D27" s="555">
        <v>44.027540170611445</v>
      </c>
      <c r="E27" s="949">
        <v>41.65605282810774</v>
      </c>
      <c r="F27" s="949">
        <v>42.065209609163169</v>
      </c>
      <c r="G27" s="949">
        <v>43.044085960902791</v>
      </c>
      <c r="H27" s="949">
        <v>43.125441592195315</v>
      </c>
      <c r="I27" s="314">
        <v>38.656467611415216</v>
      </c>
      <c r="J27" s="314">
        <v>36.584151173874474</v>
      </c>
      <c r="M27" s="296"/>
      <c r="N27" s="296"/>
      <c r="O27" s="296"/>
      <c r="P27" s="296"/>
      <c r="Q27" s="296"/>
      <c r="R27" s="296"/>
      <c r="S27" s="296"/>
      <c r="T27" s="296"/>
      <c r="U27" s="296"/>
      <c r="V27" s="120"/>
      <c r="W27" s="120"/>
    </row>
    <row r="28" spans="1:23">
      <c r="A28" s="825" t="s">
        <v>812</v>
      </c>
      <c r="B28" s="949">
        <v>22.064847172907847</v>
      </c>
      <c r="C28" s="949">
        <v>24.621277603284099</v>
      </c>
      <c r="D28" s="949">
        <v>25.165487754957311</v>
      </c>
      <c r="E28" s="949">
        <v>30.430051639237444</v>
      </c>
      <c r="F28" s="949">
        <v>29.808941225385116</v>
      </c>
      <c r="G28" s="949">
        <v>29.225519373473485</v>
      </c>
      <c r="H28" s="949">
        <v>31.92302250795111</v>
      </c>
      <c r="I28" s="949">
        <v>19.43055793781831</v>
      </c>
      <c r="J28" s="949">
        <v>19.51303824998865</v>
      </c>
      <c r="M28" s="296"/>
      <c r="N28" s="296"/>
      <c r="O28" s="296"/>
      <c r="P28" s="296"/>
      <c r="Q28" s="296"/>
      <c r="R28" s="296"/>
      <c r="S28" s="296"/>
      <c r="T28" s="296"/>
      <c r="U28" s="296"/>
      <c r="V28" s="120"/>
      <c r="W28" s="120"/>
    </row>
    <row r="29" spans="1:23" ht="14.25" customHeight="1">
      <c r="A29" s="1017"/>
      <c r="M29" s="296"/>
      <c r="N29" s="296"/>
      <c r="O29" s="296"/>
      <c r="P29" s="296"/>
      <c r="Q29" s="296"/>
      <c r="R29" s="296"/>
      <c r="S29" s="296"/>
      <c r="T29" s="296"/>
      <c r="U29" s="296"/>
      <c r="V29" s="120"/>
      <c r="W29" s="120"/>
    </row>
    <row r="30" spans="1:23" ht="14.25" customHeight="1">
      <c r="A30" s="1118" t="s">
        <v>813</v>
      </c>
      <c r="B30" s="948">
        <v>62.818765843468192</v>
      </c>
      <c r="C30" s="948">
        <v>62.57038159367039</v>
      </c>
      <c r="D30" s="948">
        <v>61.647178891299234</v>
      </c>
      <c r="E30" s="948">
        <v>61.187276967729744</v>
      </c>
      <c r="F30" s="948">
        <v>61.532219765876803</v>
      </c>
      <c r="G30" s="948">
        <v>60.067801757749415</v>
      </c>
      <c r="H30" s="948">
        <v>61.133443776655071</v>
      </c>
      <c r="I30" s="948">
        <v>49.638647047848835</v>
      </c>
      <c r="J30" s="948">
        <v>47.38407008668289</v>
      </c>
      <c r="M30" s="296"/>
      <c r="N30" s="296"/>
      <c r="O30" s="296"/>
      <c r="P30" s="296"/>
      <c r="Q30" s="296"/>
      <c r="R30" s="296"/>
      <c r="S30" s="296"/>
      <c r="T30" s="296"/>
      <c r="U30" s="296"/>
      <c r="V30" s="120"/>
      <c r="W30" s="120"/>
    </row>
    <row r="31" spans="1:23" ht="14.25" customHeight="1">
      <c r="A31" s="1129"/>
      <c r="B31" s="314"/>
      <c r="C31" s="314"/>
      <c r="D31" s="314"/>
      <c r="E31" s="314"/>
      <c r="F31" s="314"/>
      <c r="G31" s="314"/>
      <c r="H31" s="314"/>
      <c r="I31" s="314"/>
      <c r="J31" s="314"/>
      <c r="M31" s="296"/>
      <c r="N31" s="296"/>
      <c r="O31" s="296"/>
      <c r="P31" s="296"/>
      <c r="Q31" s="296"/>
      <c r="R31" s="296"/>
      <c r="S31" s="296"/>
      <c r="T31" s="296"/>
      <c r="U31" s="296"/>
      <c r="V31" s="120"/>
      <c r="W31" s="120"/>
    </row>
    <row r="32" spans="1:23" ht="14.25" customHeight="1">
      <c r="A32" s="554" t="s">
        <v>814</v>
      </c>
      <c r="B32" s="314">
        <v>1609.9331906806003</v>
      </c>
      <c r="C32" s="314">
        <v>1623.0684328954028</v>
      </c>
      <c r="D32" s="314">
        <v>1650.880740687242</v>
      </c>
      <c r="E32" s="314">
        <v>1675.6424703620339</v>
      </c>
      <c r="F32" s="314">
        <v>1673.845457984195</v>
      </c>
      <c r="G32" s="314">
        <v>1816.1964101319818</v>
      </c>
      <c r="H32" s="314">
        <v>1906.593671302543</v>
      </c>
      <c r="I32" s="314">
        <v>1745.7920109778261</v>
      </c>
      <c r="J32" s="314">
        <v>1686.4393235382649</v>
      </c>
      <c r="M32" s="296"/>
      <c r="N32" s="296"/>
      <c r="O32" s="296"/>
      <c r="P32" s="296"/>
      <c r="Q32" s="296"/>
      <c r="R32" s="296"/>
      <c r="S32" s="296"/>
      <c r="T32" s="296"/>
      <c r="U32" s="296"/>
      <c r="V32" s="120"/>
      <c r="W32" s="120"/>
    </row>
    <row r="33" spans="1:23" ht="14.25" customHeight="1">
      <c r="A33" s="554" t="s">
        <v>815</v>
      </c>
      <c r="B33" s="314">
        <v>596.55360269283199</v>
      </c>
      <c r="C33" s="314">
        <v>647.24086776396405</v>
      </c>
      <c r="D33" s="314">
        <v>660.67561596972803</v>
      </c>
      <c r="E33" s="314">
        <v>785.656499946336</v>
      </c>
      <c r="F33" s="314">
        <v>774.62508410392627</v>
      </c>
      <c r="G33" s="314">
        <v>718.29638908869708</v>
      </c>
      <c r="H33" s="314">
        <v>796.14125050274197</v>
      </c>
      <c r="I33" s="314">
        <v>495.973954888447</v>
      </c>
      <c r="J33" s="314">
        <v>497.84967974305044</v>
      </c>
      <c r="M33" s="296"/>
      <c r="N33" s="296"/>
      <c r="O33" s="296"/>
      <c r="P33" s="296"/>
      <c r="Q33" s="296"/>
      <c r="R33" s="296"/>
      <c r="S33" s="296"/>
      <c r="T33" s="296"/>
      <c r="U33" s="296"/>
      <c r="V33" s="120"/>
      <c r="W33" s="120"/>
    </row>
    <row r="34" spans="1:23" ht="14.25" customHeight="1">
      <c r="A34" s="1015" t="s">
        <v>816</v>
      </c>
      <c r="B34" s="929">
        <v>2206.4867933734322</v>
      </c>
      <c r="C34" s="929">
        <v>2270.3093006593667</v>
      </c>
      <c r="D34" s="929">
        <v>2311.5563566569699</v>
      </c>
      <c r="E34" s="929">
        <v>2461.2989703083699</v>
      </c>
      <c r="F34" s="929">
        <v>2448.4705420881214</v>
      </c>
      <c r="G34" s="929">
        <v>2534.492799220679</v>
      </c>
      <c r="H34" s="929">
        <v>2702.734921805285</v>
      </c>
      <c r="I34" s="929">
        <v>2241.7659658662733</v>
      </c>
      <c r="J34" s="929">
        <v>2184.2890032813152</v>
      </c>
      <c r="M34" s="296"/>
      <c r="N34" s="296"/>
      <c r="O34" s="296"/>
      <c r="P34" s="296"/>
      <c r="Q34" s="296"/>
      <c r="R34" s="296"/>
      <c r="S34" s="296"/>
      <c r="T34" s="296"/>
      <c r="U34" s="296"/>
      <c r="V34" s="120"/>
      <c r="W34" s="120"/>
    </row>
    <row r="35" spans="1:23" ht="14.25" customHeight="1">
      <c r="A35" s="554"/>
      <c r="B35" s="314"/>
      <c r="C35" s="314"/>
      <c r="D35" s="314"/>
      <c r="E35" s="314"/>
      <c r="F35" s="314"/>
      <c r="G35" s="314"/>
      <c r="H35" s="314"/>
      <c r="I35" s="314"/>
      <c r="J35" s="314"/>
      <c r="M35" s="296"/>
      <c r="N35" s="296"/>
      <c r="O35" s="296"/>
      <c r="P35" s="296"/>
      <c r="Q35" s="296"/>
      <c r="R35" s="296"/>
      <c r="S35" s="296"/>
      <c r="T35" s="296"/>
      <c r="U35" s="296"/>
      <c r="V35" s="120"/>
      <c r="W35" s="120"/>
    </row>
    <row r="36" spans="1:23" ht="14.25" customHeight="1">
      <c r="A36" s="554" t="s">
        <v>817</v>
      </c>
      <c r="B36" s="314">
        <v>2206.4868536383387</v>
      </c>
      <c r="C36" s="314">
        <v>2270.3093006593672</v>
      </c>
      <c r="D36" s="314">
        <v>2311.5563566569704</v>
      </c>
      <c r="E36" s="314">
        <v>2461.2989703083704</v>
      </c>
      <c r="F36" s="314">
        <v>2448.4705420881196</v>
      </c>
      <c r="G36" s="314">
        <v>2534.4923468538323</v>
      </c>
      <c r="H36" s="314">
        <v>2702.7349218052855</v>
      </c>
      <c r="I36" s="314">
        <v>2241.7659658662733</v>
      </c>
      <c r="J36" s="314">
        <v>2182.8758356369212</v>
      </c>
      <c r="L36" s="120"/>
      <c r="M36" s="296"/>
      <c r="N36" s="296"/>
      <c r="O36" s="296"/>
      <c r="P36" s="296"/>
      <c r="Q36" s="296"/>
      <c r="R36" s="296"/>
      <c r="S36" s="296"/>
      <c r="T36" s="296"/>
      <c r="U36" s="296"/>
      <c r="V36" s="120"/>
      <c r="W36" s="120"/>
    </row>
    <row r="37" spans="1:23" ht="14.25" customHeight="1">
      <c r="A37" s="554" t="s">
        <v>818</v>
      </c>
      <c r="B37" s="314">
        <v>15.023595985896891</v>
      </c>
      <c r="C37" s="314">
        <v>6.0422273094374308</v>
      </c>
      <c r="D37" s="314">
        <v>4.2683784081487506</v>
      </c>
      <c r="E37" s="314">
        <v>3.8077215177164998</v>
      </c>
      <c r="F37" s="314">
        <v>3.1325359629242802</v>
      </c>
      <c r="G37" s="314">
        <v>1.8388685866411172</v>
      </c>
      <c r="H37" s="314">
        <v>1.9352620633513202</v>
      </c>
      <c r="I37" s="314">
        <v>1.8212419217521094</v>
      </c>
      <c r="J37" s="314">
        <v>1.4131676443941514</v>
      </c>
      <c r="L37" s="120"/>
      <c r="M37" s="296"/>
      <c r="N37" s="296"/>
      <c r="O37" s="296"/>
      <c r="P37" s="296"/>
      <c r="Q37" s="296"/>
      <c r="R37" s="296"/>
      <c r="S37" s="296"/>
      <c r="T37" s="296"/>
      <c r="U37" s="296"/>
      <c r="V37" s="120"/>
      <c r="W37" s="120"/>
    </row>
    <row r="38" spans="1:23" ht="14.25" customHeight="1" thickBot="1">
      <c r="A38" s="1016" t="s">
        <v>819</v>
      </c>
      <c r="B38" s="947">
        <v>183.25355037576455</v>
      </c>
      <c r="C38" s="947">
        <v>218.77422924482161</v>
      </c>
      <c r="D38" s="947">
        <v>202.63107541305655</v>
      </c>
      <c r="E38" s="947">
        <v>224.98682536394938</v>
      </c>
      <c r="F38" s="947">
        <v>234.95413049188784</v>
      </c>
      <c r="G38" s="947">
        <v>253.46878455952691</v>
      </c>
      <c r="H38" s="947">
        <v>248.29361012040329</v>
      </c>
      <c r="I38" s="947">
        <v>132.68903647574015</v>
      </c>
      <c r="J38" s="947">
        <v>143.50108698040935</v>
      </c>
      <c r="M38" s="296"/>
      <c r="N38" s="296"/>
      <c r="O38" s="296"/>
      <c r="P38" s="296"/>
      <c r="Q38" s="296"/>
      <c r="R38" s="296"/>
      <c r="S38" s="296"/>
      <c r="T38" s="296"/>
      <c r="U38" s="296"/>
      <c r="V38" s="120"/>
      <c r="W38" s="120"/>
    </row>
    <row r="39" spans="1:23" ht="14.25" customHeight="1">
      <c r="A39" s="1015" t="s">
        <v>816</v>
      </c>
      <c r="B39" s="929">
        <v>2404.7640000000001</v>
      </c>
      <c r="C39" s="929">
        <v>2495.125757213626</v>
      </c>
      <c r="D39" s="929">
        <v>2518.4558104781754</v>
      </c>
      <c r="E39" s="929">
        <v>2690.093517190036</v>
      </c>
      <c r="F39" s="929">
        <v>2686.5572085429317</v>
      </c>
      <c r="G39" s="929">
        <v>2789.8</v>
      </c>
      <c r="H39" s="929">
        <v>2952.9637939890399</v>
      </c>
      <c r="I39" s="929">
        <v>2376.2762442637654</v>
      </c>
      <c r="J39" s="929">
        <v>2327.7900902617248</v>
      </c>
      <c r="M39" s="296"/>
      <c r="N39" s="296"/>
      <c r="O39" s="296"/>
      <c r="P39" s="296"/>
      <c r="Q39" s="296"/>
      <c r="R39" s="296"/>
      <c r="S39" s="296"/>
      <c r="T39" s="296"/>
      <c r="U39" s="296"/>
      <c r="V39" s="120"/>
      <c r="W39" s="120"/>
    </row>
    <row r="40" spans="1:23" ht="14.25" customHeight="1">
      <c r="K40" s="121"/>
    </row>
    <row r="41" spans="1:23" ht="14.25" customHeight="1">
      <c r="B41" s="316"/>
      <c r="C41" s="314"/>
      <c r="O41" s="340"/>
    </row>
    <row r="42" spans="1:23" ht="14.25" customHeight="1">
      <c r="A42" s="1011" t="s">
        <v>820</v>
      </c>
      <c r="O42" s="340"/>
    </row>
    <row r="43" spans="1:23" ht="12.75" customHeight="1">
      <c r="A43" s="1074"/>
      <c r="B43" s="1815" t="s">
        <v>821</v>
      </c>
      <c r="C43" s="1815" t="s">
        <v>822</v>
      </c>
      <c r="D43" s="1817" t="s">
        <v>337</v>
      </c>
    </row>
    <row r="44" spans="1:23" ht="39" customHeight="1">
      <c r="A44" s="1483"/>
      <c r="B44" s="1816"/>
      <c r="C44" s="1816"/>
      <c r="D44" s="1818"/>
      <c r="E44" s="316"/>
      <c r="F44" s="316"/>
    </row>
    <row r="45" spans="1:23" ht="14.25" customHeight="1">
      <c r="A45" s="943" t="s">
        <v>823</v>
      </c>
      <c r="B45" s="358">
        <v>595.44460841999989</v>
      </c>
      <c r="C45" s="358">
        <v>428.3057143000002</v>
      </c>
      <c r="D45" s="358">
        <v>1023.7503227200001</v>
      </c>
      <c r="E45" s="316"/>
      <c r="F45" s="358"/>
      <c r="G45" s="358"/>
      <c r="H45" s="358"/>
      <c r="I45" s="314"/>
      <c r="J45" s="314"/>
    </row>
    <row r="46" spans="1:23" ht="14.25" customHeight="1">
      <c r="A46" s="943" t="s">
        <v>824</v>
      </c>
      <c r="B46" s="358">
        <v>199.18501584999998</v>
      </c>
      <c r="C46" s="358">
        <v>86.880430910000058</v>
      </c>
      <c r="D46" s="358">
        <v>286.06544676000004</v>
      </c>
      <c r="E46" s="316"/>
      <c r="F46" s="358"/>
      <c r="G46" s="358"/>
      <c r="H46" s="358"/>
      <c r="I46" s="314"/>
      <c r="J46" s="314"/>
      <c r="K46" s="358"/>
      <c r="L46" s="943"/>
    </row>
    <row r="47" spans="1:23" ht="14.25" customHeight="1">
      <c r="A47" s="943" t="s">
        <v>825</v>
      </c>
      <c r="B47" s="358">
        <v>75.224141430000003</v>
      </c>
      <c r="C47" s="358">
        <v>31.570274429999984</v>
      </c>
      <c r="D47" s="358">
        <v>106.79441585999999</v>
      </c>
      <c r="E47" s="316"/>
      <c r="F47" s="358"/>
      <c r="G47" s="358"/>
      <c r="H47" s="358"/>
      <c r="I47" s="314"/>
      <c r="J47" s="314"/>
      <c r="K47" s="358"/>
      <c r="L47" s="943"/>
    </row>
    <row r="48" spans="1:23" ht="14.25" customHeight="1" thickBot="1">
      <c r="A48" s="946" t="s">
        <v>826</v>
      </c>
      <c r="B48" s="358">
        <v>570.56759159000035</v>
      </c>
      <c r="C48" s="358">
        <v>316.90865772999939</v>
      </c>
      <c r="D48" s="358">
        <v>887.47624931999974</v>
      </c>
      <c r="E48" s="316"/>
      <c r="F48" s="358"/>
      <c r="G48" s="358"/>
      <c r="H48" s="358"/>
      <c r="I48" s="314"/>
      <c r="J48" s="314"/>
      <c r="K48" s="358"/>
      <c r="L48" s="943"/>
    </row>
    <row r="49" spans="1:18" ht="14.25" customHeight="1" thickBot="1">
      <c r="A49" s="945" t="s">
        <v>337</v>
      </c>
      <c r="B49" s="359">
        <v>1440.4213572900001</v>
      </c>
      <c r="C49" s="359">
        <v>863.66507736999972</v>
      </c>
      <c r="D49" s="359">
        <v>2304.0864346599997</v>
      </c>
      <c r="E49" s="316"/>
      <c r="F49" s="828"/>
      <c r="G49" s="828"/>
      <c r="H49" s="358"/>
      <c r="I49" s="314"/>
      <c r="J49" s="314"/>
      <c r="K49" s="358"/>
      <c r="L49" s="943"/>
    </row>
    <row r="50" spans="1:18" ht="14.25" customHeight="1">
      <c r="A50" s="943" t="s">
        <v>827</v>
      </c>
      <c r="B50" s="360">
        <v>7.6729370454243998E-3</v>
      </c>
      <c r="C50" s="360">
        <v>5.489784153009992E-3</v>
      </c>
      <c r="D50" s="360">
        <v>6.6775487257634634E-3</v>
      </c>
      <c r="E50" s="316"/>
      <c r="F50" s="906"/>
      <c r="H50" s="943"/>
      <c r="I50" s="358"/>
      <c r="J50" s="358"/>
      <c r="K50" s="358"/>
      <c r="L50" s="943"/>
    </row>
    <row r="51" spans="1:18" ht="28.5" customHeight="1">
      <c r="E51" s="314"/>
      <c r="O51" s="340"/>
    </row>
    <row r="52" spans="1:18" ht="14.25" customHeight="1">
      <c r="A52" s="1011" t="s">
        <v>828</v>
      </c>
      <c r="K52" s="121"/>
      <c r="O52" s="340"/>
    </row>
    <row r="53" spans="1:18" ht="14.25" customHeight="1">
      <c r="A53" s="905"/>
      <c r="B53" s="1817" t="s">
        <v>821</v>
      </c>
      <c r="C53" s="1817" t="s">
        <v>822</v>
      </c>
      <c r="D53" s="1817" t="s">
        <v>337</v>
      </c>
      <c r="E53" s="942"/>
      <c r="K53" s="120"/>
      <c r="O53" s="340"/>
    </row>
    <row r="54" spans="1:18" ht="36" customHeight="1">
      <c r="A54" s="1484" t="s">
        <v>109</v>
      </c>
      <c r="B54" s="1817"/>
      <c r="C54" s="1817"/>
      <c r="D54" s="1817"/>
      <c r="E54" s="942"/>
      <c r="O54" s="340"/>
    </row>
    <row r="55" spans="1:18" ht="14.25" customHeight="1">
      <c r="A55" s="943" t="s">
        <v>823</v>
      </c>
      <c r="B55" s="358">
        <v>512.08343286000002</v>
      </c>
      <c r="C55" s="358">
        <v>453.38197033999995</v>
      </c>
      <c r="D55" s="358">
        <v>965.46540319999997</v>
      </c>
      <c r="E55" s="942"/>
      <c r="M55" s="296"/>
      <c r="N55" s="296"/>
      <c r="O55" s="296"/>
      <c r="P55" s="296"/>
      <c r="Q55" s="296"/>
      <c r="R55" s="296"/>
    </row>
    <row r="56" spans="1:18" ht="14.25" customHeight="1">
      <c r="A56" s="943" t="s">
        <v>824</v>
      </c>
      <c r="B56" s="358">
        <v>154.29161415999999</v>
      </c>
      <c r="C56" s="358">
        <v>88.242520280000008</v>
      </c>
      <c r="D56" s="358">
        <v>242.53413444</v>
      </c>
      <c r="E56" s="942"/>
      <c r="M56" s="296"/>
      <c r="N56" s="296"/>
      <c r="O56" s="296"/>
      <c r="P56" s="296"/>
      <c r="Q56" s="296"/>
      <c r="R56" s="296"/>
    </row>
    <row r="57" spans="1:18" ht="14.25" customHeight="1">
      <c r="A57" s="943" t="s">
        <v>825</v>
      </c>
      <c r="B57" s="358">
        <v>74.701621430000003</v>
      </c>
      <c r="C57" s="358">
        <v>31.877974989999998</v>
      </c>
      <c r="D57" s="358">
        <v>106.57959642</v>
      </c>
      <c r="E57" s="942"/>
      <c r="M57" s="296"/>
      <c r="N57" s="296"/>
      <c r="O57" s="296"/>
      <c r="P57" s="296"/>
      <c r="Q57" s="296"/>
      <c r="R57" s="296"/>
    </row>
    <row r="58" spans="1:18" ht="14.25" customHeight="1" thickBot="1">
      <c r="A58" s="946" t="s">
        <v>826</v>
      </c>
      <c r="B58" s="358">
        <v>636.04373347558328</v>
      </c>
      <c r="C58" s="358">
        <v>322.74048019848306</v>
      </c>
      <c r="D58" s="358">
        <v>958.78421367406634</v>
      </c>
      <c r="E58" s="942"/>
      <c r="M58" s="296"/>
      <c r="N58" s="296"/>
      <c r="O58" s="296"/>
      <c r="P58" s="296"/>
      <c r="Q58" s="296"/>
      <c r="R58" s="296"/>
    </row>
    <row r="59" spans="1:18" ht="14.25" customHeight="1" thickBot="1">
      <c r="A59" s="945" t="s">
        <v>337</v>
      </c>
      <c r="B59" s="359">
        <v>1377.1204019255833</v>
      </c>
      <c r="C59" s="359">
        <v>896.242945808483</v>
      </c>
      <c r="D59" s="359">
        <v>2273.3633477340663</v>
      </c>
      <c r="E59" s="942"/>
      <c r="M59" s="296"/>
      <c r="N59" s="296"/>
      <c r="O59" s="296"/>
      <c r="P59" s="296"/>
      <c r="Q59" s="296"/>
      <c r="R59" s="296"/>
    </row>
    <row r="60" spans="1:18" ht="14.25" customHeight="1">
      <c r="A60" s="943" t="s">
        <v>827</v>
      </c>
      <c r="B60" s="360">
        <v>7.4339898991430588E-3</v>
      </c>
      <c r="C60" s="360">
        <v>5.6955731252089706E-3</v>
      </c>
      <c r="D60" s="360">
        <v>6.6355367680407456E-3</v>
      </c>
      <c r="E60" s="944"/>
    </row>
    <row r="61" spans="1:18" ht="14.25" customHeight="1">
      <c r="A61" s="943"/>
      <c r="B61" s="360"/>
      <c r="C61" s="360"/>
      <c r="D61" s="360"/>
      <c r="E61" s="942"/>
    </row>
  </sheetData>
  <mergeCells count="6">
    <mergeCell ref="B43:B44"/>
    <mergeCell ref="C43:C44"/>
    <mergeCell ref="D43:D44"/>
    <mergeCell ref="B53:B54"/>
    <mergeCell ref="C53:C54"/>
    <mergeCell ref="D53:D54"/>
  </mergeCells>
  <pageMargins left="0.7" right="0.7" top="0.75" bottom="0.75" header="0.3" footer="0.3"/>
  <pageSetup paperSize="9" scale="61" fitToWidth="0" fitToHeight="0" orientation="portrait" r:id="rId1"/>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8DC6-226F-4CA7-A47F-525D398535DD}">
  <sheetPr>
    <tabColor rgb="FF92D050"/>
  </sheetPr>
  <dimension ref="A1:I99"/>
  <sheetViews>
    <sheetView view="pageLayout" topLeftCell="A100" zoomScaleNormal="100" zoomScaleSheetLayoutView="120" workbookViewId="0">
      <selection activeCell="A17" sqref="A17"/>
    </sheetView>
  </sheetViews>
  <sheetFormatPr defaultColWidth="8.85546875" defaultRowHeight="12.6"/>
  <cols>
    <col min="1" max="1" width="9.42578125" style="159" customWidth="1"/>
    <col min="2" max="2" width="26.85546875" style="159" customWidth="1"/>
    <col min="3" max="3" width="16.5703125" style="159" customWidth="1"/>
    <col min="4" max="5" width="7.5703125" style="159" customWidth="1"/>
    <col min="6" max="9" width="7.85546875" style="159" customWidth="1"/>
    <col min="10" max="10" width="8.5703125" style="159" customWidth="1"/>
    <col min="11" max="11" width="9.140625" style="159" customWidth="1"/>
    <col min="12" max="16384" width="8.85546875" style="159"/>
  </cols>
  <sheetData>
    <row r="1" spans="1:9" ht="18" customHeight="1">
      <c r="A1" s="1849" t="s">
        <v>829</v>
      </c>
      <c r="B1" s="1850"/>
      <c r="C1" s="1043" t="s">
        <v>379</v>
      </c>
      <c r="D1" s="1043" t="s">
        <v>379</v>
      </c>
      <c r="E1" s="1043" t="s">
        <v>379</v>
      </c>
      <c r="F1" s="1043" t="s">
        <v>379</v>
      </c>
      <c r="G1" s="1150" t="s">
        <v>379</v>
      </c>
      <c r="H1" s="1150" t="s">
        <v>379</v>
      </c>
      <c r="I1" s="1151"/>
    </row>
    <row r="2" spans="1:9" ht="9" customHeight="1">
      <c r="A2" s="1029"/>
      <c r="B2" s="1026"/>
      <c r="C2" s="1042"/>
      <c r="D2" s="1042"/>
      <c r="E2" s="1042"/>
      <c r="F2" s="1042"/>
      <c r="G2" s="1042"/>
      <c r="H2" s="1847" t="s">
        <v>337</v>
      </c>
      <c r="I2" s="1848"/>
    </row>
    <row r="3" spans="1:9" ht="9" customHeight="1">
      <c r="A3" s="1026"/>
      <c r="B3" s="1026"/>
      <c r="C3" s="1041"/>
      <c r="D3" s="1041"/>
      <c r="E3" s="1041"/>
      <c r="F3" s="1041"/>
      <c r="G3" s="1041"/>
      <c r="H3" s="1370" t="s">
        <v>830</v>
      </c>
      <c r="I3" s="1370" t="s">
        <v>830</v>
      </c>
    </row>
    <row r="4" spans="1:9" ht="9" customHeight="1">
      <c r="A4" s="1028"/>
      <c r="B4" s="1028"/>
      <c r="C4" s="1142"/>
      <c r="D4" s="1142"/>
      <c r="E4" s="1142"/>
      <c r="F4" s="1142"/>
      <c r="G4" s="1209"/>
      <c r="H4" s="1209">
        <v>2021</v>
      </c>
      <c r="I4" s="1209">
        <v>2020</v>
      </c>
    </row>
    <row r="5" spans="1:9" ht="10.5" customHeight="1">
      <c r="A5" s="1027" t="s">
        <v>831</v>
      </c>
      <c r="B5" s="1143"/>
      <c r="C5" s="1144"/>
      <c r="D5" s="1144"/>
      <c r="E5" s="1144"/>
      <c r="F5" s="1144"/>
      <c r="G5" s="1145"/>
      <c r="H5" s="1145"/>
      <c r="I5" s="1145"/>
    </row>
    <row r="6" spans="1:9" ht="8.25" customHeight="1">
      <c r="A6" s="1851" t="s">
        <v>832</v>
      </c>
      <c r="B6" s="1851" t="s">
        <v>379</v>
      </c>
      <c r="C6" s="1851" t="s">
        <v>379</v>
      </c>
      <c r="D6" s="1851" t="s">
        <v>379</v>
      </c>
      <c r="E6" s="1851" t="s">
        <v>379</v>
      </c>
      <c r="F6" s="1146"/>
      <c r="G6" s="1030"/>
      <c r="H6" s="1030">
        <v>75772</v>
      </c>
      <c r="I6" s="1030">
        <v>74616</v>
      </c>
    </row>
    <row r="7" spans="1:9" ht="8.25" customHeight="1">
      <c r="A7" s="1845" t="s">
        <v>833</v>
      </c>
      <c r="B7" s="1845" t="s">
        <v>379</v>
      </c>
      <c r="C7" s="1845" t="s">
        <v>379</v>
      </c>
      <c r="D7" s="1675"/>
      <c r="E7" s="1675"/>
      <c r="F7" s="1147"/>
      <c r="G7" s="1025"/>
      <c r="H7" s="1025">
        <v>270364</v>
      </c>
      <c r="I7" s="1025">
        <v>259864</v>
      </c>
    </row>
    <row r="8" spans="1:9" ht="8.25" customHeight="1">
      <c r="A8" s="1845" t="s">
        <v>834</v>
      </c>
      <c r="B8" s="1845" t="s">
        <v>379</v>
      </c>
      <c r="C8" s="1845" t="s">
        <v>379</v>
      </c>
      <c r="D8" s="1845" t="s">
        <v>379</v>
      </c>
      <c r="E8" s="1845" t="s">
        <v>379</v>
      </c>
      <c r="F8" s="1147"/>
      <c r="G8" s="1025"/>
      <c r="H8" s="1025">
        <v>3512</v>
      </c>
      <c r="I8" s="1025">
        <v>3979</v>
      </c>
    </row>
    <row r="9" spans="1:9" ht="8.25" customHeight="1">
      <c r="A9" s="1838" t="s">
        <v>835</v>
      </c>
      <c r="B9" s="1839" t="s">
        <v>379</v>
      </c>
      <c r="C9" s="1839" t="s">
        <v>379</v>
      </c>
      <c r="D9" s="1839" t="s">
        <v>379</v>
      </c>
      <c r="E9" s="1839" t="s">
        <v>379</v>
      </c>
      <c r="F9" s="1147"/>
      <c r="G9" s="1025"/>
      <c r="H9" s="1025">
        <v>1642</v>
      </c>
      <c r="I9" s="1025">
        <v>1788</v>
      </c>
    </row>
    <row r="10" spans="1:9" ht="8.25" customHeight="1">
      <c r="A10" s="1838" t="s">
        <v>836</v>
      </c>
      <c r="B10" s="1839" t="s">
        <v>379</v>
      </c>
      <c r="C10" s="1839" t="s">
        <v>379</v>
      </c>
      <c r="D10" s="1839" t="s">
        <v>379</v>
      </c>
      <c r="E10" s="1839" t="s">
        <v>379</v>
      </c>
      <c r="F10" s="1147"/>
      <c r="G10" s="1025"/>
      <c r="H10" s="1025">
        <v>1870</v>
      </c>
      <c r="I10" s="1025">
        <v>2191</v>
      </c>
    </row>
    <row r="11" spans="1:9" ht="8.25" customHeight="1">
      <c r="A11" s="1842" t="s">
        <v>837</v>
      </c>
      <c r="B11" s="1842" t="s">
        <v>379</v>
      </c>
      <c r="C11" s="1842" t="s">
        <v>379</v>
      </c>
      <c r="D11" s="1842" t="s">
        <v>379</v>
      </c>
      <c r="E11" s="1842" t="s">
        <v>379</v>
      </c>
      <c r="F11" s="1186"/>
      <c r="G11" s="1187"/>
      <c r="H11" s="1187">
        <v>349648</v>
      </c>
      <c r="I11" s="1187">
        <v>338459</v>
      </c>
    </row>
    <row r="12" spans="1:9" ht="8.25" customHeight="1">
      <c r="A12" s="1843" t="s">
        <v>838</v>
      </c>
      <c r="B12" s="1844" t="s">
        <v>379</v>
      </c>
      <c r="C12" s="1844" t="s">
        <v>379</v>
      </c>
      <c r="D12" s="1844" t="s">
        <v>379</v>
      </c>
      <c r="E12" s="1844" t="s">
        <v>379</v>
      </c>
      <c r="F12" s="1026"/>
      <c r="G12" s="1148"/>
      <c r="H12" s="1148">
        <v>2395</v>
      </c>
      <c r="I12" s="1148">
        <v>6250</v>
      </c>
    </row>
    <row r="13" spans="1:9" ht="4.5" customHeight="1">
      <c r="A13" s="1032"/>
      <c r="B13" s="1032"/>
      <c r="C13" s="1032"/>
      <c r="D13" s="1032"/>
      <c r="E13" s="1032"/>
      <c r="F13" s="1149"/>
      <c r="G13" s="1031"/>
      <c r="H13" s="1031"/>
      <c r="I13" s="1149"/>
    </row>
    <row r="14" spans="1:9" ht="8.25" customHeight="1">
      <c r="A14" s="1845" t="s">
        <v>839</v>
      </c>
      <c r="B14" s="1845" t="s">
        <v>379</v>
      </c>
      <c r="C14" s="1845" t="s">
        <v>379</v>
      </c>
      <c r="D14" s="1845" t="s">
        <v>379</v>
      </c>
      <c r="E14" s="1845" t="s">
        <v>379</v>
      </c>
      <c r="F14" s="1026"/>
      <c r="G14" s="1025"/>
      <c r="H14" s="1025">
        <v>-1610</v>
      </c>
      <c r="I14" s="1025">
        <v>-1674</v>
      </c>
    </row>
    <row r="15" spans="1:9" ht="8.25" customHeight="1">
      <c r="A15" s="1838" t="s">
        <v>835</v>
      </c>
      <c r="B15" s="1839" t="s">
        <v>379</v>
      </c>
      <c r="C15" s="1839" t="s">
        <v>379</v>
      </c>
      <c r="D15" s="1839" t="s">
        <v>379</v>
      </c>
      <c r="E15" s="1839" t="s">
        <v>379</v>
      </c>
      <c r="F15" s="1026"/>
      <c r="G15" s="1025"/>
      <c r="H15" s="1025">
        <v>-800</v>
      </c>
      <c r="I15" s="1025">
        <v>-760</v>
      </c>
    </row>
    <row r="16" spans="1:9" ht="8.25" customHeight="1">
      <c r="A16" s="1838" t="s">
        <v>836</v>
      </c>
      <c r="B16" s="1839" t="s">
        <v>379</v>
      </c>
      <c r="C16" s="1839" t="s">
        <v>379</v>
      </c>
      <c r="D16" s="1839" t="s">
        <v>379</v>
      </c>
      <c r="E16" s="1839" t="s">
        <v>379</v>
      </c>
      <c r="F16" s="1026"/>
      <c r="G16" s="1025"/>
      <c r="H16" s="1025">
        <v>-810</v>
      </c>
      <c r="I16" s="1025">
        <v>-914</v>
      </c>
    </row>
    <row r="17" spans="1:9" ht="8.25" customHeight="1">
      <c r="A17" s="1845" t="s">
        <v>840</v>
      </c>
      <c r="B17" s="1845" t="s">
        <v>379</v>
      </c>
      <c r="C17" s="1845" t="s">
        <v>379</v>
      </c>
      <c r="D17" s="1845" t="s">
        <v>379</v>
      </c>
      <c r="E17" s="1845" t="s">
        <v>379</v>
      </c>
      <c r="F17" s="1026"/>
      <c r="G17" s="1025"/>
      <c r="H17" s="1025">
        <v>-596</v>
      </c>
      <c r="I17" s="1025">
        <v>-774</v>
      </c>
    </row>
    <row r="18" spans="1:9" ht="8.25" customHeight="1">
      <c r="A18" s="1842" t="s">
        <v>841</v>
      </c>
      <c r="B18" s="1842" t="s">
        <v>379</v>
      </c>
      <c r="C18" s="1842" t="s">
        <v>379</v>
      </c>
      <c r="D18" s="1842" t="s">
        <v>379</v>
      </c>
      <c r="E18" s="1842" t="s">
        <v>379</v>
      </c>
      <c r="F18" s="1186"/>
      <c r="G18" s="1186"/>
      <c r="H18" s="1186">
        <v>-2206</v>
      </c>
      <c r="I18" s="1186">
        <v>-2448</v>
      </c>
    </row>
    <row r="19" spans="1:9" ht="8.25" customHeight="1">
      <c r="A19" s="1843" t="s">
        <v>838</v>
      </c>
      <c r="B19" s="1844" t="s">
        <v>379</v>
      </c>
      <c r="C19" s="1844" t="s">
        <v>379</v>
      </c>
      <c r="D19" s="1844" t="s">
        <v>379</v>
      </c>
      <c r="E19" s="1844" t="s">
        <v>379</v>
      </c>
      <c r="F19" s="1026"/>
      <c r="G19" s="1148"/>
      <c r="H19" s="1148">
        <v>-3</v>
      </c>
      <c r="I19" s="1148">
        <v>-4</v>
      </c>
    </row>
    <row r="20" spans="1:9" ht="4.5" customHeight="1">
      <c r="A20" s="1032"/>
      <c r="B20" s="1032"/>
      <c r="C20" s="1032"/>
      <c r="D20" s="1032"/>
      <c r="E20" s="1032"/>
      <c r="F20" s="1149"/>
      <c r="G20" s="1031"/>
      <c r="H20" s="1031"/>
      <c r="I20" s="1149"/>
    </row>
    <row r="21" spans="1:9" ht="8.25" customHeight="1">
      <c r="A21" s="1846" t="s">
        <v>842</v>
      </c>
      <c r="B21" s="1846" t="s">
        <v>379</v>
      </c>
      <c r="C21" s="1846" t="s">
        <v>379</v>
      </c>
      <c r="D21" s="1846" t="s">
        <v>379</v>
      </c>
      <c r="E21" s="1846" t="s">
        <v>379</v>
      </c>
      <c r="F21" s="1188"/>
      <c r="G21" s="1189"/>
      <c r="H21" s="1189">
        <v>347442</v>
      </c>
      <c r="I21" s="1189">
        <v>336011</v>
      </c>
    </row>
    <row r="22" spans="1:9" ht="5.25" customHeight="1">
      <c r="A22" s="1040"/>
      <c r="B22" s="1040"/>
      <c r="C22" s="1039"/>
      <c r="D22" s="1039"/>
      <c r="E22" s="1039"/>
      <c r="F22" s="1039"/>
      <c r="G22" s="1038"/>
      <c r="H22" s="1037"/>
      <c r="I22" s="1037"/>
    </row>
    <row r="23" spans="1:9" ht="5.25" customHeight="1">
      <c r="A23" s="1841"/>
      <c r="B23" s="1841" t="s">
        <v>379</v>
      </c>
      <c r="C23" s="1841" t="s">
        <v>379</v>
      </c>
      <c r="D23" s="1841" t="s">
        <v>379</v>
      </c>
      <c r="E23" s="1841" t="s">
        <v>379</v>
      </c>
      <c r="F23" s="1841" t="s">
        <v>379</v>
      </c>
      <c r="G23" s="1841" t="s">
        <v>379</v>
      </c>
      <c r="H23" s="1841" t="s">
        <v>379</v>
      </c>
      <c r="I23" s="1841" t="s">
        <v>379</v>
      </c>
    </row>
    <row r="24" spans="1:9" ht="5.25" customHeight="1">
      <c r="A24" s="1841"/>
      <c r="B24" s="1841" t="s">
        <v>379</v>
      </c>
      <c r="C24" s="1841" t="s">
        <v>379</v>
      </c>
      <c r="D24" s="1841" t="s">
        <v>379</v>
      </c>
      <c r="E24" s="1841" t="s">
        <v>379</v>
      </c>
      <c r="F24" s="1841" t="s">
        <v>379</v>
      </c>
      <c r="G24" s="1841" t="s">
        <v>379</v>
      </c>
      <c r="H24" s="1841" t="s">
        <v>379</v>
      </c>
      <c r="I24" s="1841" t="s">
        <v>379</v>
      </c>
    </row>
    <row r="25" spans="1:9" ht="4.5" customHeight="1">
      <c r="A25" s="1036"/>
      <c r="B25" s="1036"/>
      <c r="C25" s="1035"/>
      <c r="D25" s="1035"/>
      <c r="E25" s="1035"/>
      <c r="F25" s="1035"/>
      <c r="G25" s="1034"/>
      <c r="H25" s="1033"/>
      <c r="I25" s="1033"/>
    </row>
    <row r="26" spans="1:9" ht="10.5" customHeight="1">
      <c r="A26" s="1834" t="s">
        <v>843</v>
      </c>
      <c r="B26" s="1834" t="s">
        <v>379</v>
      </c>
      <c r="C26" s="1834" t="s">
        <v>379</v>
      </c>
      <c r="D26" s="1834" t="s">
        <v>379</v>
      </c>
      <c r="E26" s="1834" t="s">
        <v>379</v>
      </c>
      <c r="F26" s="1834" t="s">
        <v>379</v>
      </c>
      <c r="G26" s="1834" t="s">
        <v>379</v>
      </c>
      <c r="H26" s="1834" t="s">
        <v>379</v>
      </c>
      <c r="I26" s="1834" t="s">
        <v>379</v>
      </c>
    </row>
    <row r="27" spans="1:9" ht="9" customHeight="1">
      <c r="A27" s="1048"/>
      <c r="B27" s="1048"/>
      <c r="C27" s="1048"/>
      <c r="D27" s="1048"/>
      <c r="E27" s="1048"/>
      <c r="F27" s="1830" t="s">
        <v>844</v>
      </c>
      <c r="G27" s="1831" t="s">
        <v>379</v>
      </c>
      <c r="H27" s="1831" t="s">
        <v>379</v>
      </c>
      <c r="I27" s="1831" t="s">
        <v>379</v>
      </c>
    </row>
    <row r="28" spans="1:9" ht="9" customHeight="1">
      <c r="A28" s="1050"/>
      <c r="B28" s="1050"/>
      <c r="C28" s="1050"/>
      <c r="D28" s="1050"/>
      <c r="E28" s="1050"/>
      <c r="F28" s="1190" t="s">
        <v>845</v>
      </c>
      <c r="G28" s="1190" t="s">
        <v>846</v>
      </c>
      <c r="H28" s="1190" t="s">
        <v>847</v>
      </c>
      <c r="I28" s="1190" t="s">
        <v>337</v>
      </c>
    </row>
    <row r="29" spans="1:9" ht="10.5" customHeight="1">
      <c r="A29" s="1191" t="s">
        <v>389</v>
      </c>
      <c r="B29" s="1191"/>
      <c r="C29" s="1191"/>
      <c r="D29" s="1191"/>
      <c r="E29" s="1191"/>
      <c r="F29" s="1192"/>
      <c r="G29" s="1192"/>
      <c r="H29" s="1192"/>
      <c r="I29" s="1192"/>
    </row>
    <row r="30" spans="1:9" ht="8.25" customHeight="1">
      <c r="A30" s="1832" t="s">
        <v>848</v>
      </c>
      <c r="B30" s="1832" t="s">
        <v>379</v>
      </c>
      <c r="C30" s="1832" t="s">
        <v>379</v>
      </c>
      <c r="D30" s="1832" t="s">
        <v>379</v>
      </c>
      <c r="E30" s="1832" t="s">
        <v>379</v>
      </c>
      <c r="F30" s="1193">
        <v>257617</v>
      </c>
      <c r="G30" s="1193">
        <v>12747</v>
      </c>
      <c r="H30" s="1193">
        <v>3512</v>
      </c>
      <c r="I30" s="1193">
        <v>273876</v>
      </c>
    </row>
    <row r="31" spans="1:9" ht="8.25" customHeight="1">
      <c r="A31" s="1822" t="s">
        <v>849</v>
      </c>
      <c r="B31" s="1822" t="s">
        <v>379</v>
      </c>
      <c r="C31" s="1672"/>
      <c r="D31" s="1672"/>
      <c r="E31" s="1672"/>
      <c r="F31" s="1194">
        <v>37435</v>
      </c>
      <c r="G31" s="1194" t="s">
        <v>162</v>
      </c>
      <c r="H31" s="1194" t="s">
        <v>162</v>
      </c>
      <c r="I31" s="1194">
        <v>37435</v>
      </c>
    </row>
    <row r="32" spans="1:9" ht="8.25" customHeight="1">
      <c r="A32" s="1824" t="s">
        <v>346</v>
      </c>
      <c r="B32" s="1824" t="s">
        <v>379</v>
      </c>
      <c r="C32" s="1824" t="s">
        <v>379</v>
      </c>
      <c r="D32" s="1824" t="s">
        <v>379</v>
      </c>
      <c r="E32" s="1824" t="s">
        <v>379</v>
      </c>
      <c r="F32" s="1195">
        <v>295052</v>
      </c>
      <c r="G32" s="1195">
        <v>12747</v>
      </c>
      <c r="H32" s="1195">
        <v>3512</v>
      </c>
      <c r="I32" s="1195">
        <v>311311</v>
      </c>
    </row>
    <row r="33" spans="1:9" ht="9" customHeight="1">
      <c r="A33" s="1835" t="s">
        <v>850</v>
      </c>
      <c r="B33" s="1836" t="s">
        <v>379</v>
      </c>
      <c r="C33" s="1836" t="s">
        <v>379</v>
      </c>
      <c r="D33" s="1836" t="s">
        <v>379</v>
      </c>
      <c r="E33" s="1836" t="s">
        <v>379</v>
      </c>
      <c r="F33" s="1836" t="s">
        <v>379</v>
      </c>
      <c r="G33" s="1837" t="s">
        <v>0</v>
      </c>
      <c r="H33" s="1837" t="s">
        <v>379</v>
      </c>
      <c r="I33" s="1837" t="s">
        <v>379</v>
      </c>
    </row>
    <row r="34" spans="1:9" ht="9" customHeight="1">
      <c r="A34" s="1048"/>
      <c r="B34" s="1048"/>
      <c r="C34" s="1048"/>
      <c r="D34" s="1048"/>
      <c r="E34" s="1048"/>
      <c r="F34" s="1830" t="s">
        <v>851</v>
      </c>
      <c r="G34" s="1831" t="s">
        <v>379</v>
      </c>
      <c r="H34" s="1831" t="s">
        <v>379</v>
      </c>
      <c r="I34" s="1831" t="s">
        <v>379</v>
      </c>
    </row>
    <row r="35" spans="1:9" ht="9" customHeight="1">
      <c r="A35" s="1050"/>
      <c r="B35" s="1050"/>
      <c r="C35" s="1050"/>
      <c r="D35" s="1050"/>
      <c r="E35" s="1050"/>
      <c r="F35" s="1190" t="s">
        <v>845</v>
      </c>
      <c r="G35" s="1190" t="s">
        <v>846</v>
      </c>
      <c r="H35" s="1190" t="s">
        <v>847</v>
      </c>
      <c r="I35" s="1190" t="s">
        <v>337</v>
      </c>
    </row>
    <row r="36" spans="1:9" ht="9" customHeight="1">
      <c r="A36" s="1191" t="s">
        <v>389</v>
      </c>
      <c r="B36" s="1191"/>
      <c r="C36" s="1191"/>
      <c r="D36" s="1191"/>
      <c r="E36" s="1191"/>
      <c r="F36" s="1192"/>
      <c r="G36" s="1192"/>
      <c r="H36" s="1192"/>
      <c r="I36" s="1192"/>
    </row>
    <row r="37" spans="1:9" ht="8.25" customHeight="1">
      <c r="A37" s="1832" t="s">
        <v>848</v>
      </c>
      <c r="B37" s="1832" t="s">
        <v>379</v>
      </c>
      <c r="C37" s="1832" t="s">
        <v>379</v>
      </c>
      <c r="D37" s="1832" t="s">
        <v>379</v>
      </c>
      <c r="E37" s="1832" t="s">
        <v>379</v>
      </c>
      <c r="F37" s="1193">
        <v>246024</v>
      </c>
      <c r="G37" s="1193">
        <v>13840</v>
      </c>
      <c r="H37" s="1193">
        <v>3979</v>
      </c>
      <c r="I37" s="1193">
        <v>263843</v>
      </c>
    </row>
    <row r="38" spans="1:9" ht="8.25" customHeight="1">
      <c r="A38" s="1822" t="s">
        <v>849</v>
      </c>
      <c r="B38" s="1822" t="s">
        <v>379</v>
      </c>
      <c r="C38" s="1672"/>
      <c r="D38" s="1672"/>
      <c r="E38" s="1672"/>
      <c r="F38" s="1194">
        <v>37023</v>
      </c>
      <c r="G38" s="1194" t="s">
        <v>162</v>
      </c>
      <c r="H38" s="1194" t="s">
        <v>162</v>
      </c>
      <c r="I38" s="1194">
        <v>37023</v>
      </c>
    </row>
    <row r="39" spans="1:9" ht="8.25" customHeight="1">
      <c r="A39" s="1824" t="s">
        <v>346</v>
      </c>
      <c r="B39" s="1824" t="s">
        <v>379</v>
      </c>
      <c r="C39" s="1824" t="s">
        <v>379</v>
      </c>
      <c r="D39" s="1824" t="s">
        <v>379</v>
      </c>
      <c r="E39" s="1824" t="s">
        <v>379</v>
      </c>
      <c r="F39" s="1195">
        <v>283047</v>
      </c>
      <c r="G39" s="1195">
        <v>13840</v>
      </c>
      <c r="H39" s="1195">
        <v>3979</v>
      </c>
      <c r="I39" s="1195">
        <v>300866</v>
      </c>
    </row>
    <row r="40" spans="1:9" ht="9" customHeight="1">
      <c r="A40" s="1840" t="s">
        <v>852</v>
      </c>
      <c r="B40" s="1884" t="s">
        <v>379</v>
      </c>
      <c r="C40" s="1884" t="s">
        <v>379</v>
      </c>
      <c r="D40" s="1884" t="s">
        <v>379</v>
      </c>
      <c r="E40" s="1884" t="s">
        <v>379</v>
      </c>
      <c r="F40" s="1884" t="s">
        <v>379</v>
      </c>
      <c r="G40" s="1196"/>
      <c r="H40" s="1196"/>
      <c r="I40" s="1196"/>
    </row>
    <row r="41" spans="1:9" ht="8.25" customHeight="1">
      <c r="A41" s="1197"/>
      <c r="B41" s="1197"/>
      <c r="C41" s="1197"/>
      <c r="D41" s="1197"/>
      <c r="E41" s="1197"/>
      <c r="F41" s="1198"/>
      <c r="G41" s="1198"/>
      <c r="H41" s="1198"/>
      <c r="I41" s="1198"/>
    </row>
    <row r="42" spans="1:9" ht="12.75" customHeight="1">
      <c r="A42" s="1834" t="s">
        <v>853</v>
      </c>
      <c r="B42" s="1834" t="s">
        <v>379</v>
      </c>
      <c r="C42" s="1834" t="s">
        <v>379</v>
      </c>
      <c r="D42" s="1834" t="s">
        <v>379</v>
      </c>
      <c r="E42" s="1834" t="s">
        <v>379</v>
      </c>
      <c r="F42" s="1834" t="s">
        <v>379</v>
      </c>
      <c r="G42" s="1834" t="s">
        <v>379</v>
      </c>
      <c r="H42" s="1834" t="s">
        <v>379</v>
      </c>
      <c r="I42" s="1834" t="s">
        <v>379</v>
      </c>
    </row>
    <row r="43" spans="1:9" ht="9" customHeight="1">
      <c r="A43" s="1048"/>
      <c r="B43" s="1048"/>
      <c r="C43" s="1048"/>
      <c r="D43" s="1048"/>
      <c r="E43" s="1048"/>
      <c r="F43" s="1830" t="str">
        <f>+F27</f>
        <v>31 Dec 2021</v>
      </c>
      <c r="G43" s="1831" t="s">
        <v>379</v>
      </c>
      <c r="H43" s="1831" t="s">
        <v>379</v>
      </c>
      <c r="I43" s="1831" t="s">
        <v>379</v>
      </c>
    </row>
    <row r="44" spans="1:9" ht="9" customHeight="1">
      <c r="A44" s="1050"/>
      <c r="B44" s="1050"/>
      <c r="C44" s="1050"/>
      <c r="D44" s="1050"/>
      <c r="E44" s="1050"/>
      <c r="F44" s="1190" t="s">
        <v>845</v>
      </c>
      <c r="G44" s="1190" t="s">
        <v>846</v>
      </c>
      <c r="H44" s="1190" t="s">
        <v>847</v>
      </c>
      <c r="I44" s="1190" t="s">
        <v>337</v>
      </c>
    </row>
    <row r="45" spans="1:9" ht="10.5" customHeight="1">
      <c r="A45" s="1191" t="s">
        <v>389</v>
      </c>
      <c r="B45" s="1191"/>
      <c r="C45" s="1191"/>
      <c r="D45" s="1191"/>
      <c r="E45" s="1191"/>
      <c r="F45" s="1192"/>
      <c r="G45" s="1192"/>
      <c r="H45" s="1192"/>
      <c r="I45" s="1192"/>
    </row>
    <row r="46" spans="1:9" ht="8.25" customHeight="1">
      <c r="A46" s="1832" t="s">
        <v>848</v>
      </c>
      <c r="B46" s="1832" t="s">
        <v>379</v>
      </c>
      <c r="C46" s="1832" t="s">
        <v>379</v>
      </c>
      <c r="D46" s="1832" t="s">
        <v>379</v>
      </c>
      <c r="E46" s="1832" t="s">
        <v>379</v>
      </c>
      <c r="F46" s="1193">
        <v>-197</v>
      </c>
      <c r="G46" s="1193">
        <v>-399</v>
      </c>
      <c r="H46" s="1193">
        <v>-1610</v>
      </c>
      <c r="I46" s="1193">
        <v>-2206</v>
      </c>
    </row>
    <row r="47" spans="1:9" ht="8.25" customHeight="1">
      <c r="A47" s="1822" t="s">
        <v>854</v>
      </c>
      <c r="B47" s="1822" t="s">
        <v>379</v>
      </c>
      <c r="C47" s="1833" t="s">
        <v>379</v>
      </c>
      <c r="D47" s="1833" t="s">
        <v>379</v>
      </c>
      <c r="E47" s="1833" t="s">
        <v>379</v>
      </c>
      <c r="F47" s="1194">
        <v>-15</v>
      </c>
      <c r="G47" s="1194" t="s">
        <v>162</v>
      </c>
      <c r="H47" s="1194" t="s">
        <v>162</v>
      </c>
      <c r="I47" s="1194">
        <v>-15</v>
      </c>
    </row>
    <row r="48" spans="1:9" ht="8.25" customHeight="1">
      <c r="A48" s="1822" t="s">
        <v>855</v>
      </c>
      <c r="B48" s="1822" t="s">
        <v>379</v>
      </c>
      <c r="C48" s="1822" t="s">
        <v>379</v>
      </c>
      <c r="D48" s="1822" t="s">
        <v>379</v>
      </c>
      <c r="E48" s="1822" t="s">
        <v>379</v>
      </c>
      <c r="F48" s="1194">
        <v>-35</v>
      </c>
      <c r="G48" s="1194">
        <v>-128</v>
      </c>
      <c r="H48" s="1194">
        <v>-20</v>
      </c>
      <c r="I48" s="1194">
        <v>-183</v>
      </c>
    </row>
    <row r="49" spans="1:9" ht="8.25" customHeight="1">
      <c r="A49" s="1824" t="s">
        <v>856</v>
      </c>
      <c r="B49" s="1824" t="s">
        <v>379</v>
      </c>
      <c r="C49" s="1824" t="s">
        <v>379</v>
      </c>
      <c r="D49" s="1824" t="s">
        <v>379</v>
      </c>
      <c r="E49" s="1824" t="s">
        <v>379</v>
      </c>
      <c r="F49" s="1195">
        <v>-247</v>
      </c>
      <c r="G49" s="1195">
        <v>-527</v>
      </c>
      <c r="H49" s="1195">
        <v>-1630</v>
      </c>
      <c r="I49" s="1195">
        <v>-2404</v>
      </c>
    </row>
    <row r="50" spans="1:9" ht="9" customHeight="1">
      <c r="A50" s="1199"/>
      <c r="B50" s="1199"/>
      <c r="C50" s="1199"/>
      <c r="D50" s="1199"/>
      <c r="E50" s="1199"/>
      <c r="F50" s="1200"/>
      <c r="G50" s="1200"/>
      <c r="H50" s="1200"/>
      <c r="I50" s="1200"/>
    </row>
    <row r="51" spans="1:9" ht="9" customHeight="1">
      <c r="A51" s="1048"/>
      <c r="B51" s="1048"/>
      <c r="C51" s="1048"/>
      <c r="D51" s="1048"/>
      <c r="E51" s="1048"/>
      <c r="F51" s="1830" t="str">
        <f>+F34</f>
        <v>31 Dec 2020</v>
      </c>
      <c r="G51" s="1831" t="s">
        <v>379</v>
      </c>
      <c r="H51" s="1831" t="s">
        <v>379</v>
      </c>
      <c r="I51" s="1831" t="s">
        <v>379</v>
      </c>
    </row>
    <row r="52" spans="1:9" ht="9" customHeight="1">
      <c r="A52" s="1050"/>
      <c r="B52" s="1050"/>
      <c r="C52" s="1050"/>
      <c r="D52" s="1050"/>
      <c r="E52" s="1050"/>
      <c r="F52" s="1190" t="s">
        <v>845</v>
      </c>
      <c r="G52" s="1190" t="s">
        <v>846</v>
      </c>
      <c r="H52" s="1190" t="s">
        <v>847</v>
      </c>
      <c r="I52" s="1190" t="s">
        <v>337</v>
      </c>
    </row>
    <row r="53" spans="1:9" ht="8.25" customHeight="1">
      <c r="A53" s="1191" t="s">
        <v>389</v>
      </c>
      <c r="B53" s="1191"/>
      <c r="C53" s="1191"/>
      <c r="D53" s="1191"/>
      <c r="E53" s="1191"/>
      <c r="F53" s="1192"/>
      <c r="G53" s="1192"/>
      <c r="H53" s="1192"/>
      <c r="I53" s="1192"/>
    </row>
    <row r="54" spans="1:9" ht="8.25" customHeight="1">
      <c r="A54" s="1832" t="s">
        <v>848</v>
      </c>
      <c r="B54" s="1832" t="s">
        <v>379</v>
      </c>
      <c r="C54" s="1832" t="s">
        <v>379</v>
      </c>
      <c r="D54" s="1832" t="s">
        <v>379</v>
      </c>
      <c r="E54" s="1832" t="s">
        <v>379</v>
      </c>
      <c r="F54" s="1193">
        <v>-284</v>
      </c>
      <c r="G54" s="1193">
        <v>-490</v>
      </c>
      <c r="H54" s="1193">
        <v>-1674</v>
      </c>
      <c r="I54" s="1193">
        <v>-2448</v>
      </c>
    </row>
    <row r="55" spans="1:9" ht="8.25" customHeight="1">
      <c r="A55" s="1822" t="s">
        <v>854</v>
      </c>
      <c r="B55" s="1822" t="s">
        <v>379</v>
      </c>
      <c r="C55" s="1833" t="s">
        <v>379</v>
      </c>
      <c r="D55" s="1833" t="s">
        <v>379</v>
      </c>
      <c r="E55" s="1833" t="s">
        <v>379</v>
      </c>
      <c r="F55" s="1194">
        <v>-3</v>
      </c>
      <c r="G55" s="1194" t="s">
        <v>162</v>
      </c>
      <c r="H55" s="1194" t="s">
        <v>162</v>
      </c>
      <c r="I55" s="1194">
        <v>-3</v>
      </c>
    </row>
    <row r="56" spans="1:9" ht="8.25" customHeight="1">
      <c r="A56" s="1822" t="s">
        <v>855</v>
      </c>
      <c r="B56" s="1822" t="s">
        <v>379</v>
      </c>
      <c r="C56" s="1822" t="s">
        <v>379</v>
      </c>
      <c r="D56" s="1822" t="s">
        <v>379</v>
      </c>
      <c r="E56" s="1822" t="s">
        <v>379</v>
      </c>
      <c r="F56" s="1194">
        <v>-72</v>
      </c>
      <c r="G56" s="1194">
        <v>-138</v>
      </c>
      <c r="H56" s="1194">
        <v>-26</v>
      </c>
      <c r="I56" s="1194">
        <v>-236</v>
      </c>
    </row>
    <row r="57" spans="1:9" ht="8.25" customHeight="1">
      <c r="A57" s="1824" t="s">
        <v>856</v>
      </c>
      <c r="B57" s="1824" t="s">
        <v>379</v>
      </c>
      <c r="C57" s="1824" t="s">
        <v>379</v>
      </c>
      <c r="D57" s="1824" t="s">
        <v>379</v>
      </c>
      <c r="E57" s="1824" t="s">
        <v>379</v>
      </c>
      <c r="F57" s="1195">
        <v>-359</v>
      </c>
      <c r="G57" s="1195">
        <v>-628</v>
      </c>
      <c r="H57" s="1195">
        <v>-1700</v>
      </c>
      <c r="I57" s="1195">
        <v>-2687</v>
      </c>
    </row>
    <row r="58" spans="1:9" ht="11.25" customHeight="1">
      <c r="A58" s="1199"/>
      <c r="B58" s="1199"/>
      <c r="C58" s="1199"/>
      <c r="D58" s="1199"/>
      <c r="E58" s="1199"/>
      <c r="F58" s="1201"/>
      <c r="G58" s="1202"/>
      <c r="H58" s="1202"/>
      <c r="I58" s="1202"/>
    </row>
    <row r="59" spans="1:9" ht="9" customHeight="1">
      <c r="A59" s="1834" t="s">
        <v>857</v>
      </c>
      <c r="B59" s="1834" t="s">
        <v>379</v>
      </c>
      <c r="C59" s="1834" t="s">
        <v>379</v>
      </c>
      <c r="D59" s="1834" t="s">
        <v>379</v>
      </c>
      <c r="E59" s="1834" t="s">
        <v>379</v>
      </c>
      <c r="F59" s="1834" t="s">
        <v>379</v>
      </c>
      <c r="G59" s="1834" t="s">
        <v>379</v>
      </c>
      <c r="H59" s="1834" t="s">
        <v>379</v>
      </c>
      <c r="I59" s="1834" t="s">
        <v>379</v>
      </c>
    </row>
    <row r="60" spans="1:9" ht="9" customHeight="1">
      <c r="A60" s="1050"/>
      <c r="B60" s="1050"/>
      <c r="C60" s="1050"/>
      <c r="D60" s="1050"/>
      <c r="E60" s="1050"/>
      <c r="F60" s="1203" t="s">
        <v>845</v>
      </c>
      <c r="G60" s="1203" t="s">
        <v>846</v>
      </c>
      <c r="H60" s="1203" t="s">
        <v>847</v>
      </c>
      <c r="I60" s="1203" t="s">
        <v>337</v>
      </c>
    </row>
    <row r="61" spans="1:9" ht="10.5" customHeight="1">
      <c r="A61" s="1191" t="s">
        <v>389</v>
      </c>
      <c r="B61" s="1191"/>
      <c r="C61" s="1191"/>
      <c r="D61" s="1191"/>
      <c r="E61" s="1191"/>
      <c r="F61" s="1191"/>
      <c r="G61" s="1192"/>
      <c r="H61" s="1192"/>
      <c r="I61" s="1192"/>
    </row>
    <row r="62" spans="1:9" ht="8.25" customHeight="1">
      <c r="A62" s="1829" t="s">
        <v>858</v>
      </c>
      <c r="B62" s="1829" t="s">
        <v>379</v>
      </c>
      <c r="C62" s="1829" t="s">
        <v>379</v>
      </c>
      <c r="D62" s="1829" t="s">
        <v>379</v>
      </c>
      <c r="E62" s="1829" t="s">
        <v>379</v>
      </c>
      <c r="F62" s="1204">
        <v>-284</v>
      </c>
      <c r="G62" s="1204">
        <v>-490</v>
      </c>
      <c r="H62" s="1204">
        <v>-1674</v>
      </c>
      <c r="I62" s="1204">
        <v>-2448</v>
      </c>
    </row>
    <row r="63" spans="1:9" ht="8.25" customHeight="1">
      <c r="A63" s="1822" t="s">
        <v>859</v>
      </c>
      <c r="B63" s="1822" t="s">
        <v>379</v>
      </c>
      <c r="C63" s="1822" t="s">
        <v>379</v>
      </c>
      <c r="D63" s="1822" t="s">
        <v>379</v>
      </c>
      <c r="E63" s="1822" t="s">
        <v>379</v>
      </c>
      <c r="F63" s="1194">
        <v>-53</v>
      </c>
      <c r="G63" s="1194">
        <v>-22</v>
      </c>
      <c r="H63" s="1194">
        <v>-8</v>
      </c>
      <c r="I63" s="1194">
        <v>-83</v>
      </c>
    </row>
    <row r="64" spans="1:9" ht="8.25" customHeight="1">
      <c r="A64" s="1822" t="s">
        <v>860</v>
      </c>
      <c r="B64" s="1822" t="s">
        <v>379</v>
      </c>
      <c r="C64" s="1822" t="s">
        <v>379</v>
      </c>
      <c r="D64" s="1822" t="s">
        <v>379</v>
      </c>
      <c r="E64" s="1822" t="s">
        <v>379</v>
      </c>
      <c r="F64" s="1194">
        <v>9</v>
      </c>
      <c r="G64" s="1194">
        <v>-108</v>
      </c>
      <c r="H64" s="1194" t="s">
        <v>162</v>
      </c>
      <c r="I64" s="1194">
        <v>-99</v>
      </c>
    </row>
    <row r="65" spans="1:9" ht="8.25" customHeight="1">
      <c r="A65" s="1822" t="s">
        <v>861</v>
      </c>
      <c r="B65" s="1822" t="s">
        <v>379</v>
      </c>
      <c r="C65" s="1822" t="s">
        <v>379</v>
      </c>
      <c r="D65" s="1822" t="s">
        <v>379</v>
      </c>
      <c r="E65" s="1822" t="s">
        <v>379</v>
      </c>
      <c r="F65" s="1194">
        <v>1</v>
      </c>
      <c r="G65" s="1194" t="s">
        <v>162</v>
      </c>
      <c r="H65" s="1194">
        <v>-33</v>
      </c>
      <c r="I65" s="1194">
        <v>-32</v>
      </c>
    </row>
    <row r="66" spans="1:9" ht="8.25" customHeight="1">
      <c r="A66" s="1822" t="s">
        <v>862</v>
      </c>
      <c r="B66" s="1822" t="s">
        <v>379</v>
      </c>
      <c r="C66" s="1822" t="s">
        <v>379</v>
      </c>
      <c r="D66" s="1822" t="s">
        <v>379</v>
      </c>
      <c r="E66" s="1822" t="s">
        <v>379</v>
      </c>
      <c r="F66" s="1194">
        <v>-3</v>
      </c>
      <c r="G66" s="1194">
        <v>100</v>
      </c>
      <c r="H66" s="1194" t="s">
        <v>162</v>
      </c>
      <c r="I66" s="1194">
        <v>97</v>
      </c>
    </row>
    <row r="67" spans="1:9" ht="8.25" customHeight="1">
      <c r="A67" s="1822" t="s">
        <v>863</v>
      </c>
      <c r="B67" s="1822" t="s">
        <v>379</v>
      </c>
      <c r="C67" s="1822" t="s">
        <v>379</v>
      </c>
      <c r="D67" s="1822" t="s">
        <v>379</v>
      </c>
      <c r="E67" s="1822" t="s">
        <v>379</v>
      </c>
      <c r="F67" s="1194" t="s">
        <v>162</v>
      </c>
      <c r="G67" s="1194">
        <v>28</v>
      </c>
      <c r="H67" s="1194">
        <v>-152</v>
      </c>
      <c r="I67" s="1194">
        <v>-124</v>
      </c>
    </row>
    <row r="68" spans="1:9" ht="8.25" customHeight="1">
      <c r="A68" s="1822" t="s">
        <v>864</v>
      </c>
      <c r="B68" s="1822" t="s">
        <v>379</v>
      </c>
      <c r="C68" s="1822" t="s">
        <v>379</v>
      </c>
      <c r="D68" s="1822" t="s">
        <v>379</v>
      </c>
      <c r="E68" s="1822" t="s">
        <v>379</v>
      </c>
      <c r="F68" s="1194">
        <v>-1</v>
      </c>
      <c r="G68" s="1194" t="s">
        <v>162</v>
      </c>
      <c r="H68" s="1194">
        <v>22</v>
      </c>
      <c r="I68" s="1194">
        <v>21</v>
      </c>
    </row>
    <row r="69" spans="1:9" ht="8.25" customHeight="1">
      <c r="A69" s="1822" t="s">
        <v>865</v>
      </c>
      <c r="B69" s="1822" t="s">
        <v>379</v>
      </c>
      <c r="C69" s="1822" t="s">
        <v>379</v>
      </c>
      <c r="D69" s="1822" t="s">
        <v>379</v>
      </c>
      <c r="E69" s="1822" t="s">
        <v>379</v>
      </c>
      <c r="F69" s="1194" t="s">
        <v>162</v>
      </c>
      <c r="G69" s="1194">
        <v>-1</v>
      </c>
      <c r="H69" s="1194">
        <v>38</v>
      </c>
      <c r="I69" s="1194">
        <v>37</v>
      </c>
    </row>
    <row r="70" spans="1:9" ht="8.25" customHeight="1">
      <c r="A70" s="1822" t="s">
        <v>866</v>
      </c>
      <c r="B70" s="1822" t="s">
        <v>379</v>
      </c>
      <c r="C70" s="1822" t="s">
        <v>379</v>
      </c>
      <c r="D70" s="1822" t="s">
        <v>379</v>
      </c>
      <c r="E70" s="1822" t="s">
        <v>379</v>
      </c>
      <c r="F70" s="1194">
        <v>97</v>
      </c>
      <c r="G70" s="1194">
        <v>22</v>
      </c>
      <c r="H70" s="1194">
        <v>-125</v>
      </c>
      <c r="I70" s="1194">
        <v>-6</v>
      </c>
    </row>
    <row r="71" spans="1:9" ht="8.25" customHeight="1">
      <c r="A71" s="1822" t="s">
        <v>867</v>
      </c>
      <c r="B71" s="1822" t="s">
        <v>379</v>
      </c>
      <c r="C71" s="1822" t="s">
        <v>379</v>
      </c>
      <c r="D71" s="1822" t="s">
        <v>379</v>
      </c>
      <c r="E71" s="1822" t="s">
        <v>379</v>
      </c>
      <c r="F71" s="1194">
        <v>39</v>
      </c>
      <c r="G71" s="1194">
        <v>73</v>
      </c>
      <c r="H71" s="1194">
        <v>89</v>
      </c>
      <c r="I71" s="1194">
        <v>201</v>
      </c>
    </row>
    <row r="72" spans="1:9" ht="8.25" customHeight="1">
      <c r="A72" s="1822" t="s">
        <v>868</v>
      </c>
      <c r="B72" s="1822" t="s">
        <v>379</v>
      </c>
      <c r="C72" s="1822" t="s">
        <v>379</v>
      </c>
      <c r="D72" s="1822" t="s">
        <v>379</v>
      </c>
      <c r="E72" s="1822" t="s">
        <v>379</v>
      </c>
      <c r="F72" s="1194" t="s">
        <v>162</v>
      </c>
      <c r="G72" s="1194" t="s">
        <v>162</v>
      </c>
      <c r="H72" s="1194">
        <v>260</v>
      </c>
      <c r="I72" s="1194">
        <v>260</v>
      </c>
    </row>
    <row r="73" spans="1:9" ht="8.25" customHeight="1">
      <c r="A73" s="1822" t="s">
        <v>869</v>
      </c>
      <c r="B73" s="1822" t="s">
        <v>379</v>
      </c>
      <c r="C73" s="1822" t="s">
        <v>379</v>
      </c>
      <c r="D73" s="1822" t="s">
        <v>379</v>
      </c>
      <c r="E73" s="1822" t="s">
        <v>379</v>
      </c>
      <c r="F73" s="1194">
        <v>-2</v>
      </c>
      <c r="G73" s="1194">
        <v>-1</v>
      </c>
      <c r="H73" s="1194">
        <v>-27</v>
      </c>
      <c r="I73" s="1194">
        <v>-30</v>
      </c>
    </row>
    <row r="74" spans="1:9" ht="8.25" customHeight="1">
      <c r="A74" s="1823" t="s">
        <v>870</v>
      </c>
      <c r="B74" s="1824" t="s">
        <v>379</v>
      </c>
      <c r="C74" s="1824" t="s">
        <v>379</v>
      </c>
      <c r="D74" s="1824" t="s">
        <v>379</v>
      </c>
      <c r="E74" s="1824" t="s">
        <v>379</v>
      </c>
      <c r="F74" s="1195">
        <v>-197</v>
      </c>
      <c r="G74" s="1195">
        <v>-399</v>
      </c>
      <c r="H74" s="1195">
        <v>-1610</v>
      </c>
      <c r="I74" s="1195">
        <v>-2206</v>
      </c>
    </row>
    <row r="75" spans="1:9" ht="5.45" customHeight="1">
      <c r="A75" s="1828"/>
      <c r="B75" s="1828" t="s">
        <v>379</v>
      </c>
      <c r="C75" s="1828" t="s">
        <v>379</v>
      </c>
      <c r="D75" s="1828" t="s">
        <v>379</v>
      </c>
      <c r="E75" s="1828" t="s">
        <v>379</v>
      </c>
      <c r="F75" s="1828" t="s">
        <v>379</v>
      </c>
      <c r="G75" s="1828" t="s">
        <v>379</v>
      </c>
      <c r="H75" s="1828" t="s">
        <v>379</v>
      </c>
      <c r="I75" s="1828" t="s">
        <v>379</v>
      </c>
    </row>
    <row r="76" spans="1:9" ht="12.6" customHeight="1">
      <c r="A76" s="1049"/>
      <c r="B76" s="1049"/>
      <c r="C76" s="1049"/>
      <c r="D76" s="1049"/>
      <c r="E76" s="1049"/>
      <c r="F76" s="1205" t="s">
        <v>845</v>
      </c>
      <c r="G76" s="1205" t="s">
        <v>846</v>
      </c>
      <c r="H76" s="1205" t="s">
        <v>847</v>
      </c>
      <c r="I76" s="1205" t="s">
        <v>337</v>
      </c>
    </row>
    <row r="77" spans="1:9" ht="8.25" customHeight="1">
      <c r="A77" s="1191" t="s">
        <v>389</v>
      </c>
      <c r="B77" s="1191"/>
      <c r="C77" s="1191"/>
      <c r="D77" s="1191"/>
      <c r="E77" s="1191"/>
      <c r="F77" s="1191"/>
      <c r="G77" s="1192"/>
      <c r="H77" s="1192"/>
      <c r="I77" s="1192"/>
    </row>
    <row r="78" spans="1:9" ht="8.25" customHeight="1">
      <c r="A78" s="1829" t="s">
        <v>871</v>
      </c>
      <c r="B78" s="1829" t="s">
        <v>379</v>
      </c>
      <c r="C78" s="1829" t="s">
        <v>379</v>
      </c>
      <c r="D78" s="1829" t="s">
        <v>379</v>
      </c>
      <c r="E78" s="1829" t="s">
        <v>379</v>
      </c>
      <c r="F78" s="1204">
        <v>-153</v>
      </c>
      <c r="G78" s="1204">
        <v>-344</v>
      </c>
      <c r="H78" s="1204">
        <v>-1686</v>
      </c>
      <c r="I78" s="1204">
        <v>-2183</v>
      </c>
    </row>
    <row r="79" spans="1:9" ht="8.25" customHeight="1">
      <c r="A79" s="1822" t="s">
        <v>859</v>
      </c>
      <c r="B79" s="1822" t="s">
        <v>379</v>
      </c>
      <c r="C79" s="1822" t="s">
        <v>379</v>
      </c>
      <c r="D79" s="1822" t="s">
        <v>379</v>
      </c>
      <c r="E79" s="1822" t="s">
        <v>379</v>
      </c>
      <c r="F79" s="1194">
        <v>-86</v>
      </c>
      <c r="G79" s="1194">
        <v>-32</v>
      </c>
      <c r="H79" s="1194">
        <v>-48</v>
      </c>
      <c r="I79" s="1194">
        <v>-166</v>
      </c>
    </row>
    <row r="80" spans="1:9" ht="8.25" customHeight="1">
      <c r="A80" s="1822" t="s">
        <v>860</v>
      </c>
      <c r="B80" s="1822" t="s">
        <v>379</v>
      </c>
      <c r="C80" s="1822" t="s">
        <v>379</v>
      </c>
      <c r="D80" s="1822" t="s">
        <v>379</v>
      </c>
      <c r="E80" s="1822" t="s">
        <v>379</v>
      </c>
      <c r="F80" s="1194">
        <v>6</v>
      </c>
      <c r="G80" s="1194">
        <v>-136</v>
      </c>
      <c r="H80" s="1194" t="s">
        <v>162</v>
      </c>
      <c r="I80" s="1194">
        <v>-130</v>
      </c>
    </row>
    <row r="81" spans="1:9" ht="8.25" customHeight="1">
      <c r="A81" s="1822" t="s">
        <v>861</v>
      </c>
      <c r="B81" s="1822" t="s">
        <v>379</v>
      </c>
      <c r="C81" s="1822" t="s">
        <v>379</v>
      </c>
      <c r="D81" s="1822" t="s">
        <v>379</v>
      </c>
      <c r="E81" s="1822" t="s">
        <v>379</v>
      </c>
      <c r="F81" s="1194">
        <v>1</v>
      </c>
      <c r="G81" s="1194" t="s">
        <v>162</v>
      </c>
      <c r="H81" s="1194">
        <v>-78</v>
      </c>
      <c r="I81" s="1194">
        <v>-77</v>
      </c>
    </row>
    <row r="82" spans="1:9" ht="8.25" customHeight="1">
      <c r="A82" s="1822" t="s">
        <v>862</v>
      </c>
      <c r="B82" s="1822" t="s">
        <v>379</v>
      </c>
      <c r="C82" s="1822" t="s">
        <v>379</v>
      </c>
      <c r="D82" s="1822" t="s">
        <v>379</v>
      </c>
      <c r="E82" s="1822" t="s">
        <v>379</v>
      </c>
      <c r="F82" s="1194">
        <v>-4</v>
      </c>
      <c r="G82" s="1194">
        <v>54</v>
      </c>
      <c r="H82" s="1194">
        <v>0</v>
      </c>
      <c r="I82" s="1194">
        <v>50</v>
      </c>
    </row>
    <row r="83" spans="1:9" ht="8.25" customHeight="1">
      <c r="A83" s="1822" t="s">
        <v>863</v>
      </c>
      <c r="B83" s="1822" t="s">
        <v>379</v>
      </c>
      <c r="C83" s="1822" t="s">
        <v>379</v>
      </c>
      <c r="D83" s="1822" t="s">
        <v>379</v>
      </c>
      <c r="E83" s="1822" t="s">
        <v>379</v>
      </c>
      <c r="F83" s="1194" t="s">
        <v>162</v>
      </c>
      <c r="G83" s="1194">
        <v>17</v>
      </c>
      <c r="H83" s="1194">
        <v>-64</v>
      </c>
      <c r="I83" s="1194">
        <v>-47</v>
      </c>
    </row>
    <row r="84" spans="1:9" ht="8.25" customHeight="1">
      <c r="A84" s="1822" t="s">
        <v>864</v>
      </c>
      <c r="B84" s="1822" t="s">
        <v>379</v>
      </c>
      <c r="C84" s="1822" t="s">
        <v>379</v>
      </c>
      <c r="D84" s="1822" t="s">
        <v>379</v>
      </c>
      <c r="E84" s="1822" t="s">
        <v>379</v>
      </c>
      <c r="F84" s="1194">
        <v>-1</v>
      </c>
      <c r="G84" s="1194" t="s">
        <v>162</v>
      </c>
      <c r="H84" s="1194">
        <v>9</v>
      </c>
      <c r="I84" s="1194">
        <v>8</v>
      </c>
    </row>
    <row r="85" spans="1:9" ht="8.25" customHeight="1">
      <c r="A85" s="1822" t="s">
        <v>865</v>
      </c>
      <c r="B85" s="1822" t="s">
        <v>379</v>
      </c>
      <c r="C85" s="1822" t="s">
        <v>379</v>
      </c>
      <c r="D85" s="1822" t="s">
        <v>379</v>
      </c>
      <c r="E85" s="1822" t="s">
        <v>379</v>
      </c>
      <c r="F85" s="1194" t="s">
        <v>162</v>
      </c>
      <c r="G85" s="1194">
        <v>-12</v>
      </c>
      <c r="H85" s="1194">
        <v>67</v>
      </c>
      <c r="I85" s="1194">
        <v>55</v>
      </c>
    </row>
    <row r="86" spans="1:9" ht="8.25" customHeight="1">
      <c r="A86" s="1822" t="s">
        <v>866</v>
      </c>
      <c r="B86" s="1822" t="s">
        <v>379</v>
      </c>
      <c r="C86" s="1822" t="s">
        <v>379</v>
      </c>
      <c r="D86" s="1822" t="s">
        <v>379</v>
      </c>
      <c r="E86" s="1822" t="s">
        <v>379</v>
      </c>
      <c r="F86" s="1194">
        <v>-63</v>
      </c>
      <c r="G86" s="1194">
        <v>-65</v>
      </c>
      <c r="H86" s="1194">
        <v>-316</v>
      </c>
      <c r="I86" s="1194">
        <v>-444</v>
      </c>
    </row>
    <row r="87" spans="1:9" ht="8.25" customHeight="1">
      <c r="A87" s="1822" t="s">
        <v>867</v>
      </c>
      <c r="B87" s="1822" t="s">
        <v>379</v>
      </c>
      <c r="C87" s="1822" t="s">
        <v>379</v>
      </c>
      <c r="D87" s="1822" t="s">
        <v>379</v>
      </c>
      <c r="E87" s="1822" t="s">
        <v>379</v>
      </c>
      <c r="F87" s="1194">
        <v>15</v>
      </c>
      <c r="G87" s="1194">
        <v>28</v>
      </c>
      <c r="H87" s="1194">
        <v>59</v>
      </c>
      <c r="I87" s="1194">
        <v>102</v>
      </c>
    </row>
    <row r="88" spans="1:9" ht="8.25" customHeight="1">
      <c r="A88" s="1822" t="s">
        <v>868</v>
      </c>
      <c r="B88" s="1822" t="s">
        <v>379</v>
      </c>
      <c r="C88" s="1822" t="s">
        <v>379</v>
      </c>
      <c r="D88" s="1822" t="s">
        <v>379</v>
      </c>
      <c r="E88" s="1822" t="s">
        <v>379</v>
      </c>
      <c r="F88" s="1194" t="s">
        <v>162</v>
      </c>
      <c r="G88" s="1194" t="s">
        <v>162</v>
      </c>
      <c r="H88" s="1194">
        <v>369</v>
      </c>
      <c r="I88" s="1194">
        <v>369</v>
      </c>
    </row>
    <row r="89" spans="1:9" ht="8.25" customHeight="1">
      <c r="A89" s="1822" t="s">
        <v>869</v>
      </c>
      <c r="B89" s="1822" t="s">
        <v>379</v>
      </c>
      <c r="C89" s="1822" t="s">
        <v>379</v>
      </c>
      <c r="D89" s="1822" t="s">
        <v>379</v>
      </c>
      <c r="E89" s="1822" t="s">
        <v>379</v>
      </c>
      <c r="F89" s="1194">
        <v>1</v>
      </c>
      <c r="G89" s="1194">
        <v>0</v>
      </c>
      <c r="H89" s="1194">
        <v>14</v>
      </c>
      <c r="I89" s="1194">
        <v>15</v>
      </c>
    </row>
    <row r="90" spans="1:9" ht="8.25" customHeight="1">
      <c r="A90" s="1823" t="s">
        <v>872</v>
      </c>
      <c r="B90" s="1824" t="s">
        <v>379</v>
      </c>
      <c r="C90" s="1824" t="s">
        <v>379</v>
      </c>
      <c r="D90" s="1824" t="s">
        <v>379</v>
      </c>
      <c r="E90" s="1824" t="s">
        <v>379</v>
      </c>
      <c r="F90" s="1195">
        <v>-284</v>
      </c>
      <c r="G90" s="1195">
        <v>-490</v>
      </c>
      <c r="H90" s="1195">
        <v>-1674</v>
      </c>
      <c r="I90" s="1195">
        <v>-2448</v>
      </c>
    </row>
    <row r="91" spans="1:9" ht="5.25" customHeight="1">
      <c r="A91" s="1206"/>
      <c r="B91" s="1206"/>
      <c r="C91" s="1206"/>
      <c r="D91" s="1201"/>
      <c r="E91" s="1206"/>
      <c r="F91" s="1686"/>
      <c r="G91" s="1685"/>
      <c r="H91" s="1685"/>
      <c r="I91" s="1685"/>
    </row>
    <row r="92" spans="1:9" ht="11.25" customHeight="1">
      <c r="A92" s="1825" t="s">
        <v>873</v>
      </c>
      <c r="B92" s="1825" t="s">
        <v>379</v>
      </c>
      <c r="C92" s="1207"/>
      <c r="D92" s="1207"/>
      <c r="E92" s="1048"/>
      <c r="F92" s="1048"/>
      <c r="G92" s="1208"/>
      <c r="H92" s="1208" t="s">
        <v>830</v>
      </c>
      <c r="I92" s="1208" t="s">
        <v>830</v>
      </c>
    </row>
    <row r="93" spans="1:9" ht="9" customHeight="1">
      <c r="A93" s="1049"/>
      <c r="B93" s="1049"/>
      <c r="C93" s="1049"/>
      <c r="D93" s="1049"/>
      <c r="E93" s="1049"/>
      <c r="F93" s="1049"/>
      <c r="G93" s="1209"/>
      <c r="H93" s="1209">
        <v>2021</v>
      </c>
      <c r="I93" s="1209">
        <v>2020</v>
      </c>
    </row>
    <row r="94" spans="1:9" ht="8.25" customHeight="1">
      <c r="A94" s="1826" t="s">
        <v>874</v>
      </c>
      <c r="B94" s="1826" t="s">
        <v>379</v>
      </c>
      <c r="C94" s="1826" t="s">
        <v>379</v>
      </c>
      <c r="D94" s="1826" t="s">
        <v>379</v>
      </c>
      <c r="E94" s="1826" t="s">
        <v>379</v>
      </c>
      <c r="F94" s="1673"/>
      <c r="G94" s="1210"/>
      <c r="H94" s="1210">
        <v>128</v>
      </c>
      <c r="I94" s="1210">
        <v>151</v>
      </c>
    </row>
    <row r="95" spans="1:9" ht="8.25" customHeight="1">
      <c r="A95" s="1822" t="s">
        <v>875</v>
      </c>
      <c r="B95" s="1822" t="s">
        <v>379</v>
      </c>
      <c r="C95" s="1822" t="s">
        <v>379</v>
      </c>
      <c r="D95" s="1822" t="s">
        <v>379</v>
      </c>
      <c r="E95" s="1822" t="s">
        <v>379</v>
      </c>
      <c r="F95" s="1211"/>
      <c r="G95" s="1194"/>
      <c r="H95" s="1194">
        <v>70</v>
      </c>
      <c r="I95" s="1194">
        <v>87</v>
      </c>
    </row>
    <row r="96" spans="1:9" ht="8.25" customHeight="1">
      <c r="A96" s="1827" t="s">
        <v>876</v>
      </c>
      <c r="B96" s="1827" t="s">
        <v>379</v>
      </c>
      <c r="C96" s="1827" t="s">
        <v>379</v>
      </c>
      <c r="D96" s="1827" t="s">
        <v>379</v>
      </c>
      <c r="E96" s="1827" t="s">
        <v>379</v>
      </c>
      <c r="F96" s="1212"/>
      <c r="G96" s="1213"/>
      <c r="H96" s="1213">
        <v>81</v>
      </c>
      <c r="I96" s="1213">
        <v>93</v>
      </c>
    </row>
    <row r="97" spans="1:9" ht="8.25" customHeight="1">
      <c r="A97" s="1819" t="s">
        <v>877</v>
      </c>
      <c r="B97" s="1819" t="s">
        <v>379</v>
      </c>
      <c r="C97" s="1819" t="s">
        <v>379</v>
      </c>
      <c r="D97" s="1819" t="s">
        <v>379</v>
      </c>
      <c r="E97" s="1819" t="s">
        <v>379</v>
      </c>
      <c r="F97" s="1674"/>
      <c r="G97" s="1194"/>
      <c r="H97" s="1194">
        <v>46</v>
      </c>
      <c r="I97" s="1194">
        <v>42</v>
      </c>
    </row>
    <row r="98" spans="1:9" ht="8.25" customHeight="1">
      <c r="A98" s="1820" t="s">
        <v>878</v>
      </c>
      <c r="B98" s="1820" t="s">
        <v>379</v>
      </c>
      <c r="C98" s="1820" t="s">
        <v>379</v>
      </c>
      <c r="D98" s="1820" t="s">
        <v>379</v>
      </c>
      <c r="E98" s="1820" t="s">
        <v>379</v>
      </c>
      <c r="F98" s="1214"/>
      <c r="G98" s="1215"/>
      <c r="H98" s="1215">
        <v>22</v>
      </c>
      <c r="I98" s="1215">
        <v>30</v>
      </c>
    </row>
    <row r="99" spans="1:9" ht="10.5" customHeight="1">
      <c r="A99" s="1821" t="s">
        <v>879</v>
      </c>
      <c r="B99" s="1821" t="s">
        <v>379</v>
      </c>
      <c r="C99" s="1821" t="s">
        <v>379</v>
      </c>
      <c r="D99" s="1821" t="s">
        <v>379</v>
      </c>
      <c r="E99" s="1821" t="s">
        <v>379</v>
      </c>
      <c r="F99" s="1821" t="s">
        <v>379</v>
      </c>
      <c r="G99" s="1821" t="s">
        <v>379</v>
      </c>
      <c r="H99" s="1821" t="s">
        <v>379</v>
      </c>
      <c r="I99" s="1821" t="s">
        <v>379</v>
      </c>
    </row>
  </sheetData>
  <mergeCells count="76">
    <mergeCell ref="H2:I2"/>
    <mergeCell ref="A1:B1"/>
    <mergeCell ref="A6:E6"/>
    <mergeCell ref="A7:C7"/>
    <mergeCell ref="A8:E8"/>
    <mergeCell ref="A9:E9"/>
    <mergeCell ref="A38:B38"/>
    <mergeCell ref="A39:E39"/>
    <mergeCell ref="A40:F40"/>
    <mergeCell ref="A24:I24"/>
    <mergeCell ref="A10:E10"/>
    <mergeCell ref="A11:E11"/>
    <mergeCell ref="A12:E12"/>
    <mergeCell ref="A14:E14"/>
    <mergeCell ref="A15:E15"/>
    <mergeCell ref="A16:E16"/>
    <mergeCell ref="A17:E17"/>
    <mergeCell ref="A18:E18"/>
    <mergeCell ref="A19:E19"/>
    <mergeCell ref="A21:E21"/>
    <mergeCell ref="A23:I23"/>
    <mergeCell ref="A42:I42"/>
    <mergeCell ref="A26:I26"/>
    <mergeCell ref="F27:I27"/>
    <mergeCell ref="A30:E30"/>
    <mergeCell ref="A31:B31"/>
    <mergeCell ref="A32:E32"/>
    <mergeCell ref="A33:F33"/>
    <mergeCell ref="G33:I33"/>
    <mergeCell ref="F34:I34"/>
    <mergeCell ref="A37:E37"/>
    <mergeCell ref="F51:I51"/>
    <mergeCell ref="A54:E54"/>
    <mergeCell ref="A55:E55"/>
    <mergeCell ref="A56:E56"/>
    <mergeCell ref="A57:E57"/>
    <mergeCell ref="A59:I59"/>
    <mergeCell ref="A70:E70"/>
    <mergeCell ref="A71:E71"/>
    <mergeCell ref="A72:E72"/>
    <mergeCell ref="A73:E73"/>
    <mergeCell ref="A62:E62"/>
    <mergeCell ref="F43:I43"/>
    <mergeCell ref="A46:E46"/>
    <mergeCell ref="A47:E47"/>
    <mergeCell ref="A48:E48"/>
    <mergeCell ref="A49:E49"/>
    <mergeCell ref="A74:E74"/>
    <mergeCell ref="A63:E63"/>
    <mergeCell ref="A64:E64"/>
    <mergeCell ref="A65:E65"/>
    <mergeCell ref="A66:E66"/>
    <mergeCell ref="A67:E67"/>
    <mergeCell ref="A68:E68"/>
    <mergeCell ref="A69:E69"/>
    <mergeCell ref="A88:E88"/>
    <mergeCell ref="A75:I75"/>
    <mergeCell ref="A78:E78"/>
    <mergeCell ref="A79:E79"/>
    <mergeCell ref="A80:E80"/>
    <mergeCell ref="A81:E81"/>
    <mergeCell ref="A82:E82"/>
    <mergeCell ref="A83:E83"/>
    <mergeCell ref="A84:E84"/>
    <mergeCell ref="A85:E85"/>
    <mergeCell ref="A86:E86"/>
    <mergeCell ref="A87:E87"/>
    <mergeCell ref="A97:E97"/>
    <mergeCell ref="A98:E98"/>
    <mergeCell ref="A99:I99"/>
    <mergeCell ref="A89:E89"/>
    <mergeCell ref="A90:E90"/>
    <mergeCell ref="A92:B92"/>
    <mergeCell ref="A94:E94"/>
    <mergeCell ref="A95:E95"/>
    <mergeCell ref="A96:E96"/>
  </mergeCells>
  <pageMargins left="0.59055118110236227" right="0.59055118110236227" top="0" bottom="0.59055118110236227" header="0.31496062992125984" footer="0.31496062992125984"/>
  <pageSetup scale="7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70A8DA"/>
  </sheetPr>
  <dimension ref="A1:M71"/>
  <sheetViews>
    <sheetView view="pageLayout" topLeftCell="A56" zoomScale="85" zoomScaleNormal="100" zoomScaleSheetLayoutView="100" zoomScalePageLayoutView="85" workbookViewId="0">
      <selection activeCell="A17" sqref="A17"/>
    </sheetView>
  </sheetViews>
  <sheetFormatPr defaultColWidth="9.140625" defaultRowHeight="13.5" customHeight="1"/>
  <cols>
    <col min="1" max="1" width="26.85546875" style="190" customWidth="1"/>
    <col min="2" max="2" width="6.5703125" style="190" customWidth="1"/>
    <col min="3" max="3" width="6.5703125" style="1" customWidth="1"/>
    <col min="4" max="11" width="6.5703125" style="190" customWidth="1"/>
    <col min="12" max="16384" width="9.140625" style="190"/>
  </cols>
  <sheetData>
    <row r="1" spans="1:13" ht="13.5" customHeight="1">
      <c r="A1" s="212" t="s">
        <v>880</v>
      </c>
      <c r="B1" s="195"/>
      <c r="D1" s="236"/>
      <c r="E1" s="236"/>
      <c r="F1" s="236"/>
      <c r="G1" s="236"/>
      <c r="H1" s="236"/>
      <c r="I1" s="236"/>
      <c r="J1" s="195"/>
      <c r="K1" s="236"/>
      <c r="L1" s="236"/>
      <c r="M1" s="236"/>
    </row>
    <row r="2" spans="1:13" ht="9.6" customHeight="1">
      <c r="A2" s="236"/>
      <c r="B2" s="236"/>
      <c r="D2" s="236"/>
      <c r="E2" s="236"/>
      <c r="F2" s="236"/>
      <c r="G2" s="236"/>
      <c r="H2" s="236"/>
      <c r="I2" s="236"/>
      <c r="J2" s="236"/>
      <c r="K2" s="236"/>
      <c r="L2" s="236"/>
      <c r="M2" s="236"/>
    </row>
    <row r="3" spans="1:13" ht="13.5" customHeight="1">
      <c r="A3" s="212" t="s">
        <v>881</v>
      </c>
      <c r="B3" s="236"/>
      <c r="C3" s="17"/>
      <c r="D3" s="17"/>
      <c r="E3" s="17"/>
      <c r="F3" s="17"/>
      <c r="G3" s="17"/>
      <c r="H3" s="17"/>
      <c r="I3" s="17"/>
      <c r="J3" s="17"/>
      <c r="K3" s="17"/>
      <c r="L3" s="236"/>
      <c r="M3" s="236"/>
    </row>
    <row r="4" spans="1:13" ht="13.5" customHeight="1">
      <c r="A4" s="20" t="s">
        <v>112</v>
      </c>
      <c r="B4" s="236"/>
      <c r="C4" s="1727"/>
      <c r="D4" s="1727"/>
      <c r="E4" s="1728"/>
      <c r="F4" s="1728"/>
      <c r="G4" s="1728"/>
      <c r="H4" s="1728"/>
      <c r="I4" s="1728"/>
      <c r="J4" s="1729"/>
      <c r="K4" s="1729"/>
      <c r="L4" s="236"/>
      <c r="M4" s="236"/>
    </row>
    <row r="5" spans="1:13" ht="13.5" customHeight="1">
      <c r="A5" s="236"/>
      <c r="B5" s="236"/>
      <c r="C5" s="1727"/>
      <c r="D5" s="1727"/>
      <c r="E5" s="1728"/>
      <c r="F5" s="1728"/>
      <c r="G5" s="1728"/>
      <c r="H5" s="1728"/>
      <c r="I5" s="1728"/>
      <c r="J5" s="214"/>
      <c r="K5" s="236"/>
      <c r="L5" s="236"/>
      <c r="M5" s="236"/>
    </row>
    <row r="6" spans="1:13" ht="13.5" customHeight="1">
      <c r="A6" s="20"/>
      <c r="B6" s="236"/>
      <c r="C6" s="17"/>
      <c r="D6" s="204"/>
      <c r="E6" s="17"/>
      <c r="F6" s="20"/>
      <c r="G6" s="17"/>
      <c r="H6" s="20"/>
      <c r="I6" s="202"/>
      <c r="J6" s="196"/>
      <c r="K6" s="201"/>
      <c r="L6" s="236"/>
      <c r="M6" s="236"/>
    </row>
    <row r="7" spans="1:13" ht="13.5" customHeight="1">
      <c r="A7" s="235"/>
      <c r="B7" s="1727"/>
      <c r="C7" s="1727"/>
      <c r="D7" s="1727"/>
      <c r="E7" s="1728"/>
      <c r="F7" s="1728"/>
      <c r="G7" s="1728"/>
      <c r="H7" s="1728"/>
      <c r="I7" s="1728"/>
      <c r="J7" s="1729"/>
      <c r="K7" s="1729"/>
      <c r="L7" s="236"/>
      <c r="M7" s="236"/>
    </row>
    <row r="8" spans="1:13" ht="13.5" customHeight="1">
      <c r="A8" s="209"/>
      <c r="B8" s="204"/>
      <c r="C8" s="204"/>
      <c r="D8" s="204"/>
      <c r="E8" s="196"/>
      <c r="F8" s="196"/>
      <c r="G8" s="196"/>
      <c r="H8" s="196"/>
      <c r="I8" s="196"/>
      <c r="J8" s="1730"/>
      <c r="K8" s="1728"/>
      <c r="L8" s="236"/>
      <c r="M8" s="236"/>
    </row>
    <row r="9" spans="1:13" ht="13.5" customHeight="1">
      <c r="A9" s="209"/>
      <c r="B9" s="1727"/>
      <c r="C9" s="1727"/>
      <c r="D9" s="1727"/>
      <c r="E9" s="1728"/>
      <c r="F9" s="1728"/>
      <c r="G9" s="1728"/>
      <c r="H9" s="1728"/>
      <c r="I9" s="1728"/>
      <c r="J9" s="1730"/>
      <c r="K9" s="1728"/>
      <c r="L9" s="236"/>
      <c r="M9" s="236"/>
    </row>
    <row r="10" spans="1:13" ht="13.5" customHeight="1">
      <c r="A10" s="209"/>
      <c r="B10" s="1727"/>
      <c r="C10" s="1727"/>
      <c r="D10" s="1727"/>
      <c r="E10" s="1728"/>
      <c r="F10" s="1728"/>
      <c r="G10" s="1728"/>
      <c r="H10" s="1728"/>
      <c r="I10" s="1728"/>
      <c r="J10" s="1730"/>
      <c r="K10" s="1728"/>
      <c r="L10" s="236"/>
      <c r="M10" s="236"/>
    </row>
    <row r="11" spans="1:13" ht="13.5" customHeight="1">
      <c r="A11" s="209"/>
      <c r="B11" s="204"/>
      <c r="C11" s="204"/>
      <c r="D11" s="204"/>
      <c r="E11" s="196"/>
      <c r="F11" s="196"/>
      <c r="G11" s="196"/>
      <c r="H11" s="196"/>
      <c r="I11" s="196"/>
      <c r="J11" s="1730"/>
      <c r="K11" s="1728"/>
      <c r="L11" s="236"/>
      <c r="M11" s="236"/>
    </row>
    <row r="12" spans="1:13" ht="13.5" customHeight="1">
      <c r="A12" s="209"/>
      <c r="B12" s="204"/>
      <c r="C12" s="204"/>
      <c r="D12" s="204"/>
      <c r="E12" s="196"/>
      <c r="F12" s="196"/>
      <c r="G12" s="196"/>
      <c r="H12" s="196"/>
      <c r="I12" s="196"/>
      <c r="J12" s="1730"/>
      <c r="K12" s="1728"/>
      <c r="L12" s="236"/>
      <c r="M12" s="236"/>
    </row>
    <row r="13" spans="1:13" ht="13.5" customHeight="1">
      <c r="A13" s="209"/>
      <c r="B13" s="204"/>
      <c r="C13" s="204"/>
      <c r="D13" s="204"/>
      <c r="E13" s="196"/>
      <c r="F13" s="196"/>
      <c r="G13" s="196"/>
      <c r="H13" s="196"/>
      <c r="I13" s="196"/>
      <c r="J13" s="1730"/>
      <c r="K13" s="1728"/>
      <c r="L13" s="236"/>
      <c r="M13" s="236"/>
    </row>
    <row r="14" spans="1:13" ht="13.5" customHeight="1">
      <c r="A14" s="209"/>
      <c r="B14" s="204"/>
      <c r="C14" s="204"/>
      <c r="D14" s="204"/>
      <c r="E14" s="196"/>
      <c r="F14" s="196"/>
      <c r="G14" s="196"/>
      <c r="H14" s="196"/>
      <c r="I14" s="196"/>
      <c r="J14" s="1730"/>
      <c r="K14" s="1728"/>
      <c r="L14" s="236"/>
      <c r="M14" s="236"/>
    </row>
    <row r="15" spans="1:13" ht="13.5" customHeight="1">
      <c r="A15" s="208"/>
      <c r="B15" s="211"/>
      <c r="C15" s="210"/>
      <c r="D15" s="210"/>
      <c r="E15" s="210"/>
      <c r="F15" s="210"/>
      <c r="G15" s="210"/>
      <c r="H15" s="210"/>
      <c r="I15" s="210"/>
      <c r="J15" s="203"/>
      <c r="K15" s="203"/>
      <c r="L15" s="236"/>
      <c r="M15" s="236"/>
    </row>
    <row r="16" spans="1:13" ht="13.5" customHeight="1">
      <c r="A16" s="213"/>
      <c r="B16" s="204"/>
      <c r="C16" s="196"/>
      <c r="D16" s="196"/>
      <c r="E16" s="196"/>
      <c r="F16" s="196"/>
      <c r="G16" s="196"/>
      <c r="H16" s="196"/>
      <c r="I16" s="196"/>
      <c r="J16" s="203"/>
      <c r="K16" s="203"/>
      <c r="L16" s="236"/>
      <c r="M16" s="236"/>
    </row>
    <row r="17" spans="1:13" ht="13.5" customHeight="1">
      <c r="A17" s="213"/>
      <c r="B17" s="204"/>
      <c r="C17" s="196"/>
      <c r="D17" s="196"/>
      <c r="E17" s="196"/>
      <c r="F17" s="196"/>
      <c r="G17" s="196"/>
      <c r="H17" s="196"/>
      <c r="I17" s="196"/>
      <c r="J17" s="203"/>
      <c r="K17" s="203"/>
      <c r="L17" s="236"/>
      <c r="M17" s="236"/>
    </row>
    <row r="18" spans="1:13" ht="13.5" customHeight="1">
      <c r="A18" s="235"/>
      <c r="B18" s="235"/>
      <c r="D18" s="1"/>
      <c r="E18" s="1728"/>
      <c r="F18" s="1728"/>
      <c r="G18" s="1728"/>
      <c r="H18" s="1728"/>
      <c r="I18" s="1728"/>
      <c r="J18" s="1728"/>
      <c r="K18" s="1728"/>
      <c r="L18" s="236"/>
      <c r="M18" s="236"/>
    </row>
    <row r="19" spans="1:13" ht="13.5" customHeight="1">
      <c r="A19" s="205"/>
      <c r="B19" s="204"/>
      <c r="C19" s="17"/>
      <c r="D19" s="204"/>
      <c r="E19" s="17"/>
      <c r="F19" s="20"/>
      <c r="G19" s="17"/>
      <c r="H19" s="20"/>
      <c r="I19" s="202"/>
      <c r="J19" s="196"/>
      <c r="K19" s="201"/>
      <c r="L19" s="236"/>
      <c r="M19" s="236"/>
    </row>
    <row r="20" spans="1:13" ht="13.5" customHeight="1">
      <c r="A20" s="235"/>
      <c r="B20" s="1727"/>
      <c r="C20" s="1727"/>
      <c r="D20" s="1727"/>
      <c r="E20" s="1728"/>
      <c r="F20" s="1728"/>
      <c r="G20" s="1728"/>
      <c r="H20" s="1728"/>
      <c r="I20" s="1728"/>
      <c r="J20" s="1729"/>
      <c r="K20" s="1729"/>
      <c r="L20" s="236"/>
      <c r="M20" s="236"/>
    </row>
    <row r="21" spans="1:13" ht="13.5" customHeight="1">
      <c r="A21" s="209"/>
      <c r="B21" s="204"/>
      <c r="C21" s="204"/>
      <c r="D21" s="204"/>
      <c r="E21" s="196"/>
      <c r="F21" s="196"/>
      <c r="G21" s="196"/>
      <c r="H21" s="196"/>
      <c r="I21" s="196"/>
      <c r="J21" s="198"/>
      <c r="K21" s="196"/>
      <c r="L21" s="236"/>
      <c r="M21" s="236"/>
    </row>
    <row r="22" spans="1:13" ht="13.5" customHeight="1">
      <c r="A22" s="209"/>
      <c r="B22" s="204"/>
      <c r="C22" s="204"/>
      <c r="D22" s="204"/>
      <c r="E22" s="196"/>
      <c r="F22" s="196"/>
      <c r="G22" s="196"/>
      <c r="H22" s="196"/>
      <c r="I22" s="196"/>
      <c r="J22" s="198"/>
      <c r="K22" s="196"/>
      <c r="L22" s="236"/>
      <c r="M22" s="236"/>
    </row>
    <row r="23" spans="1:13" ht="13.5" customHeight="1">
      <c r="A23" s="209"/>
      <c r="B23" s="204"/>
      <c r="C23" s="204"/>
      <c r="D23" s="204"/>
      <c r="E23" s="196"/>
      <c r="F23" s="196"/>
      <c r="G23" s="196"/>
      <c r="H23" s="196"/>
      <c r="I23" s="196"/>
      <c r="J23" s="198"/>
      <c r="K23" s="196"/>
      <c r="L23" s="236"/>
      <c r="M23" s="236"/>
    </row>
    <row r="24" spans="1:13" ht="13.5" customHeight="1">
      <c r="A24" s="236"/>
      <c r="B24" s="1727"/>
      <c r="C24" s="1727"/>
      <c r="D24" s="1727"/>
      <c r="E24" s="1728"/>
      <c r="F24" s="1728"/>
      <c r="G24" s="1728"/>
      <c r="H24" s="1728"/>
      <c r="I24" s="1728"/>
      <c r="J24" s="1730"/>
      <c r="K24" s="1728"/>
      <c r="L24" s="236"/>
      <c r="M24" s="236"/>
    </row>
    <row r="25" spans="1:13" ht="13.5" customHeight="1">
      <c r="A25" s="236"/>
      <c r="B25" s="1727"/>
      <c r="C25" s="1727"/>
      <c r="D25" s="1727"/>
      <c r="E25" s="1728"/>
      <c r="F25" s="1728"/>
      <c r="G25" s="1728"/>
      <c r="H25" s="1728"/>
      <c r="I25" s="1728"/>
      <c r="J25" s="1730"/>
      <c r="K25" s="1728"/>
      <c r="L25" s="236"/>
      <c r="M25" s="236"/>
    </row>
    <row r="26" spans="1:13" ht="13.5" customHeight="1">
      <c r="A26" s="212" t="s">
        <v>882</v>
      </c>
      <c r="B26" s="236"/>
      <c r="D26" s="236"/>
      <c r="E26" s="236"/>
      <c r="F26" s="236"/>
      <c r="G26" s="236"/>
      <c r="H26" s="236"/>
      <c r="I26" s="236"/>
      <c r="J26" s="236"/>
      <c r="K26" s="196"/>
      <c r="L26" s="236"/>
      <c r="M26" s="236"/>
    </row>
    <row r="27" spans="1:13" ht="13.5" customHeight="1">
      <c r="A27" s="20" t="s">
        <v>112</v>
      </c>
      <c r="B27" s="204"/>
      <c r="C27" s="204"/>
      <c r="D27" s="204"/>
      <c r="E27" s="196"/>
      <c r="F27" s="196"/>
      <c r="G27" s="196"/>
      <c r="H27" s="196"/>
      <c r="I27" s="196"/>
      <c r="J27" s="236"/>
      <c r="K27" s="196"/>
      <c r="L27" s="236"/>
      <c r="M27" s="236"/>
    </row>
    <row r="28" spans="1:13" ht="13.5" customHeight="1">
      <c r="A28" s="236"/>
      <c r="B28" s="204"/>
      <c r="C28" s="204"/>
      <c r="D28" s="204"/>
      <c r="E28" s="196"/>
      <c r="F28" s="196"/>
      <c r="G28" s="196"/>
      <c r="H28" s="196"/>
      <c r="I28" s="196"/>
      <c r="J28" s="236"/>
      <c r="K28" s="203"/>
      <c r="L28" s="236"/>
      <c r="M28" s="236"/>
    </row>
    <row r="29" spans="1:13" ht="13.5" customHeight="1">
      <c r="A29" s="208"/>
      <c r="B29" s="211"/>
      <c r="C29" s="210"/>
      <c r="D29" s="210"/>
      <c r="E29" s="210"/>
      <c r="F29" s="210"/>
      <c r="G29" s="210"/>
      <c r="H29" s="210"/>
      <c r="I29" s="210"/>
      <c r="J29" s="198"/>
      <c r="K29" s="1729"/>
      <c r="L29" s="236"/>
      <c r="M29" s="236"/>
    </row>
    <row r="30" spans="1:13" ht="13.5" customHeight="1">
      <c r="A30" s="213"/>
      <c r="B30" s="207"/>
      <c r="C30" s="194"/>
      <c r="D30" s="194"/>
      <c r="E30" s="194"/>
      <c r="F30" s="194"/>
      <c r="G30" s="194"/>
      <c r="H30" s="194"/>
      <c r="I30" s="194"/>
      <c r="J30" s="198"/>
      <c r="K30" s="236"/>
      <c r="L30" s="236"/>
      <c r="M30" s="236"/>
    </row>
    <row r="31" spans="1:13" ht="13.5" customHeight="1">
      <c r="A31" s="195"/>
      <c r="B31" s="195"/>
      <c r="D31" s="236"/>
      <c r="E31" s="236"/>
      <c r="F31" s="236"/>
      <c r="G31" s="236"/>
      <c r="H31" s="236"/>
      <c r="I31" s="236"/>
      <c r="J31" s="203"/>
      <c r="K31" s="201"/>
      <c r="L31" s="236"/>
      <c r="M31" s="236"/>
    </row>
    <row r="32" spans="1:13" ht="13.5" customHeight="1">
      <c r="A32" s="205"/>
      <c r="B32" s="204"/>
      <c r="C32" s="17"/>
      <c r="D32" s="204"/>
      <c r="E32" s="17"/>
      <c r="F32" s="20"/>
      <c r="G32" s="17"/>
      <c r="H32" s="20"/>
      <c r="I32" s="202"/>
      <c r="J32" s="1729"/>
      <c r="K32" s="1729"/>
      <c r="L32" s="236"/>
      <c r="M32" s="236"/>
    </row>
    <row r="33" spans="1:13" ht="13.5" customHeight="1">
      <c r="A33"/>
      <c r="B33" s="1727"/>
      <c r="C33" s="1727"/>
      <c r="D33" s="1727"/>
      <c r="E33" s="1728"/>
      <c r="F33" s="1728"/>
      <c r="G33" s="1728"/>
      <c r="H33" s="1728"/>
      <c r="I33" s="1728"/>
      <c r="J33" s="195"/>
      <c r="K33" s="196"/>
      <c r="L33" s="236"/>
      <c r="M33" s="236"/>
    </row>
    <row r="34" spans="1:13" ht="13.5" customHeight="1">
      <c r="A34" s="209"/>
      <c r="B34" s="204"/>
      <c r="C34" s="204"/>
      <c r="D34" s="204"/>
      <c r="E34" s="196"/>
      <c r="F34" s="196"/>
      <c r="G34" s="196"/>
      <c r="H34" s="196"/>
      <c r="I34" s="196"/>
      <c r="J34" s="196"/>
      <c r="K34" s="196"/>
      <c r="L34" s="236"/>
      <c r="M34" s="236"/>
    </row>
    <row r="35" spans="1:13" ht="13.5" customHeight="1">
      <c r="A35" s="209"/>
      <c r="B35" s="204"/>
      <c r="C35" s="204"/>
      <c r="D35" s="204"/>
      <c r="E35" s="196"/>
      <c r="F35" s="196"/>
      <c r="G35" s="196"/>
      <c r="H35" s="196"/>
      <c r="I35" s="196"/>
      <c r="J35" s="1729"/>
      <c r="K35" s="196"/>
      <c r="L35" s="236"/>
      <c r="M35" s="236"/>
    </row>
    <row r="36" spans="1:13" ht="13.5" customHeight="1">
      <c r="A36" s="209"/>
      <c r="B36" s="204"/>
      <c r="C36" s="204"/>
      <c r="D36" s="204"/>
      <c r="E36" s="196"/>
      <c r="F36" s="196"/>
      <c r="G36" s="196"/>
      <c r="H36" s="196"/>
      <c r="I36" s="196"/>
      <c r="J36" s="198"/>
      <c r="K36" s="1728"/>
      <c r="L36" s="236"/>
      <c r="M36" s="236"/>
    </row>
    <row r="37" spans="1:13" ht="13.5" customHeight="1">
      <c r="A37" s="209"/>
      <c r="B37" s="1727"/>
      <c r="C37" s="1727"/>
      <c r="D37" s="1727"/>
      <c r="E37" s="1728"/>
      <c r="F37" s="1728"/>
      <c r="G37" s="1728"/>
      <c r="H37" s="1728"/>
      <c r="I37" s="1728"/>
      <c r="J37" s="198"/>
      <c r="K37" s="1728"/>
      <c r="L37" s="236"/>
      <c r="M37" s="236"/>
    </row>
    <row r="38" spans="1:13" ht="13.5" customHeight="1">
      <c r="A38" s="209"/>
      <c r="B38" s="1727"/>
      <c r="C38" s="1727"/>
      <c r="D38" s="1727"/>
      <c r="E38" s="1728"/>
      <c r="F38" s="1728"/>
      <c r="G38" s="1728"/>
      <c r="H38" s="1728"/>
      <c r="I38" s="1728"/>
      <c r="J38" s="198"/>
      <c r="K38" s="196"/>
      <c r="L38" s="236"/>
      <c r="M38" s="236"/>
    </row>
    <row r="39" spans="1:13" ht="13.5" customHeight="1">
      <c r="A39" s="209"/>
      <c r="B39" s="204"/>
      <c r="C39" s="204"/>
      <c r="D39" s="204"/>
      <c r="E39" s="196"/>
      <c r="F39" s="196"/>
      <c r="G39" s="196"/>
      <c r="H39" s="196"/>
      <c r="I39" s="196"/>
      <c r="J39" s="1730"/>
      <c r="K39" s="196"/>
      <c r="L39" s="236"/>
      <c r="M39" s="236"/>
    </row>
    <row r="40" spans="1:13" ht="13.5" customHeight="1">
      <c r="A40" s="209"/>
      <c r="B40" s="204"/>
      <c r="C40" s="204"/>
      <c r="D40" s="204"/>
      <c r="E40" s="196"/>
      <c r="F40" s="196"/>
      <c r="G40" s="196"/>
      <c r="H40" s="196"/>
      <c r="I40" s="196"/>
      <c r="J40" s="1730"/>
      <c r="K40" s="1729"/>
      <c r="L40" s="236"/>
      <c r="M40" s="236"/>
    </row>
    <row r="41" spans="1:13" ht="13.5" customHeight="1">
      <c r="A41" s="208"/>
      <c r="B41" s="207"/>
      <c r="C41" s="194"/>
      <c r="D41" s="194"/>
      <c r="E41" s="194"/>
      <c r="F41" s="194"/>
      <c r="G41" s="194"/>
      <c r="H41" s="194"/>
      <c r="I41" s="194"/>
      <c r="J41" s="198"/>
      <c r="K41" s="1729"/>
      <c r="L41" s="236"/>
      <c r="M41" s="236"/>
    </row>
    <row r="42" spans="1:13" ht="13.5" customHeight="1">
      <c r="A42" s="235"/>
      <c r="B42" s="207"/>
      <c r="C42" s="194"/>
      <c r="D42" s="194"/>
      <c r="E42" s="194"/>
      <c r="F42" s="194"/>
      <c r="G42" s="194"/>
      <c r="H42" s="194"/>
      <c r="I42" s="194"/>
      <c r="J42" s="198"/>
      <c r="K42" s="17"/>
      <c r="L42" s="236"/>
      <c r="M42" s="236"/>
    </row>
    <row r="43" spans="1:13" ht="13.5" customHeight="1">
      <c r="A43" s="206"/>
      <c r="B43" s="17"/>
      <c r="C43" s="17"/>
      <c r="D43" s="17"/>
      <c r="E43" s="17"/>
      <c r="F43" s="17"/>
      <c r="G43" s="17"/>
      <c r="H43" s="17"/>
      <c r="I43" s="17"/>
      <c r="J43" s="1729"/>
      <c r="K43" s="201"/>
      <c r="L43" s="236"/>
      <c r="M43" s="236"/>
    </row>
    <row r="44" spans="1:13" ht="13.5" customHeight="1">
      <c r="A44" s="205"/>
      <c r="B44" s="204"/>
      <c r="C44" s="17"/>
      <c r="D44" s="204"/>
      <c r="E44" s="17"/>
      <c r="F44" s="20"/>
      <c r="G44" s="17"/>
      <c r="H44" s="20"/>
      <c r="I44" s="202"/>
      <c r="J44" s="1729"/>
      <c r="K44" s="1729"/>
      <c r="L44" s="236"/>
      <c r="M44" s="236"/>
    </row>
    <row r="45" spans="1:13" ht="13.5" customHeight="1">
      <c r="A45" s="235"/>
      <c r="B45" s="1727"/>
      <c r="C45" s="1727"/>
      <c r="D45" s="1727"/>
      <c r="E45" s="1728"/>
      <c r="F45" s="1728"/>
      <c r="G45" s="1728"/>
      <c r="H45" s="1728"/>
      <c r="I45" s="1728"/>
      <c r="J45" s="17"/>
      <c r="K45" s="1728"/>
      <c r="L45" s="236"/>
      <c r="M45" s="236"/>
    </row>
    <row r="46" spans="1:13" ht="13.5" customHeight="1">
      <c r="A46" s="235"/>
      <c r="B46" s="1727"/>
      <c r="C46" s="1727"/>
      <c r="D46" s="1727"/>
      <c r="E46" s="1728"/>
      <c r="F46" s="1728"/>
      <c r="G46" s="1728"/>
      <c r="H46" s="1728"/>
      <c r="I46" s="1728"/>
      <c r="J46" s="17"/>
      <c r="K46" s="1728"/>
      <c r="L46" s="236"/>
      <c r="M46" s="236"/>
    </row>
    <row r="47" spans="1:13" ht="13.5" customHeight="1">
      <c r="A47" s="236"/>
      <c r="B47" s="236"/>
      <c r="D47" s="236"/>
      <c r="E47" s="236"/>
      <c r="F47" s="236"/>
      <c r="G47" s="236"/>
      <c r="H47" s="1728"/>
      <c r="I47" s="1728"/>
      <c r="J47" s="196"/>
      <c r="K47" s="1728"/>
      <c r="L47" s="236"/>
      <c r="M47" s="236"/>
    </row>
    <row r="48" spans="1:13" ht="13.5" customHeight="1">
      <c r="A48" s="236"/>
      <c r="B48" s="236"/>
      <c r="D48" s="236"/>
      <c r="E48" s="236"/>
      <c r="F48" s="236"/>
      <c r="G48" s="236"/>
      <c r="H48" s="1728"/>
      <c r="I48" s="1728"/>
      <c r="J48" s="196"/>
      <c r="K48" s="1728"/>
      <c r="L48" s="236"/>
      <c r="M48" s="236"/>
    </row>
    <row r="49" spans="1:11" ht="13.5" customHeight="1">
      <c r="A49" s="236"/>
      <c r="B49" s="236"/>
      <c r="D49" s="236"/>
      <c r="E49" s="236"/>
      <c r="F49" s="236"/>
      <c r="G49" s="236"/>
      <c r="H49" s="1728"/>
      <c r="I49" s="1728"/>
      <c r="J49" s="196"/>
      <c r="K49" s="1728"/>
    </row>
    <row r="50" spans="1:11" ht="13.5" customHeight="1">
      <c r="A50" s="236"/>
      <c r="B50" s="236"/>
      <c r="D50" s="236"/>
      <c r="E50" s="236"/>
      <c r="F50" s="236"/>
      <c r="G50" s="236"/>
      <c r="H50" s="236"/>
      <c r="I50" s="236"/>
      <c r="J50" s="1730"/>
      <c r="K50" s="1728"/>
    </row>
    <row r="51" spans="1:11" ht="13.5" customHeight="1">
      <c r="A51" s="832" t="s">
        <v>883</v>
      </c>
      <c r="B51" s="222"/>
      <c r="C51" s="222"/>
      <c r="D51" s="222"/>
      <c r="E51" s="222"/>
      <c r="F51" s="222"/>
      <c r="G51" s="1728"/>
      <c r="H51" s="1728"/>
      <c r="I51" s="236"/>
      <c r="J51" s="1730"/>
      <c r="K51" s="196"/>
    </row>
    <row r="52" spans="1:11" ht="13.5" customHeight="1">
      <c r="A52" s="236"/>
      <c r="B52" s="236"/>
      <c r="D52" s="236"/>
      <c r="E52" s="236"/>
      <c r="F52" s="236"/>
      <c r="G52" s="1728"/>
      <c r="H52" s="236"/>
      <c r="I52" s="1728"/>
      <c r="J52" s="1730"/>
      <c r="K52" s="196"/>
    </row>
    <row r="53" spans="1:11" ht="13.5" customHeight="1">
      <c r="A53" s="833" t="s">
        <v>884</v>
      </c>
      <c r="B53" s="1731"/>
      <c r="C53" s="223"/>
      <c r="D53" s="1731"/>
      <c r="E53" s="236"/>
      <c r="F53" s="236"/>
      <c r="G53" s="1728"/>
      <c r="H53" s="236"/>
      <c r="I53" s="194"/>
      <c r="J53" s="1729"/>
      <c r="K53" s="1729"/>
    </row>
    <row r="54" spans="1:11" ht="13.5" customHeight="1">
      <c r="A54" s="834" t="s">
        <v>109</v>
      </c>
      <c r="B54" s="1732" t="s">
        <v>885</v>
      </c>
      <c r="C54" s="1732" t="s">
        <v>886</v>
      </c>
      <c r="D54" s="1732" t="s">
        <v>887</v>
      </c>
      <c r="E54" s="1732" t="s">
        <v>888</v>
      </c>
      <c r="F54" s="1732" t="s">
        <v>889</v>
      </c>
      <c r="G54" s="236"/>
      <c r="H54" s="1728"/>
      <c r="I54" s="194"/>
      <c r="J54" s="1729"/>
      <c r="K54" s="1729"/>
    </row>
    <row r="55" spans="1:11" ht="13.5" customHeight="1">
      <c r="A55" s="224" t="s">
        <v>890</v>
      </c>
      <c r="B55" s="1485">
        <v>35</v>
      </c>
      <c r="C55" s="1485">
        <v>30</v>
      </c>
      <c r="D55" s="1485">
        <v>19</v>
      </c>
      <c r="E55" s="1485">
        <v>27</v>
      </c>
      <c r="F55" s="1485">
        <v>17</v>
      </c>
      <c r="G55" s="236"/>
      <c r="H55" s="236"/>
      <c r="I55" s="196"/>
      <c r="J55" s="203"/>
      <c r="K55" s="203"/>
    </row>
    <row r="56" spans="1:11" ht="13.5" customHeight="1">
      <c r="A56" s="224" t="s">
        <v>891</v>
      </c>
      <c r="B56" s="1485">
        <v>37</v>
      </c>
      <c r="C56" s="1485">
        <v>27</v>
      </c>
      <c r="D56" s="1485">
        <v>24</v>
      </c>
      <c r="E56" s="1485">
        <v>24</v>
      </c>
      <c r="F56" s="1485">
        <v>18</v>
      </c>
      <c r="G56" s="197"/>
      <c r="H56" s="17"/>
      <c r="I56" s="202"/>
      <c r="J56" s="196"/>
      <c r="K56" s="201"/>
    </row>
    <row r="57" spans="1:11" ht="13.5" customHeight="1">
      <c r="A57" s="224" t="s">
        <v>892</v>
      </c>
      <c r="B57" s="1485">
        <v>3</v>
      </c>
      <c r="C57" s="1485">
        <v>14</v>
      </c>
      <c r="D57" s="1485">
        <v>4</v>
      </c>
      <c r="E57" s="1485">
        <v>4</v>
      </c>
      <c r="F57" s="1485">
        <v>4</v>
      </c>
      <c r="G57" s="200"/>
      <c r="H57" s="1733"/>
      <c r="I57" s="1728"/>
      <c r="J57" s="1729"/>
      <c r="K57" s="1729"/>
    </row>
    <row r="58" spans="1:11" ht="13.5" customHeight="1">
      <c r="A58" s="224" t="s">
        <v>893</v>
      </c>
      <c r="B58" s="1485">
        <v>1</v>
      </c>
      <c r="C58" s="1485">
        <v>1</v>
      </c>
      <c r="D58" s="1485">
        <v>2</v>
      </c>
      <c r="E58" s="1485">
        <v>2</v>
      </c>
      <c r="F58" s="1485">
        <v>3</v>
      </c>
      <c r="G58" s="200"/>
      <c r="H58" s="1733"/>
      <c r="I58" s="236"/>
      <c r="J58" s="1730"/>
      <c r="K58" s="1728"/>
    </row>
    <row r="59" spans="1:11" ht="13.5" customHeight="1">
      <c r="A59" s="224" t="s">
        <v>894</v>
      </c>
      <c r="B59" s="1485">
        <v>4</v>
      </c>
      <c r="C59" s="1485">
        <v>7</v>
      </c>
      <c r="D59" s="1485">
        <v>9</v>
      </c>
      <c r="E59" s="1485">
        <v>14</v>
      </c>
      <c r="F59" s="1485">
        <v>12</v>
      </c>
      <c r="G59" s="200"/>
      <c r="H59" s="1733"/>
      <c r="I59" s="1728"/>
      <c r="J59" s="1730"/>
      <c r="K59" s="1728"/>
    </row>
    <row r="60" spans="1:11" ht="13.5" customHeight="1">
      <c r="A60" s="224" t="s">
        <v>895</v>
      </c>
      <c r="B60" s="1485">
        <v>2</v>
      </c>
      <c r="C60" s="1485">
        <v>2</v>
      </c>
      <c r="D60" s="1485">
        <v>2</v>
      </c>
      <c r="E60" s="1485">
        <v>2</v>
      </c>
      <c r="F60" s="1485">
        <v>3</v>
      </c>
      <c r="G60" s="200"/>
      <c r="H60" s="1733"/>
      <c r="I60" s="1728"/>
      <c r="J60" s="1730"/>
      <c r="K60" s="1728"/>
    </row>
    <row r="61" spans="1:11" ht="13.5" customHeight="1">
      <c r="A61" s="225" t="s">
        <v>896</v>
      </c>
      <c r="B61" s="1486">
        <v>0.24</v>
      </c>
      <c r="C61" s="1486">
        <v>0.42</v>
      </c>
      <c r="D61" s="1486">
        <v>0.53</v>
      </c>
      <c r="E61" s="1486">
        <v>0.42</v>
      </c>
      <c r="F61" s="1486">
        <v>0.57999999999999996</v>
      </c>
      <c r="G61" s="200"/>
      <c r="H61" s="1733"/>
      <c r="I61" s="1728"/>
      <c r="J61" s="1730"/>
      <c r="K61" s="1728"/>
    </row>
    <row r="62" spans="1:11" ht="13.5" customHeight="1">
      <c r="A62" s="216"/>
      <c r="B62" s="216"/>
      <c r="C62" s="217"/>
      <c r="D62" s="216"/>
      <c r="E62" s="216"/>
      <c r="F62" s="216"/>
      <c r="G62" s="199"/>
      <c r="H62" s="1734"/>
      <c r="I62" s="1728"/>
      <c r="J62" s="1730"/>
      <c r="K62" s="1728"/>
    </row>
    <row r="63" spans="1:11" ht="13.5" customHeight="1">
      <c r="A63" s="19" t="s">
        <v>897</v>
      </c>
      <c r="B63" s="218"/>
      <c r="C63" s="218"/>
      <c r="D63" s="219"/>
      <c r="E63" s="219"/>
      <c r="F63" s="219"/>
      <c r="G63" s="1733"/>
      <c r="H63" s="236"/>
      <c r="I63" s="196"/>
      <c r="J63" s="198"/>
      <c r="K63" s="196"/>
    </row>
    <row r="64" spans="1:11" ht="13.5" customHeight="1">
      <c r="A64" s="834" t="s">
        <v>109</v>
      </c>
      <c r="B64" s="1732" t="s">
        <v>885</v>
      </c>
      <c r="C64" s="1732" t="s">
        <v>886</v>
      </c>
      <c r="D64" s="1732" t="s">
        <v>887</v>
      </c>
      <c r="E64" s="1732" t="s">
        <v>887</v>
      </c>
      <c r="F64" s="1732" t="s">
        <v>888</v>
      </c>
      <c r="G64" s="1734"/>
      <c r="H64" s="1728"/>
      <c r="I64" s="196"/>
      <c r="J64" s="198"/>
      <c r="K64" s="196"/>
    </row>
    <row r="65" spans="1:11" s="192" customFormat="1" ht="13.5" customHeight="1">
      <c r="A65" s="227" t="s">
        <v>890</v>
      </c>
      <c r="B65" s="1485">
        <v>69</v>
      </c>
      <c r="C65" s="1485">
        <v>86</v>
      </c>
      <c r="D65" s="1485">
        <v>98</v>
      </c>
      <c r="E65" s="1485">
        <v>93</v>
      </c>
      <c r="F65" s="1485">
        <v>88</v>
      </c>
      <c r="G65" s="197"/>
      <c r="H65" s="196"/>
      <c r="I65" s="194"/>
      <c r="J65" s="1729"/>
      <c r="K65" s="1729"/>
    </row>
    <row r="66" spans="1:11" ht="13.5" customHeight="1">
      <c r="A66" s="228" t="s">
        <v>891</v>
      </c>
      <c r="B66" s="1485">
        <v>75</v>
      </c>
      <c r="C66" s="1485">
        <v>89</v>
      </c>
      <c r="D66" s="1485">
        <v>100</v>
      </c>
      <c r="E66" s="1485">
        <v>98</v>
      </c>
      <c r="F66" s="1485">
        <v>89</v>
      </c>
      <c r="G66" s="191"/>
      <c r="H66" s="196"/>
      <c r="I66" s="192"/>
      <c r="J66" s="195"/>
      <c r="K66" s="192"/>
    </row>
    <row r="67" spans="1:11" ht="13.5" customHeight="1">
      <c r="A67" s="228" t="s">
        <v>892</v>
      </c>
      <c r="B67" s="1485">
        <v>6</v>
      </c>
      <c r="C67" s="1485">
        <v>5</v>
      </c>
      <c r="D67" s="1485">
        <v>4</v>
      </c>
      <c r="E67" s="1485">
        <v>4</v>
      </c>
      <c r="F67" s="1485">
        <v>7</v>
      </c>
      <c r="G67" s="191"/>
      <c r="H67" s="194"/>
      <c r="I67" s="236"/>
      <c r="J67" s="236"/>
      <c r="K67" s="236"/>
    </row>
    <row r="68" spans="1:11" ht="13.5" customHeight="1">
      <c r="A68" s="228" t="s">
        <v>893</v>
      </c>
      <c r="B68" s="1485">
        <v>10</v>
      </c>
      <c r="C68" s="1485">
        <v>8</v>
      </c>
      <c r="D68" s="1485">
        <v>4</v>
      </c>
      <c r="E68" s="1485">
        <v>7</v>
      </c>
      <c r="F68" s="1485">
        <v>5</v>
      </c>
      <c r="G68" s="193"/>
      <c r="H68" s="192"/>
      <c r="I68" s="17"/>
      <c r="J68" s="17"/>
      <c r="K68" s="17"/>
    </row>
    <row r="69" spans="1:11" ht="13.5" customHeight="1">
      <c r="A69" s="228" t="s">
        <v>894</v>
      </c>
      <c r="B69" s="1485">
        <v>2</v>
      </c>
      <c r="C69" s="1485">
        <v>2</v>
      </c>
      <c r="D69" s="1485">
        <v>2</v>
      </c>
      <c r="E69" s="1485">
        <v>3</v>
      </c>
      <c r="F69" s="1485">
        <v>3</v>
      </c>
      <c r="G69" s="191"/>
      <c r="H69" s="236"/>
      <c r="I69" s="236"/>
      <c r="J69" s="236"/>
      <c r="K69" s="236"/>
    </row>
    <row r="70" spans="1:11" ht="13.5" customHeight="1">
      <c r="A70" s="229" t="s">
        <v>896</v>
      </c>
      <c r="B70" s="1486">
        <v>0.25</v>
      </c>
      <c r="C70" s="1486">
        <v>0.18</v>
      </c>
      <c r="D70" s="1486">
        <v>0.11</v>
      </c>
      <c r="E70" s="1486">
        <v>0.17</v>
      </c>
      <c r="F70" s="1486">
        <v>0.15</v>
      </c>
      <c r="G70" s="236"/>
      <c r="H70" s="236"/>
      <c r="I70" s="236"/>
      <c r="J70" s="236"/>
      <c r="K70" s="236"/>
    </row>
    <row r="71" spans="1:11" ht="13.5" customHeight="1">
      <c r="A71" s="216"/>
      <c r="B71" s="216"/>
      <c r="C71" s="217"/>
      <c r="D71" s="216"/>
      <c r="E71" s="216"/>
      <c r="F71" s="216"/>
      <c r="G71" s="236"/>
      <c r="H71" s="236"/>
      <c r="I71" s="236"/>
      <c r="J71" s="236"/>
      <c r="K71" s="236"/>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codeName="Sheet41">
    <tabColor theme="0" tint="-0.34998626667073579"/>
  </sheetPr>
  <dimension ref="A1:K66"/>
  <sheetViews>
    <sheetView view="pageLayout" topLeftCell="A58" zoomScaleNormal="100" zoomScaleSheetLayoutView="115" workbookViewId="0">
      <selection activeCell="A17" sqref="A17"/>
    </sheetView>
  </sheetViews>
  <sheetFormatPr defaultColWidth="9.140625" defaultRowHeight="13.5" customHeight="1"/>
  <cols>
    <col min="1" max="1" width="26.85546875" style="286" customWidth="1"/>
    <col min="2" max="2" width="7" style="286" customWidth="1"/>
    <col min="3" max="3" width="6.5703125" style="136" customWidth="1"/>
    <col min="4" max="4" width="7" style="286" customWidth="1"/>
    <col min="5" max="5" width="6.5703125" style="136" customWidth="1"/>
    <col min="6" max="6" width="7" style="286" customWidth="1"/>
    <col min="7" max="7" width="6.5703125" style="136" customWidth="1"/>
    <col min="8" max="8" width="6.85546875" style="286" customWidth="1"/>
    <col min="9" max="11" width="6.5703125" style="286" customWidth="1"/>
    <col min="12" max="12" width="8" style="286" customWidth="1"/>
    <col min="13" max="16384" width="9.140625" style="286"/>
  </cols>
  <sheetData>
    <row r="1" spans="1:11" ht="13.5" customHeight="1">
      <c r="A1" s="1132" t="s">
        <v>898</v>
      </c>
      <c r="B1" s="727"/>
      <c r="C1" s="727"/>
      <c r="D1" s="727"/>
      <c r="E1" s="727"/>
      <c r="F1" s="727"/>
      <c r="G1" s="727"/>
      <c r="H1" s="727"/>
      <c r="I1" s="727"/>
      <c r="J1" s="727"/>
      <c r="K1" s="727"/>
    </row>
    <row r="2" spans="1:11" ht="13.5" customHeight="1">
      <c r="A2" s="1133" t="s">
        <v>899</v>
      </c>
      <c r="B2" s="731"/>
      <c r="C2" s="731"/>
      <c r="D2" s="731"/>
      <c r="E2" s="731"/>
      <c r="F2" s="731"/>
      <c r="G2" s="731"/>
      <c r="H2" s="731"/>
      <c r="I2" s="730"/>
      <c r="J2" s="730"/>
      <c r="K2" s="730"/>
    </row>
    <row r="3" spans="1:11" ht="13.5" customHeight="1">
      <c r="A3" s="1133"/>
      <c r="B3" s="731"/>
      <c r="C3" s="731"/>
      <c r="D3" s="731"/>
      <c r="E3" s="731"/>
      <c r="F3" s="731"/>
      <c r="G3" s="731"/>
      <c r="H3" s="731"/>
      <c r="I3" s="730"/>
      <c r="J3" s="730"/>
      <c r="K3" s="730"/>
    </row>
    <row r="4" spans="1:11" ht="13.5" customHeight="1">
      <c r="A4" s="1134" t="s">
        <v>900</v>
      </c>
      <c r="B4" s="733"/>
      <c r="D4" s="733"/>
      <c r="F4" s="733"/>
    </row>
    <row r="5" spans="1:11" ht="13.5" customHeight="1" thickBot="1">
      <c r="A5" s="1135" t="s">
        <v>901</v>
      </c>
      <c r="B5" s="135" t="s">
        <v>112</v>
      </c>
      <c r="C5" s="1052" t="s">
        <v>902</v>
      </c>
      <c r="D5" s="135" t="s">
        <v>113</v>
      </c>
      <c r="E5" s="1052" t="s">
        <v>902</v>
      </c>
      <c r="F5" s="135" t="s">
        <v>114</v>
      </c>
      <c r="G5" s="1052" t="s">
        <v>902</v>
      </c>
      <c r="H5" s="135" t="s">
        <v>115</v>
      </c>
      <c r="I5" s="1052" t="s">
        <v>902</v>
      </c>
      <c r="J5" s="135" t="s">
        <v>116</v>
      </c>
      <c r="K5" s="1052" t="s">
        <v>902</v>
      </c>
    </row>
    <row r="6" spans="1:11" ht="13.5" customHeight="1">
      <c r="A6" s="1136" t="s">
        <v>903</v>
      </c>
      <c r="B6" s="288">
        <v>17.517557398239799</v>
      </c>
      <c r="C6" s="1053">
        <v>0.74</v>
      </c>
      <c r="D6" s="288">
        <v>17.4633929465218</v>
      </c>
      <c r="E6" s="1053">
        <v>0.74</v>
      </c>
      <c r="F6" s="288">
        <v>17.424223678915101</v>
      </c>
      <c r="G6" s="1053">
        <f>+F6/F$11</f>
        <v>0.74625769234958861</v>
      </c>
      <c r="H6" s="288">
        <v>17.344242688782899</v>
      </c>
      <c r="I6" s="1053">
        <f>+H6/H$11</f>
        <v>0.74895830401807784</v>
      </c>
      <c r="J6" s="288">
        <v>17.224577224017899</v>
      </c>
      <c r="K6" s="1053">
        <f>+J6/J$11</f>
        <v>0.75102311122803711</v>
      </c>
    </row>
    <row r="7" spans="1:11" ht="13.5" customHeight="1">
      <c r="A7" s="1136" t="s">
        <v>904</v>
      </c>
      <c r="B7" s="288">
        <v>2.6394190900062</v>
      </c>
      <c r="C7" s="1053">
        <v>0.11</v>
      </c>
      <c r="D7" s="288">
        <v>2.6189090219149902</v>
      </c>
      <c r="E7" s="1053">
        <v>0.11</v>
      </c>
      <c r="F7" s="288">
        <v>2.5731917618873998</v>
      </c>
      <c r="G7" s="1053">
        <f t="shared" ref="G7:G9" si="0">+F7/F$11</f>
        <v>0.1102065826050407</v>
      </c>
      <c r="H7" s="288">
        <v>2.5407991120694202</v>
      </c>
      <c r="I7" s="1053">
        <f t="shared" ref="I7:I9" si="1">+H7/H$11</f>
        <v>0.10971667244121613</v>
      </c>
      <c r="J7" s="288">
        <v>2.5052169136689901</v>
      </c>
      <c r="K7" s="1053">
        <f>+J7/J$11</f>
        <v>0.10923204536952358</v>
      </c>
    </row>
    <row r="8" spans="1:11" ht="13.5" customHeight="1">
      <c r="A8" s="1136" t="s">
        <v>905</v>
      </c>
      <c r="B8" s="288">
        <v>2.0470024089396701</v>
      </c>
      <c r="C8" s="1053">
        <v>0.09</v>
      </c>
      <c r="D8" s="288">
        <v>2.0243035542309502</v>
      </c>
      <c r="E8" s="1053">
        <v>0.09</v>
      </c>
      <c r="F8" s="288">
        <v>1.97901698463147</v>
      </c>
      <c r="G8" s="1053">
        <f t="shared" si="0"/>
        <v>8.4758820552725878E-2</v>
      </c>
      <c r="H8" s="288">
        <v>1.9406161938841899</v>
      </c>
      <c r="I8" s="1053">
        <f t="shared" si="1"/>
        <v>8.3799600789806111E-2</v>
      </c>
      <c r="J8" s="288">
        <v>1.9068057738727699</v>
      </c>
      <c r="K8" s="1053">
        <f>+J8/J$11</f>
        <v>8.3140223773078101E-2</v>
      </c>
    </row>
    <row r="9" spans="1:11" ht="13.5" customHeight="1">
      <c r="A9" s="1136" t="s">
        <v>906</v>
      </c>
      <c r="B9" s="288">
        <v>1.44016045499395</v>
      </c>
      <c r="C9" s="1053">
        <v>0.06</v>
      </c>
      <c r="D9" s="288">
        <v>1.4167745012505599</v>
      </c>
      <c r="E9" s="1053">
        <v>0.06</v>
      </c>
      <c r="F9" s="288">
        <v>1.3723703507960701</v>
      </c>
      <c r="G9" s="1053">
        <f t="shared" si="0"/>
        <v>5.8776904492644673E-2</v>
      </c>
      <c r="H9" s="288">
        <v>1.3321634697335001</v>
      </c>
      <c r="I9" s="1053">
        <f t="shared" si="1"/>
        <v>5.7525422750899849E-2</v>
      </c>
      <c r="J9" s="288">
        <v>1.2982165628003599</v>
      </c>
      <c r="K9" s="1053">
        <f>+J9/J$11</f>
        <v>5.6604619629361391E-2</v>
      </c>
    </row>
    <row r="10" spans="1:11" ht="13.5" customHeight="1" thickBot="1">
      <c r="A10" s="1137" t="s">
        <v>907</v>
      </c>
      <c r="B10" s="1374">
        <v>0</v>
      </c>
      <c r="C10" s="1375">
        <v>0</v>
      </c>
      <c r="D10" s="1374">
        <v>0</v>
      </c>
      <c r="E10" s="1375">
        <v>0</v>
      </c>
      <c r="F10" s="1374">
        <v>0</v>
      </c>
      <c r="G10" s="1375">
        <v>0</v>
      </c>
      <c r="H10" s="1374">
        <v>0</v>
      </c>
      <c r="I10" s="1375">
        <v>0</v>
      </c>
      <c r="J10" s="1374">
        <v>0</v>
      </c>
      <c r="K10" s="1375">
        <v>0</v>
      </c>
    </row>
    <row r="11" spans="1:11" ht="13.5" customHeight="1">
      <c r="A11" s="1138" t="s">
        <v>337</v>
      </c>
      <c r="B11" s="1097">
        <f>SUM(B6:B$10)</f>
        <v>23.644139352179618</v>
      </c>
      <c r="C11" s="1098">
        <v>1</v>
      </c>
      <c r="D11" s="1097">
        <f>SUM(D6:D$10)</f>
        <v>23.523380023918303</v>
      </c>
      <c r="E11" s="1098">
        <v>1</v>
      </c>
      <c r="F11" s="1097">
        <f>SUM(F6:F$10)</f>
        <v>23.348802776230045</v>
      </c>
      <c r="G11" s="1098">
        <v>1</v>
      </c>
      <c r="H11" s="1097">
        <f>SUM(H6:H$10)</f>
        <v>23.157821464470011</v>
      </c>
      <c r="I11" s="1098">
        <v>1</v>
      </c>
      <c r="J11" s="1097">
        <f>SUM(J6:J$10)</f>
        <v>22.934816474360016</v>
      </c>
      <c r="K11" s="1098">
        <v>1</v>
      </c>
    </row>
    <row r="12" spans="1:11" ht="13.5" customHeight="1">
      <c r="A12" s="1139"/>
      <c r="B12" s="1376"/>
      <c r="C12" s="1377"/>
      <c r="D12" s="1376"/>
      <c r="E12" s="1377"/>
      <c r="F12" s="1376"/>
      <c r="G12" s="1377"/>
      <c r="H12" s="1376"/>
      <c r="I12" s="1377"/>
      <c r="J12" s="1376"/>
      <c r="K12" s="1377"/>
    </row>
    <row r="13" spans="1:11" ht="13.5" customHeight="1">
      <c r="A13" s="1134" t="s">
        <v>908</v>
      </c>
      <c r="B13" s="1378"/>
      <c r="C13" s="1378"/>
      <c r="D13" s="1378"/>
      <c r="E13" s="1378"/>
      <c r="F13" s="1378"/>
      <c r="G13" s="1378"/>
      <c r="H13" s="1378"/>
      <c r="I13" s="1378"/>
      <c r="J13" s="1378"/>
      <c r="K13" s="1378"/>
    </row>
    <row r="14" spans="1:11" ht="13.5" customHeight="1" thickBot="1">
      <c r="A14" s="1135" t="s">
        <v>909</v>
      </c>
      <c r="B14" s="1379" t="s">
        <v>112</v>
      </c>
      <c r="C14" s="1380" t="s">
        <v>902</v>
      </c>
      <c r="D14" s="1379" t="s">
        <v>113</v>
      </c>
      <c r="E14" s="1380" t="s">
        <v>902</v>
      </c>
      <c r="F14" s="1379" t="s">
        <v>114</v>
      </c>
      <c r="G14" s="1380" t="s">
        <v>902</v>
      </c>
      <c r="H14" s="1379" t="s">
        <v>115</v>
      </c>
      <c r="I14" s="1380" t="s">
        <v>902</v>
      </c>
      <c r="J14" s="1379" t="s">
        <v>116</v>
      </c>
      <c r="K14" s="1380" t="s">
        <v>902</v>
      </c>
    </row>
    <row r="15" spans="1:11" ht="13.5" customHeight="1">
      <c r="A15" s="1136" t="s">
        <v>903</v>
      </c>
      <c r="B15" s="1381">
        <v>5.7646912335341502</v>
      </c>
      <c r="C15" s="1382">
        <v>0.27165340603210503</v>
      </c>
      <c r="D15" s="1381">
        <v>5.7007346085470498</v>
      </c>
      <c r="E15" s="1382">
        <v>0.27168283947563898</v>
      </c>
      <c r="F15" s="1381">
        <v>5.5355077312755103</v>
      </c>
      <c r="G15" s="1382">
        <v>0.27318961647006901</v>
      </c>
      <c r="H15" s="1381">
        <v>4.9857546044351597</v>
      </c>
      <c r="I15" s="1382">
        <v>0.26539115304039301</v>
      </c>
      <c r="J15" s="1381">
        <v>4.6526835827944</v>
      </c>
      <c r="K15" s="1382">
        <v>0.26382996568950801</v>
      </c>
    </row>
    <row r="16" spans="1:11" ht="13.5" customHeight="1">
      <c r="A16" s="1136" t="s">
        <v>904</v>
      </c>
      <c r="B16" s="1381">
        <v>3.90693823881867</v>
      </c>
      <c r="C16" s="1382">
        <v>0.18410926738941699</v>
      </c>
      <c r="D16" s="1381">
        <v>3.8458071353609302</v>
      </c>
      <c r="E16" s="1382">
        <v>0.18328160743424499</v>
      </c>
      <c r="F16" s="1381">
        <v>3.7380101246825501</v>
      </c>
      <c r="G16" s="1382">
        <v>0.18447911228695099</v>
      </c>
      <c r="H16" s="1381">
        <v>3.3324838641772501</v>
      </c>
      <c r="I16" s="1382">
        <v>0.17738773874184699</v>
      </c>
      <c r="J16" s="1381">
        <v>3.1009977811363099</v>
      </c>
      <c r="K16" s="1382">
        <v>0.17584177467513501</v>
      </c>
    </row>
    <row r="17" spans="1:11" ht="13.5" customHeight="1">
      <c r="A17" s="1136" t="s">
        <v>905</v>
      </c>
      <c r="B17" s="1381">
        <v>4.8617268987914004</v>
      </c>
      <c r="C17" s="1382">
        <v>0.22910241290493299</v>
      </c>
      <c r="D17" s="1381">
        <v>4.7901604153302602</v>
      </c>
      <c r="E17" s="1382">
        <v>0.22828713710502399</v>
      </c>
      <c r="F17" s="1381">
        <v>4.5419843394094404</v>
      </c>
      <c r="G17" s="1382">
        <v>0.22415702767168</v>
      </c>
      <c r="H17" s="1381">
        <v>4.2497552902140603</v>
      </c>
      <c r="I17" s="1382">
        <v>0.22621399288407101</v>
      </c>
      <c r="J17" s="1381">
        <v>3.9652856213346799</v>
      </c>
      <c r="K17" s="1382">
        <v>0.224851131784359</v>
      </c>
    </row>
    <row r="18" spans="1:11" ht="13.5" customHeight="1">
      <c r="A18" s="1136" t="s">
        <v>906</v>
      </c>
      <c r="B18" s="1381">
        <v>4.3933989496235899</v>
      </c>
      <c r="C18" s="1382">
        <v>0.20703308128290401</v>
      </c>
      <c r="D18" s="1381">
        <v>4.3570038187745999</v>
      </c>
      <c r="E18" s="1382">
        <v>0.20764397053603301</v>
      </c>
      <c r="F18" s="1381">
        <v>4.16815105190443</v>
      </c>
      <c r="G18" s="1382">
        <v>0.20570752359814801</v>
      </c>
      <c r="H18" s="1381">
        <v>3.8864466339863801</v>
      </c>
      <c r="I18" s="1382">
        <v>0.206875114251727</v>
      </c>
      <c r="J18" s="1381">
        <v>3.6810116507797801</v>
      </c>
      <c r="K18" s="1382">
        <v>0.20873140419848399</v>
      </c>
    </row>
    <row r="19" spans="1:11" ht="13.5" customHeight="1">
      <c r="A19" s="1136" t="s">
        <v>910</v>
      </c>
      <c r="B19" s="1381">
        <v>2.2940028421276701</v>
      </c>
      <c r="C19" s="1382">
        <v>0.108101832390642</v>
      </c>
      <c r="D19" s="1381">
        <v>2.2893440355608901</v>
      </c>
      <c r="E19" s="1382">
        <v>0.109104445449062</v>
      </c>
      <c r="F19" s="1381">
        <v>2.27885820100617</v>
      </c>
      <c r="G19" s="1382">
        <v>0.112466719973146</v>
      </c>
      <c r="H19" s="1381">
        <v>2.3319982179584202</v>
      </c>
      <c r="I19" s="1382">
        <v>0.124132001081959</v>
      </c>
      <c r="J19" s="1381">
        <v>2.2351810799290099</v>
      </c>
      <c r="K19" s="1382">
        <v>0.12674572365252701</v>
      </c>
    </row>
    <row r="20" spans="1:11" ht="13.5" customHeight="1">
      <c r="A20" s="1136" t="s">
        <v>911</v>
      </c>
      <c r="B20" s="1381" t="s">
        <v>912</v>
      </c>
      <c r="C20" s="1383">
        <v>0</v>
      </c>
      <c r="D20" s="1381" t="s">
        <v>912</v>
      </c>
      <c r="E20" s="1383">
        <v>0</v>
      </c>
      <c r="F20" s="1381" t="s">
        <v>912</v>
      </c>
      <c r="G20" s="1383">
        <v>0</v>
      </c>
      <c r="H20" s="1381" t="s">
        <v>912</v>
      </c>
      <c r="I20" s="1383">
        <v>0</v>
      </c>
      <c r="J20" s="1381" t="s">
        <v>912</v>
      </c>
      <c r="K20" s="1383">
        <v>0</v>
      </c>
    </row>
    <row r="21" spans="1:11" ht="13.5" customHeight="1" thickBot="1">
      <c r="A21" s="1137" t="s">
        <v>913</v>
      </c>
      <c r="B21" s="1374" t="s">
        <v>912</v>
      </c>
      <c r="C21" s="1384">
        <v>0</v>
      </c>
      <c r="D21" s="1374" t="s">
        <v>912</v>
      </c>
      <c r="E21" s="1384">
        <v>0</v>
      </c>
      <c r="F21" s="1374" t="s">
        <v>912</v>
      </c>
      <c r="G21" s="1384">
        <v>0</v>
      </c>
      <c r="H21" s="1374" t="s">
        <v>912</v>
      </c>
      <c r="I21" s="1384">
        <v>0</v>
      </c>
      <c r="J21" s="1374" t="s">
        <v>912</v>
      </c>
      <c r="K21" s="1384">
        <v>0</v>
      </c>
    </row>
    <row r="22" spans="1:11" ht="13.5" customHeight="1">
      <c r="A22" s="1138" t="s">
        <v>337</v>
      </c>
      <c r="B22" s="1097">
        <f>SUM(B$15:B21)</f>
        <v>21.220758162895482</v>
      </c>
      <c r="C22" s="1098">
        <v>1</v>
      </c>
      <c r="D22" s="1097">
        <f>SUM(D$15:D21)</f>
        <v>20.983050013573731</v>
      </c>
      <c r="E22" s="1098">
        <v>1</v>
      </c>
      <c r="F22" s="1097">
        <v>18.786438610771299</v>
      </c>
      <c r="G22" s="1098">
        <v>1</v>
      </c>
      <c r="H22" s="1097">
        <v>17.635159715973899</v>
      </c>
      <c r="I22" s="1098">
        <v>1</v>
      </c>
      <c r="J22" s="1097">
        <v>16.075498702042601</v>
      </c>
      <c r="K22" s="1098">
        <v>1</v>
      </c>
    </row>
    <row r="23" spans="1:11" ht="13.5" customHeight="1">
      <c r="A23" s="1133"/>
      <c r="B23" s="735"/>
      <c r="C23" s="734"/>
      <c r="D23" s="735"/>
      <c r="E23" s="734"/>
      <c r="F23" s="735"/>
      <c r="G23" s="734"/>
      <c r="H23" s="735"/>
      <c r="I23" s="734"/>
      <c r="J23" s="735"/>
      <c r="K23" s="734"/>
    </row>
    <row r="24" spans="1:11" ht="13.5" customHeight="1">
      <c r="A24" s="1134" t="s">
        <v>914</v>
      </c>
      <c r="B24" s="732"/>
      <c r="D24" s="732"/>
      <c r="F24" s="732"/>
      <c r="H24" s="732"/>
      <c r="I24" s="136"/>
      <c r="J24" s="732"/>
      <c r="K24" s="136"/>
    </row>
    <row r="25" spans="1:11" ht="13.5" customHeight="1" thickBot="1">
      <c r="A25" s="1135" t="s">
        <v>901</v>
      </c>
      <c r="B25" s="135" t="s">
        <v>112</v>
      </c>
      <c r="C25" s="1052" t="s">
        <v>902</v>
      </c>
      <c r="D25" s="135" t="s">
        <v>113</v>
      </c>
      <c r="E25" s="1052" t="s">
        <v>902</v>
      </c>
      <c r="F25" s="135" t="s">
        <v>114</v>
      </c>
      <c r="G25" s="1052" t="s">
        <v>902</v>
      </c>
      <c r="H25" s="135" t="s">
        <v>115</v>
      </c>
      <c r="I25" s="1052" t="s">
        <v>902</v>
      </c>
      <c r="J25" s="135" t="s">
        <v>116</v>
      </c>
      <c r="K25" s="1052" t="s">
        <v>902</v>
      </c>
    </row>
    <row r="26" spans="1:11" ht="13.5" customHeight="1">
      <c r="A26" s="1136" t="s">
        <v>903</v>
      </c>
      <c r="B26" s="288">
        <v>44.9393041648473</v>
      </c>
      <c r="C26" s="1053">
        <v>0.72358210221145403</v>
      </c>
      <c r="D26" s="288">
        <v>44.719997444952099</v>
      </c>
      <c r="E26" s="1053">
        <v>0.72229432331239996</v>
      </c>
      <c r="F26" s="288">
        <v>43.9098756027863</v>
      </c>
      <c r="G26" s="1053">
        <v>0.72032136375921096</v>
      </c>
      <c r="H26" s="288">
        <v>42.525886963259097</v>
      </c>
      <c r="I26" s="1053">
        <v>0.71951549135106796</v>
      </c>
      <c r="J26" s="288">
        <v>42.772118533154497</v>
      </c>
      <c r="K26" s="1053">
        <v>0.71874546585030397</v>
      </c>
    </row>
    <row r="27" spans="1:11" ht="13.5" customHeight="1">
      <c r="A27" s="1136" t="s">
        <v>904</v>
      </c>
      <c r="B27" s="288">
        <v>7.0637441530735501</v>
      </c>
      <c r="C27" s="1053">
        <v>0.113735602692374</v>
      </c>
      <c r="D27" s="288">
        <v>7.0390071423839702</v>
      </c>
      <c r="E27" s="1053">
        <v>0.113690411251874</v>
      </c>
      <c r="F27" s="288">
        <v>6.9249192988137702</v>
      </c>
      <c r="G27" s="1053">
        <v>0.11360012399869999</v>
      </c>
      <c r="H27" s="288">
        <v>6.7088251596210702</v>
      </c>
      <c r="I27" s="1053">
        <v>0.11350976959713099</v>
      </c>
      <c r="J27" s="288">
        <v>6.7667875227746803</v>
      </c>
      <c r="K27" s="1053">
        <v>0.113709538296466</v>
      </c>
    </row>
    <row r="28" spans="1:11" ht="13.5" customHeight="1">
      <c r="A28" s="1136" t="s">
        <v>905</v>
      </c>
      <c r="B28" s="288">
        <v>5.3145216181370802</v>
      </c>
      <c r="C28" s="1053">
        <v>8.5570811479272701E-2</v>
      </c>
      <c r="D28" s="288">
        <v>5.3260883234601604</v>
      </c>
      <c r="E28" s="1053">
        <v>8.6024230350889005E-2</v>
      </c>
      <c r="F28" s="288">
        <v>5.2938588593072602</v>
      </c>
      <c r="G28" s="1053">
        <v>8.6843325806257005E-2</v>
      </c>
      <c r="H28" s="288">
        <v>5.1459059285527404</v>
      </c>
      <c r="I28" s="1053">
        <v>8.70660037221066E-2</v>
      </c>
      <c r="J28" s="288">
        <v>5.1970137524657698</v>
      </c>
      <c r="K28" s="1053">
        <v>8.7330957610880097E-2</v>
      </c>
    </row>
    <row r="29" spans="1:11" ht="13.5" customHeight="1">
      <c r="A29" s="1136" t="s">
        <v>906</v>
      </c>
      <c r="B29" s="288">
        <v>3.65582650392634</v>
      </c>
      <c r="C29" s="1053">
        <v>5.8863631206390203E-2</v>
      </c>
      <c r="D29" s="288">
        <v>3.6773383334406402</v>
      </c>
      <c r="E29" s="1053">
        <v>5.9394471263393901E-2</v>
      </c>
      <c r="F29" s="288">
        <v>3.6756645874277099</v>
      </c>
      <c r="G29" s="1053">
        <v>6.02975911908381E-2</v>
      </c>
      <c r="H29" s="288">
        <v>3.5905854217110398</v>
      </c>
      <c r="I29" s="1053">
        <v>6.0750804237720897E-2</v>
      </c>
      <c r="J29" s="288">
        <v>3.6279531222299299</v>
      </c>
      <c r="K29" s="1053">
        <v>6.09643605775331E-2</v>
      </c>
    </row>
    <row r="30" spans="1:11" ht="13.5" customHeight="1">
      <c r="A30" s="1136" t="s">
        <v>910</v>
      </c>
      <c r="B30" s="288">
        <v>1.1333140874060299</v>
      </c>
      <c r="C30" s="1053">
        <v>1.8247852410509101E-2</v>
      </c>
      <c r="D30" s="288">
        <v>1.1513842207231599</v>
      </c>
      <c r="E30" s="1053">
        <v>1.8596563821442799E-2</v>
      </c>
      <c r="F30" s="288">
        <v>1.15441175739105</v>
      </c>
      <c r="G30" s="1053">
        <v>1.89375952449936E-2</v>
      </c>
      <c r="H30" s="288">
        <v>1.1323008633731499</v>
      </c>
      <c r="I30" s="1053">
        <v>1.9157931091973401E-2</v>
      </c>
      <c r="J30" s="288">
        <v>1.1455369583869399</v>
      </c>
      <c r="K30" s="1053">
        <v>1.9249677664816799E-2</v>
      </c>
    </row>
    <row r="31" spans="1:11" ht="13.5" customHeight="1">
      <c r="A31" s="1136" t="s">
        <v>911</v>
      </c>
      <c r="B31" s="288">
        <v>0</v>
      </c>
      <c r="C31" s="1053">
        <v>0</v>
      </c>
      <c r="D31" s="288">
        <v>0</v>
      </c>
      <c r="E31" s="1053">
        <v>0</v>
      </c>
      <c r="F31" s="288">
        <v>0</v>
      </c>
      <c r="G31" s="1053">
        <v>0</v>
      </c>
      <c r="H31" s="288">
        <v>0</v>
      </c>
      <c r="I31" s="1053">
        <v>0</v>
      </c>
      <c r="J31" s="288">
        <v>0</v>
      </c>
      <c r="K31" s="1053">
        <v>0</v>
      </c>
    </row>
    <row r="32" spans="1:11" ht="13.5" customHeight="1" thickBot="1">
      <c r="A32" s="1137" t="s">
        <v>913</v>
      </c>
      <c r="B32" s="729">
        <v>0</v>
      </c>
      <c r="C32" s="1054">
        <v>0</v>
      </c>
      <c r="D32" s="729">
        <v>0</v>
      </c>
      <c r="E32" s="1054">
        <v>0</v>
      </c>
      <c r="F32" s="729">
        <v>0</v>
      </c>
      <c r="G32" s="1054">
        <v>0</v>
      </c>
      <c r="H32" s="729">
        <v>0</v>
      </c>
      <c r="I32" s="1054">
        <v>0</v>
      </c>
      <c r="J32" s="729">
        <v>0</v>
      </c>
      <c r="K32" s="1054">
        <v>0</v>
      </c>
    </row>
    <row r="33" spans="1:11" ht="13.5" customHeight="1">
      <c r="A33" s="1138" t="s">
        <v>337</v>
      </c>
      <c r="B33" s="1097">
        <f>SUM(B26:B32)</f>
        <v>62.106710527390298</v>
      </c>
      <c r="C33" s="1098">
        <v>1</v>
      </c>
      <c r="D33" s="1097">
        <f>SUM(D26:D32)</f>
        <v>61.913815464960031</v>
      </c>
      <c r="E33" s="1098">
        <v>1</v>
      </c>
      <c r="F33" s="1097">
        <v>59.103504336517098</v>
      </c>
      <c r="G33" s="1098">
        <v>1</v>
      </c>
      <c r="H33" s="1097">
        <v>59.509409889011799</v>
      </c>
      <c r="I33" s="1098">
        <v>1</v>
      </c>
      <c r="J33" s="1097">
        <v>55.430082276959602</v>
      </c>
      <c r="K33" s="1098">
        <v>1</v>
      </c>
    </row>
    <row r="34" spans="1:11" ht="13.5" customHeight="1">
      <c r="A34" s="1133"/>
      <c r="B34" s="735"/>
      <c r="C34" s="734"/>
      <c r="D34" s="735"/>
      <c r="E34" s="734"/>
      <c r="F34" s="735"/>
      <c r="G34" s="734"/>
      <c r="H34" s="735"/>
      <c r="I34" s="734"/>
      <c r="J34" s="735"/>
      <c r="K34" s="734"/>
    </row>
    <row r="35" spans="1:11" ht="13.5" customHeight="1">
      <c r="A35" s="1134" t="s">
        <v>915</v>
      </c>
      <c r="B35" s="727"/>
      <c r="C35" s="727"/>
      <c r="D35" s="727"/>
      <c r="E35" s="727"/>
      <c r="F35" s="727"/>
      <c r="G35" s="727"/>
      <c r="H35" s="727"/>
      <c r="I35" s="727"/>
      <c r="J35" s="727"/>
      <c r="K35" s="727"/>
    </row>
    <row r="36" spans="1:11" ht="13.5" customHeight="1" thickBot="1">
      <c r="A36" s="1135" t="s">
        <v>916</v>
      </c>
      <c r="B36" s="135" t="s">
        <v>112</v>
      </c>
      <c r="C36" s="1052" t="s">
        <v>902</v>
      </c>
      <c r="D36" s="135" t="s">
        <v>113</v>
      </c>
      <c r="E36" s="1052" t="s">
        <v>902</v>
      </c>
      <c r="F36" s="135" t="s">
        <v>114</v>
      </c>
      <c r="G36" s="1052" t="s">
        <v>902</v>
      </c>
      <c r="H36" s="135" t="s">
        <v>115</v>
      </c>
      <c r="I36" s="135" t="s">
        <v>902</v>
      </c>
      <c r="J36" s="135" t="s">
        <v>116</v>
      </c>
      <c r="K36" s="135" t="s">
        <v>902</v>
      </c>
    </row>
    <row r="37" spans="1:11" ht="13.5" customHeight="1">
      <c r="A37" s="1140" t="s">
        <v>917</v>
      </c>
      <c r="B37" s="288">
        <v>0.1</v>
      </c>
      <c r="C37" s="781">
        <v>0.56999999999999995</v>
      </c>
      <c r="D37" s="288">
        <v>0.1</v>
      </c>
      <c r="E37" s="781">
        <v>0.56000000000000005</v>
      </c>
      <c r="F37" s="288">
        <v>0.1</v>
      </c>
      <c r="G37" s="781">
        <v>0.53</v>
      </c>
      <c r="H37" s="288">
        <v>0.1</v>
      </c>
      <c r="I37" s="781">
        <v>0.51</v>
      </c>
      <c r="J37" s="288">
        <v>0.1</v>
      </c>
      <c r="K37" s="781">
        <v>0.5</v>
      </c>
    </row>
    <row r="38" spans="1:11" ht="13.5" customHeight="1">
      <c r="A38" s="1140" t="s">
        <v>918</v>
      </c>
      <c r="B38" s="288">
        <v>0.1</v>
      </c>
      <c r="C38" s="781">
        <v>0.3</v>
      </c>
      <c r="D38" s="288">
        <v>0.1</v>
      </c>
      <c r="E38" s="781">
        <v>0.31</v>
      </c>
      <c r="F38" s="288">
        <v>0.1</v>
      </c>
      <c r="G38" s="781">
        <v>0.31</v>
      </c>
      <c r="H38" s="288">
        <v>0.1</v>
      </c>
      <c r="I38" s="781">
        <v>0.31</v>
      </c>
      <c r="J38" s="288">
        <v>0.1</v>
      </c>
      <c r="K38" s="781">
        <v>0.31</v>
      </c>
    </row>
    <row r="39" spans="1:11" ht="13.5" customHeight="1">
      <c r="A39" s="1136" t="s">
        <v>919</v>
      </c>
      <c r="B39" s="288">
        <v>0</v>
      </c>
      <c r="C39" s="781">
        <v>0.1</v>
      </c>
      <c r="D39" s="288">
        <v>0</v>
      </c>
      <c r="E39" s="781">
        <v>0.1</v>
      </c>
      <c r="F39" s="288">
        <v>0</v>
      </c>
      <c r="G39" s="781">
        <v>0.13</v>
      </c>
      <c r="H39" s="288">
        <v>0.1</v>
      </c>
      <c r="I39" s="781">
        <v>0.13</v>
      </c>
      <c r="J39" s="288">
        <v>0.1</v>
      </c>
      <c r="K39" s="781">
        <v>0.13</v>
      </c>
    </row>
    <row r="40" spans="1:11" ht="13.5" customHeight="1">
      <c r="A40" s="1136" t="s">
        <v>906</v>
      </c>
      <c r="B40" s="288">
        <v>0</v>
      </c>
      <c r="C40" s="781">
        <v>0.02</v>
      </c>
      <c r="D40" s="288">
        <v>0</v>
      </c>
      <c r="E40" s="781">
        <v>0.02</v>
      </c>
      <c r="F40" s="288">
        <v>0</v>
      </c>
      <c r="G40" s="781">
        <v>0.02</v>
      </c>
      <c r="H40" s="288">
        <v>0</v>
      </c>
      <c r="I40" s="781">
        <v>0.02</v>
      </c>
      <c r="J40" s="288">
        <v>0</v>
      </c>
      <c r="K40" s="781">
        <v>0.03</v>
      </c>
    </row>
    <row r="41" spans="1:11" ht="13.5" customHeight="1">
      <c r="A41" s="1136" t="s">
        <v>910</v>
      </c>
      <c r="B41" s="288">
        <v>0</v>
      </c>
      <c r="C41" s="781">
        <v>0.01</v>
      </c>
      <c r="D41" s="288">
        <v>0</v>
      </c>
      <c r="E41" s="781">
        <v>0.01</v>
      </c>
      <c r="F41" s="288">
        <v>0</v>
      </c>
      <c r="G41" s="781">
        <v>0.01</v>
      </c>
      <c r="H41" s="288">
        <v>0</v>
      </c>
      <c r="I41" s="781">
        <v>0.01</v>
      </c>
      <c r="J41" s="288">
        <v>0</v>
      </c>
      <c r="K41" s="781">
        <v>0.01</v>
      </c>
    </row>
    <row r="42" spans="1:11" ht="13.5" customHeight="1">
      <c r="A42" s="1136" t="s">
        <v>911</v>
      </c>
      <c r="B42" s="288">
        <v>0</v>
      </c>
      <c r="C42" s="781">
        <v>0</v>
      </c>
      <c r="D42" s="288">
        <v>0</v>
      </c>
      <c r="E42" s="781">
        <v>0</v>
      </c>
      <c r="F42" s="288">
        <v>0</v>
      </c>
      <c r="G42" s="781">
        <v>0</v>
      </c>
      <c r="H42" s="288">
        <v>0</v>
      </c>
      <c r="I42" s="781">
        <v>0.01</v>
      </c>
      <c r="J42" s="288">
        <v>0</v>
      </c>
      <c r="K42" s="781">
        <v>0.01</v>
      </c>
    </row>
    <row r="43" spans="1:11" ht="13.5" customHeight="1">
      <c r="A43" s="1136" t="s">
        <v>920</v>
      </c>
      <c r="B43" s="288">
        <v>0</v>
      </c>
      <c r="C43" s="781">
        <v>0</v>
      </c>
      <c r="D43" s="288">
        <v>0</v>
      </c>
      <c r="E43" s="781">
        <v>0</v>
      </c>
      <c r="F43" s="288">
        <v>0</v>
      </c>
      <c r="G43" s="781">
        <v>0</v>
      </c>
      <c r="H43" s="288">
        <v>0</v>
      </c>
      <c r="I43" s="781">
        <v>0</v>
      </c>
      <c r="J43" s="288">
        <v>0</v>
      </c>
      <c r="K43" s="781">
        <v>0</v>
      </c>
    </row>
    <row r="44" spans="1:11" ht="13.5" customHeight="1" thickBot="1">
      <c r="A44" s="1137" t="s">
        <v>921</v>
      </c>
      <c r="B44" s="287">
        <v>0</v>
      </c>
      <c r="C44" s="782">
        <v>0</v>
      </c>
      <c r="D44" s="287">
        <v>0</v>
      </c>
      <c r="E44" s="782">
        <v>0</v>
      </c>
      <c r="F44" s="287">
        <v>0</v>
      </c>
      <c r="G44" s="782">
        <v>0.01</v>
      </c>
      <c r="H44" s="287">
        <v>0</v>
      </c>
      <c r="I44" s="782">
        <v>0.01</v>
      </c>
      <c r="J44" s="287">
        <v>0</v>
      </c>
      <c r="K44" s="782">
        <v>0.01</v>
      </c>
    </row>
    <row r="45" spans="1:11" ht="13.5" customHeight="1">
      <c r="A45" s="1138" t="s">
        <v>337</v>
      </c>
      <c r="B45" s="1097">
        <v>0.2</v>
      </c>
      <c r="C45" s="1098">
        <v>1</v>
      </c>
      <c r="D45" s="1097">
        <v>0.2</v>
      </c>
      <c r="E45" s="1098">
        <v>1</v>
      </c>
      <c r="F45" s="1097">
        <v>0.2</v>
      </c>
      <c r="G45" s="1098">
        <v>1</v>
      </c>
      <c r="H45" s="1097">
        <v>0.3</v>
      </c>
      <c r="I45" s="1098">
        <v>1</v>
      </c>
      <c r="J45" s="1097">
        <v>0.30000000000000004</v>
      </c>
      <c r="K45" s="1098">
        <v>1</v>
      </c>
    </row>
    <row r="46" spans="1:11" ht="13.5" customHeight="1">
      <c r="A46" s="733"/>
      <c r="B46" s="733"/>
      <c r="C46" s="137"/>
      <c r="D46" s="733"/>
      <c r="E46" s="137"/>
      <c r="F46" s="733"/>
      <c r="G46" s="137"/>
      <c r="H46" s="733"/>
      <c r="I46" s="137"/>
      <c r="J46" s="733"/>
      <c r="K46" s="137"/>
    </row>
    <row r="47" spans="1:11" s="137" customFormat="1" ht="13.5" customHeight="1">
      <c r="A47" s="1134" t="s">
        <v>922</v>
      </c>
      <c r="B47" s="727"/>
      <c r="C47" s="727"/>
      <c r="D47" s="727"/>
      <c r="E47" s="727"/>
      <c r="F47" s="727"/>
      <c r="G47" s="727"/>
      <c r="H47" s="727"/>
      <c r="I47" s="727"/>
      <c r="J47" s="727"/>
      <c r="K47" s="727"/>
    </row>
    <row r="48" spans="1:11" ht="13.5" customHeight="1" thickBot="1">
      <c r="A48" s="1135" t="s">
        <v>916</v>
      </c>
      <c r="B48" s="135" t="s">
        <v>112</v>
      </c>
      <c r="C48" s="1052" t="s">
        <v>902</v>
      </c>
      <c r="D48" s="135" t="s">
        <v>113</v>
      </c>
      <c r="E48" s="1052" t="s">
        <v>902</v>
      </c>
      <c r="F48" s="135" t="s">
        <v>114</v>
      </c>
      <c r="G48" s="1052" t="s">
        <v>902</v>
      </c>
      <c r="H48" s="135" t="s">
        <v>115</v>
      </c>
      <c r="I48" s="135" t="s">
        <v>902</v>
      </c>
      <c r="J48" s="135" t="s">
        <v>116</v>
      </c>
      <c r="K48" s="135" t="s">
        <v>902</v>
      </c>
    </row>
    <row r="49" spans="1:11" ht="13.5" customHeight="1">
      <c r="A49" s="1136" t="s">
        <v>917</v>
      </c>
      <c r="B49" s="288">
        <v>22.8</v>
      </c>
      <c r="C49" s="781">
        <v>0.39</v>
      </c>
      <c r="D49" s="288">
        <v>22</v>
      </c>
      <c r="E49" s="781">
        <v>0.39</v>
      </c>
      <c r="F49" s="288">
        <v>21.3</v>
      </c>
      <c r="G49" s="781">
        <v>0.38</v>
      </c>
      <c r="H49" s="288">
        <v>20.5</v>
      </c>
      <c r="I49" s="781">
        <v>0.36</v>
      </c>
      <c r="J49" s="288">
        <v>19.7</v>
      </c>
      <c r="K49" s="781">
        <v>0.35</v>
      </c>
    </row>
    <row r="50" spans="1:11" ht="13.5" customHeight="1">
      <c r="A50" s="1136" t="s">
        <v>918</v>
      </c>
      <c r="B50" s="288">
        <v>19.600000000000001</v>
      </c>
      <c r="C50" s="781">
        <v>0.34</v>
      </c>
      <c r="D50" s="288">
        <v>19.600000000000001</v>
      </c>
      <c r="E50" s="781">
        <v>0.34</v>
      </c>
      <c r="F50" s="288">
        <v>18.899999999999999</v>
      </c>
      <c r="G50" s="781">
        <v>0.33</v>
      </c>
      <c r="H50" s="288">
        <v>18.5</v>
      </c>
      <c r="I50" s="781">
        <v>0.33</v>
      </c>
      <c r="J50" s="288">
        <v>18.100000000000001</v>
      </c>
      <c r="K50" s="781">
        <v>0.32</v>
      </c>
    </row>
    <row r="51" spans="1:11" ht="13.5" customHeight="1">
      <c r="A51" s="1136" t="s">
        <v>919</v>
      </c>
      <c r="B51" s="288">
        <v>12.1</v>
      </c>
      <c r="C51" s="781">
        <v>0.21</v>
      </c>
      <c r="D51" s="288">
        <v>12.1</v>
      </c>
      <c r="E51" s="781">
        <v>0.21</v>
      </c>
      <c r="F51" s="288">
        <v>12.2</v>
      </c>
      <c r="G51" s="781">
        <v>0.22</v>
      </c>
      <c r="H51" s="288">
        <v>12.6</v>
      </c>
      <c r="I51" s="781">
        <v>0.22</v>
      </c>
      <c r="J51" s="288">
        <v>12.7</v>
      </c>
      <c r="K51" s="781">
        <v>0.23</v>
      </c>
    </row>
    <row r="52" spans="1:11" ht="13.5" customHeight="1">
      <c r="A52" s="1136" t="s">
        <v>906</v>
      </c>
      <c r="B52" s="288">
        <v>2.4</v>
      </c>
      <c r="C52" s="781">
        <v>0.04</v>
      </c>
      <c r="D52" s="288">
        <v>2.2999999999999998</v>
      </c>
      <c r="E52" s="781">
        <v>0.04</v>
      </c>
      <c r="F52" s="288">
        <v>2.7</v>
      </c>
      <c r="G52" s="781">
        <v>0.05</v>
      </c>
      <c r="H52" s="288">
        <v>3.1</v>
      </c>
      <c r="I52" s="781">
        <v>0.06</v>
      </c>
      <c r="J52" s="288">
        <v>3.3</v>
      </c>
      <c r="K52" s="781">
        <v>0.06</v>
      </c>
    </row>
    <row r="53" spans="1:11" ht="13.5" customHeight="1">
      <c r="A53" s="1136" t="s">
        <v>910</v>
      </c>
      <c r="B53" s="288">
        <v>0.8</v>
      </c>
      <c r="C53" s="781">
        <v>0.02</v>
      </c>
      <c r="D53" s="288">
        <v>0.7</v>
      </c>
      <c r="E53" s="781">
        <v>0.02</v>
      </c>
      <c r="F53" s="288">
        <v>0.9</v>
      </c>
      <c r="G53" s="781">
        <v>0.02</v>
      </c>
      <c r="H53" s="288">
        <v>1.2</v>
      </c>
      <c r="I53" s="781">
        <v>0.02</v>
      </c>
      <c r="J53" s="288">
        <v>1.6</v>
      </c>
      <c r="K53" s="781">
        <v>0.03</v>
      </c>
    </row>
    <row r="54" spans="1:11" ht="13.5" customHeight="1">
      <c r="A54" s="1136" t="s">
        <v>911</v>
      </c>
      <c r="B54" s="288">
        <v>0.2</v>
      </c>
      <c r="C54" s="781">
        <v>0</v>
      </c>
      <c r="D54" s="288">
        <v>0.1</v>
      </c>
      <c r="E54" s="781">
        <v>0</v>
      </c>
      <c r="F54" s="288">
        <v>0.1</v>
      </c>
      <c r="G54" s="781">
        <v>0</v>
      </c>
      <c r="H54" s="288">
        <v>0.2</v>
      </c>
      <c r="I54" s="781">
        <v>0.01</v>
      </c>
      <c r="J54" s="288">
        <v>0.3</v>
      </c>
      <c r="K54" s="781">
        <v>0.01</v>
      </c>
    </row>
    <row r="55" spans="1:11" ht="13.5" customHeight="1">
      <c r="A55" s="1136" t="s">
        <v>920</v>
      </c>
      <c r="B55" s="288">
        <v>0</v>
      </c>
      <c r="C55" s="781">
        <v>0</v>
      </c>
      <c r="D55" s="288">
        <v>0</v>
      </c>
      <c r="E55" s="781">
        <v>0</v>
      </c>
      <c r="F55" s="288">
        <v>0.1</v>
      </c>
      <c r="G55" s="781">
        <v>0</v>
      </c>
      <c r="H55" s="288">
        <v>0.1</v>
      </c>
      <c r="I55" s="781">
        <v>0</v>
      </c>
      <c r="J55" s="288">
        <v>0.1</v>
      </c>
      <c r="K55" s="781">
        <v>0</v>
      </c>
    </row>
    <row r="56" spans="1:11" ht="13.5" customHeight="1" thickBot="1">
      <c r="A56" s="1137" t="s">
        <v>921</v>
      </c>
      <c r="B56" s="287">
        <v>0.1</v>
      </c>
      <c r="C56" s="782">
        <v>0</v>
      </c>
      <c r="D56" s="287">
        <v>0.1</v>
      </c>
      <c r="E56" s="782">
        <v>0</v>
      </c>
      <c r="F56" s="287">
        <v>0.1</v>
      </c>
      <c r="G56" s="782">
        <v>0</v>
      </c>
      <c r="H56" s="287">
        <v>0.1</v>
      </c>
      <c r="I56" s="782">
        <v>0</v>
      </c>
      <c r="J56" s="287">
        <v>0.1</v>
      </c>
      <c r="K56" s="782">
        <v>0</v>
      </c>
    </row>
    <row r="57" spans="1:11" ht="13.5" customHeight="1">
      <c r="A57" s="1138" t="s">
        <v>337</v>
      </c>
      <c r="B57" s="1097">
        <v>58</v>
      </c>
      <c r="C57" s="1098">
        <v>1</v>
      </c>
      <c r="D57" s="1097">
        <v>56.9</v>
      </c>
      <c r="E57" s="1098">
        <v>1</v>
      </c>
      <c r="F57" s="1097">
        <v>56.3</v>
      </c>
      <c r="G57" s="1098">
        <v>1</v>
      </c>
      <c r="H57" s="1097">
        <v>56.3</v>
      </c>
      <c r="I57" s="1098">
        <v>1</v>
      </c>
      <c r="J57" s="1097">
        <v>55.9</v>
      </c>
      <c r="K57" s="1098">
        <v>1</v>
      </c>
    </row>
    <row r="58" spans="1:11" ht="13.5" customHeight="1">
      <c r="I58" s="136"/>
    </row>
    <row r="59" spans="1:11" ht="13.5" customHeight="1">
      <c r="A59" s="286" t="s">
        <v>923</v>
      </c>
      <c r="I59" s="136"/>
    </row>
    <row r="60" spans="1:11" ht="13.5" customHeight="1">
      <c r="A60" s="286" t="s">
        <v>924</v>
      </c>
      <c r="B60" s="728"/>
      <c r="C60" s="727"/>
      <c r="D60" s="728"/>
      <c r="E60" s="727"/>
      <c r="F60" s="728"/>
      <c r="G60" s="727"/>
      <c r="H60" s="728"/>
      <c r="I60" s="136"/>
    </row>
    <row r="61" spans="1:11" ht="13.5" customHeight="1">
      <c r="A61" s="286" t="s">
        <v>925</v>
      </c>
      <c r="I61" s="727"/>
      <c r="J61" s="727"/>
      <c r="K61" s="727"/>
    </row>
    <row r="62" spans="1:11" ht="13.5" customHeight="1">
      <c r="I62" s="136"/>
    </row>
    <row r="63" spans="1:11" ht="13.5" customHeight="1">
      <c r="I63" s="136"/>
    </row>
    <row r="64" spans="1:11" ht="13.5" customHeight="1">
      <c r="I64" s="136"/>
    </row>
    <row r="65" spans="9:9" ht="13.5" customHeight="1">
      <c r="I65" s="136"/>
    </row>
    <row r="66" spans="9:9" ht="13.5" customHeight="1">
      <c r="I66" s="136"/>
    </row>
  </sheetData>
  <printOptions horizontalCentered="1"/>
  <pageMargins left="0.7" right="0.7" top="0.75" bottom="0.75" header="0.3" footer="0.3"/>
  <pageSetup paperSize="9" scale="80" orientation="portrait" r:id="rId1"/>
  <colBreaks count="1" manualBreakCount="1">
    <brk id="11" max="68" man="1"/>
  </colBreaks>
  <ignoredErrors>
    <ignoredError sqref="B20:K23" numberStoredAsText="1"/>
  </ignoredError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2528B-7B6C-4E59-8B85-CC0747BDF18D}">
  <sheetPr codeName="Sheet37">
    <tabColor rgb="FF70A8DA"/>
  </sheetPr>
  <dimension ref="A1:J74"/>
  <sheetViews>
    <sheetView view="pageLayout" topLeftCell="A62" zoomScale="55" zoomScaleNormal="100" zoomScaleSheetLayoutView="100" zoomScalePageLayoutView="55" workbookViewId="0">
      <selection activeCell="A17" sqref="A17"/>
    </sheetView>
  </sheetViews>
  <sheetFormatPr defaultColWidth="9.140625" defaultRowHeight="8.1"/>
  <cols>
    <col min="1" max="1" width="54.42578125" style="84" customWidth="1"/>
    <col min="2" max="10" width="8.140625" style="84" customWidth="1"/>
    <col min="11" max="16384" width="9.140625" style="84"/>
  </cols>
  <sheetData>
    <row r="1" spans="1:10" ht="15.75" customHeight="1">
      <c r="A1" s="1242" t="s">
        <v>926</v>
      </c>
      <c r="B1" s="95"/>
      <c r="C1" s="94"/>
      <c r="D1" s="94"/>
      <c r="E1" s="94"/>
      <c r="F1" s="94"/>
      <c r="G1" s="94"/>
      <c r="H1" s="94"/>
      <c r="I1" s="93"/>
      <c r="J1" s="93"/>
    </row>
    <row r="2" spans="1:10" ht="15.75" customHeight="1" thickBot="1">
      <c r="A2" s="88" t="s">
        <v>927</v>
      </c>
      <c r="B2" s="95"/>
      <c r="C2" s="94"/>
      <c r="D2" s="94"/>
      <c r="E2" s="94"/>
      <c r="F2" s="94"/>
      <c r="G2" s="94"/>
      <c r="H2" s="94"/>
      <c r="I2" s="93"/>
      <c r="J2" s="93"/>
    </row>
    <row r="3" spans="1:10" ht="14.25" customHeight="1" thickBot="1">
      <c r="A3" s="1241" t="s">
        <v>109</v>
      </c>
      <c r="B3" s="92" t="s">
        <v>112</v>
      </c>
      <c r="C3" s="92" t="s">
        <v>113</v>
      </c>
      <c r="D3" s="92" t="s">
        <v>114</v>
      </c>
      <c r="E3" s="92" t="s">
        <v>115</v>
      </c>
      <c r="F3" s="91" t="s">
        <v>116</v>
      </c>
      <c r="G3" s="91" t="s">
        <v>117</v>
      </c>
      <c r="H3" s="91" t="s">
        <v>118</v>
      </c>
      <c r="I3" s="91" t="s">
        <v>119</v>
      </c>
      <c r="J3" s="90" t="s">
        <v>120</v>
      </c>
    </row>
    <row r="4" spans="1:10" s="233" customFormat="1" ht="14.25" customHeight="1">
      <c r="A4" s="1236" t="s">
        <v>928</v>
      </c>
      <c r="B4" s="1235">
        <v>33503</v>
      </c>
      <c r="C4" s="1235">
        <v>36628</v>
      </c>
      <c r="D4" s="1235">
        <v>35528</v>
      </c>
      <c r="E4" s="1235">
        <v>34489</v>
      </c>
      <c r="F4" s="1235">
        <v>33740</v>
      </c>
      <c r="G4" s="1235">
        <v>32553</v>
      </c>
      <c r="H4" s="1235">
        <v>31759</v>
      </c>
      <c r="I4" s="1235">
        <v>31476</v>
      </c>
      <c r="J4" s="1240">
        <v>31528</v>
      </c>
    </row>
    <row r="5" spans="1:10" s="233" customFormat="1" ht="14.25" customHeight="1">
      <c r="A5" s="1236" t="s">
        <v>929</v>
      </c>
      <c r="B5" s="1235">
        <v>-9</v>
      </c>
      <c r="C5" s="1235">
        <v>-4</v>
      </c>
      <c r="D5" s="1235">
        <v>-4</v>
      </c>
      <c r="E5" s="1235">
        <v>-4</v>
      </c>
      <c r="F5" s="1235">
        <v>0</v>
      </c>
      <c r="G5" s="1235">
        <v>-491</v>
      </c>
      <c r="H5" s="1235">
        <v>-449</v>
      </c>
      <c r="I5" s="1235">
        <v>-340</v>
      </c>
      <c r="J5" s="1240">
        <v>-725</v>
      </c>
    </row>
    <row r="6" spans="1:10" s="233" customFormat="1" ht="14.25" customHeight="1">
      <c r="A6" s="1236" t="s">
        <v>930</v>
      </c>
      <c r="B6" s="1235">
        <v>-750</v>
      </c>
      <c r="C6" s="1235">
        <v>-750</v>
      </c>
      <c r="D6" s="1235">
        <v>-749</v>
      </c>
      <c r="E6" s="1235">
        <v>-749</v>
      </c>
      <c r="F6" s="1235">
        <v>-748</v>
      </c>
      <c r="G6" s="1235">
        <v>-750</v>
      </c>
      <c r="H6" s="1235">
        <v>-750</v>
      </c>
      <c r="I6" s="1235">
        <v>-750</v>
      </c>
      <c r="J6" s="1235">
        <v>-748</v>
      </c>
    </row>
    <row r="7" spans="1:10" s="233" customFormat="1" ht="14.25" customHeight="1">
      <c r="A7" s="1236" t="s">
        <v>931</v>
      </c>
      <c r="B7" s="1235">
        <v>32744</v>
      </c>
      <c r="C7" s="1235">
        <v>35874</v>
      </c>
      <c r="D7" s="1235">
        <v>34775</v>
      </c>
      <c r="E7" s="1235">
        <v>33736</v>
      </c>
      <c r="F7" s="1235">
        <v>32992</v>
      </c>
      <c r="G7" s="1235">
        <v>31312</v>
      </c>
      <c r="H7" s="1235">
        <v>30560</v>
      </c>
      <c r="I7" s="1235">
        <v>30386</v>
      </c>
      <c r="J7" s="1235">
        <v>30055</v>
      </c>
    </row>
    <row r="8" spans="1:10" s="233" customFormat="1" ht="14.25" customHeight="1">
      <c r="A8" s="1236" t="s">
        <v>932</v>
      </c>
      <c r="B8" s="1235">
        <v>-2682</v>
      </c>
      <c r="C8" s="1235">
        <v>-1970</v>
      </c>
      <c r="D8" s="1235">
        <v>-1269</v>
      </c>
      <c r="E8" s="1235">
        <v>-552</v>
      </c>
      <c r="F8" s="1235">
        <v>-1585</v>
      </c>
      <c r="G8" s="1235">
        <v>-1078</v>
      </c>
      <c r="H8" s="1235">
        <v>-492</v>
      </c>
      <c r="I8" s="1235">
        <v>-322</v>
      </c>
      <c r="J8" s="1235">
        <v>-1616</v>
      </c>
    </row>
    <row r="9" spans="1:10" s="233" customFormat="1" ht="14.25" customHeight="1">
      <c r="A9" s="1236" t="s">
        <v>933</v>
      </c>
      <c r="B9" s="1235"/>
      <c r="C9" s="1235"/>
      <c r="D9" s="1235"/>
      <c r="E9" s="1235"/>
      <c r="F9" s="1235"/>
      <c r="G9" s="1235"/>
      <c r="H9" s="1235"/>
      <c r="I9" s="1235"/>
      <c r="J9" s="1235"/>
    </row>
    <row r="10" spans="1:10" s="233" customFormat="1" ht="14.25" customHeight="1">
      <c r="A10" s="1236" t="s">
        <v>934</v>
      </c>
      <c r="B10" s="748">
        <v>-1843</v>
      </c>
      <c r="C10" s="748">
        <v>-1834</v>
      </c>
      <c r="D10" s="748">
        <v>-1830</v>
      </c>
      <c r="E10" s="748">
        <v>-1843</v>
      </c>
      <c r="F10" s="748">
        <v>-1806</v>
      </c>
      <c r="G10" s="748">
        <v>-1734</v>
      </c>
      <c r="H10" s="748">
        <v>-1749</v>
      </c>
      <c r="I10" s="748">
        <v>-1691</v>
      </c>
      <c r="J10" s="748">
        <v>-1837</v>
      </c>
    </row>
    <row r="11" spans="1:10" s="233" customFormat="1" ht="14.25" customHeight="1">
      <c r="A11" s="1236" t="s">
        <v>935</v>
      </c>
      <c r="B11" s="756">
        <v>-961</v>
      </c>
      <c r="C11" s="756">
        <v>-933</v>
      </c>
      <c r="D11" s="756">
        <v>-855</v>
      </c>
      <c r="E11" s="756">
        <v>-823</v>
      </c>
      <c r="F11" s="756">
        <v>-829</v>
      </c>
      <c r="G11" s="756">
        <v>-1643</v>
      </c>
      <c r="H11" s="756">
        <v>-1652</v>
      </c>
      <c r="I11" s="756">
        <v>-1595</v>
      </c>
      <c r="J11" s="756">
        <v>-1614</v>
      </c>
    </row>
    <row r="12" spans="1:10" s="233" customFormat="1" ht="14.25" customHeight="1">
      <c r="A12" s="1236" t="s">
        <v>936</v>
      </c>
      <c r="B12" s="748"/>
      <c r="C12" s="748"/>
      <c r="D12" s="748"/>
      <c r="E12" s="748"/>
      <c r="F12" s="748"/>
      <c r="G12" s="748"/>
      <c r="H12" s="748"/>
      <c r="I12" s="748">
        <v>-96</v>
      </c>
      <c r="J12" s="748"/>
    </row>
    <row r="13" spans="1:10" s="233" customFormat="1" ht="14.25" customHeight="1">
      <c r="A13" s="1236" t="s">
        <v>937</v>
      </c>
      <c r="B13" s="755">
        <v>-169</v>
      </c>
      <c r="C13" s="755">
        <v>-197</v>
      </c>
      <c r="D13" s="755">
        <v>-169</v>
      </c>
      <c r="E13" s="755">
        <v>-160</v>
      </c>
      <c r="F13" s="755">
        <v>-108</v>
      </c>
      <c r="G13" s="755">
        <v>-56</v>
      </c>
      <c r="H13" s="755">
        <v>-71</v>
      </c>
      <c r="I13" s="755">
        <v>-131</v>
      </c>
      <c r="J13" s="755">
        <v>-130</v>
      </c>
    </row>
    <row r="14" spans="1:10" s="233" customFormat="1" ht="14.25" customHeight="1">
      <c r="A14" s="1236" t="s">
        <v>938</v>
      </c>
      <c r="B14" s="748">
        <v>-1209</v>
      </c>
      <c r="C14" s="748">
        <v>-5194</v>
      </c>
      <c r="D14" s="748">
        <v>-3211</v>
      </c>
      <c r="E14" s="748">
        <v>-3395</v>
      </c>
      <c r="F14" s="748">
        <v>-2110</v>
      </c>
      <c r="G14" s="748">
        <v>-2046</v>
      </c>
      <c r="H14" s="748">
        <v>-2135</v>
      </c>
      <c r="I14" s="748">
        <v>-2226</v>
      </c>
      <c r="J14" s="748">
        <v>-437</v>
      </c>
    </row>
    <row r="15" spans="1:10" s="233" customFormat="1" ht="10.5">
      <c r="A15" s="1237" t="s">
        <v>939</v>
      </c>
      <c r="B15" s="747">
        <v>25880</v>
      </c>
      <c r="C15" s="747">
        <v>25745</v>
      </c>
      <c r="D15" s="747">
        <v>27440</v>
      </c>
      <c r="E15" s="747">
        <v>26964</v>
      </c>
      <c r="F15" s="747">
        <v>26553</v>
      </c>
      <c r="G15" s="747">
        <v>24756</v>
      </c>
      <c r="H15" s="747">
        <v>24461</v>
      </c>
      <c r="I15" s="747">
        <v>24325</v>
      </c>
      <c r="J15" s="747">
        <v>24421</v>
      </c>
    </row>
    <row r="16" spans="1:10" s="233" customFormat="1" ht="14.25" customHeight="1">
      <c r="A16" s="1236" t="s">
        <v>940</v>
      </c>
      <c r="B16" s="751">
        <v>0.17</v>
      </c>
      <c r="C16" s="751">
        <v>0.16900000000000001</v>
      </c>
      <c r="D16" s="751">
        <v>0.18</v>
      </c>
      <c r="E16" s="751">
        <v>0.17499999999999999</v>
      </c>
      <c r="F16" s="751">
        <v>0.17100000000000001</v>
      </c>
      <c r="G16" s="751">
        <v>0.16400000000000001</v>
      </c>
      <c r="H16" s="751">
        <v>0.158</v>
      </c>
      <c r="I16" s="751">
        <v>0.16</v>
      </c>
      <c r="J16" s="751">
        <v>0.16300000000000001</v>
      </c>
    </row>
    <row r="17" spans="1:10" s="233" customFormat="1" ht="14.25" customHeight="1">
      <c r="A17" s="1236"/>
      <c r="B17" s="754"/>
      <c r="C17" s="754"/>
      <c r="D17" s="753"/>
      <c r="E17" s="753"/>
      <c r="F17" s="753"/>
      <c r="G17" s="753"/>
      <c r="H17" s="753"/>
      <c r="I17" s="753"/>
      <c r="J17" s="753"/>
    </row>
    <row r="18" spans="1:10" s="233" customFormat="1" ht="14.25" customHeight="1">
      <c r="A18" s="1238" t="s">
        <v>941</v>
      </c>
      <c r="B18" s="748">
        <v>3132</v>
      </c>
      <c r="C18" s="748">
        <v>3081</v>
      </c>
      <c r="D18" s="783">
        <v>2188</v>
      </c>
      <c r="E18" s="748">
        <v>2672</v>
      </c>
      <c r="F18" s="748">
        <v>2588</v>
      </c>
      <c r="G18" s="748">
        <v>2678</v>
      </c>
      <c r="H18" s="748">
        <v>2763</v>
      </c>
      <c r="I18" s="748">
        <v>2810</v>
      </c>
      <c r="J18" s="748">
        <v>3097</v>
      </c>
    </row>
    <row r="19" spans="1:10" s="233" customFormat="1" ht="9.9499999999999993">
      <c r="A19" s="1236" t="s">
        <v>942</v>
      </c>
      <c r="B19" s="752"/>
      <c r="C19" s="752"/>
      <c r="D19" s="749"/>
      <c r="E19" s="749"/>
      <c r="F19" s="749"/>
      <c r="G19" s="749"/>
      <c r="H19" s="749"/>
      <c r="I19" s="749"/>
      <c r="J19" s="749"/>
    </row>
    <row r="20" spans="1:10" s="233" customFormat="1" ht="14.25" customHeight="1">
      <c r="A20" s="1237" t="s">
        <v>943</v>
      </c>
      <c r="B20" s="747">
        <v>29012</v>
      </c>
      <c r="C20" s="747">
        <v>28826</v>
      </c>
      <c r="D20" s="747">
        <v>29628</v>
      </c>
      <c r="E20" s="747">
        <v>29636</v>
      </c>
      <c r="F20" s="747">
        <v>29141</v>
      </c>
      <c r="G20" s="747">
        <v>27434</v>
      </c>
      <c r="H20" s="747">
        <v>27224</v>
      </c>
      <c r="I20" s="747">
        <v>27135</v>
      </c>
      <c r="J20" s="747">
        <v>27518</v>
      </c>
    </row>
    <row r="21" spans="1:10" s="233" customFormat="1" ht="9.9499999999999993">
      <c r="A21" s="1236" t="s">
        <v>944</v>
      </c>
      <c r="B21" s="751">
        <v>0.191</v>
      </c>
      <c r="C21" s="751">
        <v>0.189</v>
      </c>
      <c r="D21" s="751">
        <v>0.19500000000000001</v>
      </c>
      <c r="E21" s="751">
        <v>0.192</v>
      </c>
      <c r="F21" s="751">
        <v>0.187</v>
      </c>
      <c r="G21" s="751">
        <v>0.182</v>
      </c>
      <c r="H21" s="751">
        <v>0.17599999999999999</v>
      </c>
      <c r="I21" s="751">
        <v>0.17799999999999999</v>
      </c>
      <c r="J21" s="751">
        <v>0.183</v>
      </c>
    </row>
    <row r="22" spans="1:10" s="233" customFormat="1" ht="14.25" customHeight="1">
      <c r="A22" s="1236"/>
      <c r="B22" s="750"/>
      <c r="C22" s="750"/>
      <c r="D22" s="749"/>
      <c r="E22" s="749"/>
      <c r="F22" s="749"/>
      <c r="G22" s="749"/>
      <c r="H22" s="749"/>
      <c r="I22" s="749"/>
      <c r="J22" s="749"/>
    </row>
    <row r="23" spans="1:10" s="233" customFormat="1" ht="14.25" customHeight="1">
      <c r="A23" s="1236" t="s">
        <v>945</v>
      </c>
      <c r="B23" s="748">
        <v>3454</v>
      </c>
      <c r="C23" s="748">
        <v>3486</v>
      </c>
      <c r="D23" s="748">
        <v>3937</v>
      </c>
      <c r="E23" s="748">
        <v>2631</v>
      </c>
      <c r="F23" s="748">
        <v>2745</v>
      </c>
      <c r="G23" s="748">
        <v>3669</v>
      </c>
      <c r="H23" s="748">
        <v>4240</v>
      </c>
      <c r="I23" s="748">
        <v>4383</v>
      </c>
      <c r="J23" s="748">
        <v>4559</v>
      </c>
    </row>
    <row r="24" spans="1:10" s="233" customFormat="1" ht="14.25" customHeight="1">
      <c r="A24" s="1239" t="s">
        <v>946</v>
      </c>
      <c r="B24" s="748"/>
      <c r="C24" s="748"/>
      <c r="D24" s="748"/>
      <c r="E24" s="748"/>
      <c r="F24" s="748"/>
      <c r="G24" s="748"/>
      <c r="H24" s="748"/>
      <c r="I24" s="748"/>
      <c r="J24" s="748"/>
    </row>
    <row r="25" spans="1:10" s="233" customFormat="1" ht="9.9499999999999993">
      <c r="A25" s="1236" t="s">
        <v>947</v>
      </c>
      <c r="B25" s="748">
        <v>-650</v>
      </c>
      <c r="C25" s="748">
        <v>-650</v>
      </c>
      <c r="D25" s="748">
        <v>-650</v>
      </c>
      <c r="E25" s="748">
        <v>-650</v>
      </c>
      <c r="F25" s="748">
        <v>-650</v>
      </c>
      <c r="G25" s="748">
        <v>-1000</v>
      </c>
      <c r="H25" s="748">
        <v>-1000</v>
      </c>
      <c r="I25" s="748">
        <v>-1000</v>
      </c>
      <c r="J25" s="748">
        <v>-1000</v>
      </c>
    </row>
    <row r="26" spans="1:10" s="233" customFormat="1" ht="14.25" customHeight="1">
      <c r="A26" s="1238" t="s">
        <v>938</v>
      </c>
      <c r="B26" s="748">
        <v>459</v>
      </c>
      <c r="C26" s="748">
        <v>421</v>
      </c>
      <c r="D26" s="748">
        <v>-544</v>
      </c>
      <c r="E26" s="748">
        <v>541</v>
      </c>
      <c r="F26" s="748">
        <v>565</v>
      </c>
      <c r="G26" s="748">
        <v>-197</v>
      </c>
      <c r="H26" s="748">
        <v>564</v>
      </c>
      <c r="I26" s="748">
        <v>232</v>
      </c>
      <c r="J26" s="748">
        <v>159</v>
      </c>
    </row>
    <row r="27" spans="1:10" s="233" customFormat="1" ht="14.25" customHeight="1">
      <c r="A27" s="1237" t="s">
        <v>948</v>
      </c>
      <c r="B27" s="747">
        <v>32275</v>
      </c>
      <c r="C27" s="747">
        <v>32083</v>
      </c>
      <c r="D27" s="747">
        <v>32372</v>
      </c>
      <c r="E27" s="747">
        <v>32158</v>
      </c>
      <c r="F27" s="747">
        <v>31801</v>
      </c>
      <c r="G27" s="747">
        <v>29906</v>
      </c>
      <c r="H27" s="747">
        <v>31028</v>
      </c>
      <c r="I27" s="747">
        <v>30749</v>
      </c>
      <c r="J27" s="747">
        <v>31236</v>
      </c>
    </row>
    <row r="28" spans="1:10" s="233" customFormat="1" ht="14.25" customHeight="1">
      <c r="A28" s="1236" t="s">
        <v>949</v>
      </c>
      <c r="B28" s="746">
        <v>0.21199999999999999</v>
      </c>
      <c r="C28" s="746">
        <v>0.21</v>
      </c>
      <c r="D28" s="746">
        <v>0.21299999999999999</v>
      </c>
      <c r="E28" s="746">
        <v>0.20899999999999999</v>
      </c>
      <c r="F28" s="746">
        <v>0.20499999999999999</v>
      </c>
      <c r="G28" s="746">
        <v>0.19900000000000001</v>
      </c>
      <c r="H28" s="746">
        <v>0.20100000000000001</v>
      </c>
      <c r="I28" s="746">
        <v>0.20200000000000001</v>
      </c>
      <c r="J28" s="746">
        <v>0.20799999999999999</v>
      </c>
    </row>
    <row r="29" spans="1:10" s="233" customFormat="1" ht="14.25" customHeight="1">
      <c r="A29" s="1236"/>
      <c r="B29" s="1235"/>
      <c r="C29" s="1235"/>
      <c r="D29" s="745"/>
      <c r="E29" s="745"/>
      <c r="F29" s="745"/>
      <c r="G29" s="745"/>
      <c r="H29" s="745"/>
      <c r="I29" s="745"/>
      <c r="J29" s="745"/>
    </row>
    <row r="30" spans="1:10" s="233" customFormat="1" ht="14.25" customHeight="1">
      <c r="A30" s="1234" t="s">
        <v>950</v>
      </c>
      <c r="B30" s="1233">
        <v>151906</v>
      </c>
      <c r="C30" s="1233">
        <v>152563</v>
      </c>
      <c r="D30" s="234">
        <v>152222</v>
      </c>
      <c r="E30" s="234">
        <v>154037</v>
      </c>
      <c r="F30" s="234">
        <v>155440</v>
      </c>
      <c r="G30" s="234">
        <v>150559</v>
      </c>
      <c r="H30" s="234">
        <v>154600</v>
      </c>
      <c r="I30" s="234">
        <v>152108</v>
      </c>
      <c r="J30" s="234">
        <v>150215</v>
      </c>
    </row>
    <row r="31" spans="1:10" s="233" customFormat="1" ht="14.25" customHeight="1">
      <c r="A31" s="89" t="s">
        <v>951</v>
      </c>
      <c r="B31" s="1232"/>
      <c r="C31" s="1232"/>
      <c r="D31" s="268"/>
      <c r="E31" s="268"/>
      <c r="F31" s="268"/>
      <c r="G31" s="268"/>
      <c r="H31" s="268"/>
      <c r="I31" s="268"/>
      <c r="J31" s="268"/>
    </row>
    <row r="32" spans="1:10" s="233" customFormat="1" ht="15.75" customHeight="1">
      <c r="A32" s="88" t="s">
        <v>952</v>
      </c>
      <c r="B32" s="1231">
        <v>0.7</v>
      </c>
      <c r="C32" s="1231">
        <v>0.7</v>
      </c>
      <c r="D32" s="1231">
        <v>0.7</v>
      </c>
      <c r="E32" s="1231">
        <v>0.7</v>
      </c>
      <c r="F32" s="1231">
        <v>0.7</v>
      </c>
      <c r="G32" s="1231">
        <v>0.7</v>
      </c>
      <c r="H32" s="1231">
        <v>0.7</v>
      </c>
      <c r="I32" s="1231">
        <v>0.7</v>
      </c>
      <c r="J32" s="1231">
        <v>1.048</v>
      </c>
    </row>
    <row r="33" spans="1:10" s="233" customFormat="1" ht="15.75" customHeight="1">
      <c r="A33" s="88" t="s">
        <v>953</v>
      </c>
      <c r="B33" s="1231">
        <v>0.69899999999999995</v>
      </c>
      <c r="C33" s="1231">
        <v>0.7</v>
      </c>
      <c r="D33" s="1231">
        <v>0.7</v>
      </c>
      <c r="E33" s="1231">
        <v>0.69899999999999995</v>
      </c>
      <c r="F33" s="1231">
        <v>0.69299999999999995</v>
      </c>
      <c r="G33" s="1231">
        <v>0.64700000000000002</v>
      </c>
      <c r="H33" s="1231">
        <v>0.55200000000000005</v>
      </c>
      <c r="I33" s="1231">
        <v>0.46100000000000002</v>
      </c>
      <c r="J33" s="1231">
        <v>0.97399999999999998</v>
      </c>
    </row>
    <row r="34" spans="1:10" s="233" customFormat="1" ht="15.75" customHeight="1">
      <c r="A34" s="88"/>
      <c r="B34" s="1231"/>
      <c r="C34" s="1231"/>
      <c r="D34" s="1231"/>
      <c r="E34" s="1231"/>
      <c r="F34" s="1231"/>
      <c r="G34" s="1231"/>
      <c r="H34" s="1231"/>
      <c r="I34" s="1231"/>
      <c r="J34" s="1231"/>
    </row>
    <row r="35" spans="1:10" ht="14.25" customHeight="1">
      <c r="A35" s="1223" t="s">
        <v>954</v>
      </c>
      <c r="B35" s="482"/>
      <c r="C35" s="482"/>
      <c r="D35" s="482"/>
      <c r="E35" s="481"/>
      <c r="F35" s="481"/>
      <c r="G35" s="478"/>
      <c r="H35" s="478"/>
      <c r="I35" s="478"/>
      <c r="J35" s="478"/>
    </row>
    <row r="36" spans="1:10" ht="14.25" customHeight="1" thickBot="1">
      <c r="A36" s="1230"/>
      <c r="B36" s="1228"/>
      <c r="C36" s="1228"/>
      <c r="D36" s="1228"/>
      <c r="E36" s="1227"/>
      <c r="F36" s="1227"/>
      <c r="G36" s="478"/>
      <c r="H36" s="478"/>
      <c r="I36" s="478"/>
      <c r="J36" s="478"/>
    </row>
    <row r="37" spans="1:10" ht="14.25" customHeight="1" thickBot="1">
      <c r="A37" s="1226" t="s">
        <v>955</v>
      </c>
      <c r="B37" s="87" t="s">
        <v>112</v>
      </c>
      <c r="C37" s="87" t="s">
        <v>113</v>
      </c>
      <c r="D37" s="87" t="s">
        <v>114</v>
      </c>
      <c r="E37" s="87" t="s">
        <v>115</v>
      </c>
      <c r="F37" s="86" t="s">
        <v>116</v>
      </c>
      <c r="G37" s="86" t="s">
        <v>117</v>
      </c>
      <c r="H37" s="86" t="s">
        <v>118</v>
      </c>
      <c r="I37" s="86" t="s">
        <v>119</v>
      </c>
      <c r="J37" s="86" t="s">
        <v>120</v>
      </c>
    </row>
    <row r="38" spans="1:10" ht="14.25" customHeight="1">
      <c r="A38" s="1221" t="s">
        <v>956</v>
      </c>
      <c r="B38" s="479">
        <v>17</v>
      </c>
      <c r="C38" s="479">
        <v>16.899999999999999</v>
      </c>
      <c r="D38" s="479">
        <v>18</v>
      </c>
      <c r="E38" s="479">
        <v>17.5</v>
      </c>
      <c r="F38" s="479">
        <v>17.100000000000001</v>
      </c>
      <c r="G38" s="479">
        <v>16.399999999999999</v>
      </c>
      <c r="H38" s="479">
        <v>15.8</v>
      </c>
      <c r="I38" s="479">
        <v>16</v>
      </c>
      <c r="J38" s="1225">
        <v>16.3</v>
      </c>
    </row>
    <row r="39" spans="1:10" ht="14.25" customHeight="1">
      <c r="A39" s="1221" t="s">
        <v>957</v>
      </c>
      <c r="B39" s="479">
        <v>19.100000000000001</v>
      </c>
      <c r="C39" s="479">
        <v>18.899999999999999</v>
      </c>
      <c r="D39" s="479">
        <v>19.5</v>
      </c>
      <c r="E39" s="479">
        <v>19.2</v>
      </c>
      <c r="F39" s="479">
        <v>18.7</v>
      </c>
      <c r="G39" s="479">
        <v>18.2</v>
      </c>
      <c r="H39" s="479">
        <v>17.600000000000001</v>
      </c>
      <c r="I39" s="479">
        <v>17.8</v>
      </c>
      <c r="J39" s="1225">
        <v>18.3</v>
      </c>
    </row>
    <row r="40" spans="1:10" ht="14.25" customHeight="1">
      <c r="A40" s="1221" t="s">
        <v>958</v>
      </c>
      <c r="B40" s="479">
        <v>21.2</v>
      </c>
      <c r="C40" s="479">
        <v>21</v>
      </c>
      <c r="D40" s="479">
        <v>21.3</v>
      </c>
      <c r="E40" s="479">
        <v>20.9</v>
      </c>
      <c r="F40" s="479">
        <v>20.5</v>
      </c>
      <c r="G40" s="479">
        <v>19.899999999999999</v>
      </c>
      <c r="H40" s="479">
        <v>20.100000000000001</v>
      </c>
      <c r="I40" s="479">
        <v>20.2</v>
      </c>
      <c r="J40" s="1225">
        <v>20.8</v>
      </c>
    </row>
    <row r="41" spans="1:10" ht="14.25" customHeight="1">
      <c r="A41" s="1221" t="s">
        <v>959</v>
      </c>
      <c r="B41" s="479">
        <v>16.8</v>
      </c>
      <c r="C41" s="479">
        <v>16.7</v>
      </c>
      <c r="D41" s="479">
        <v>17.8</v>
      </c>
      <c r="E41" s="479">
        <v>17.399999999999999</v>
      </c>
      <c r="F41" s="479">
        <v>17</v>
      </c>
      <c r="G41" s="479">
        <v>16.3</v>
      </c>
      <c r="H41" s="479">
        <v>15.8</v>
      </c>
      <c r="I41" s="479">
        <v>15.8</v>
      </c>
      <c r="J41" s="1225">
        <v>16.2</v>
      </c>
    </row>
    <row r="42" spans="1:10" ht="14.25" customHeight="1">
      <c r="A42" s="1221" t="s">
        <v>960</v>
      </c>
      <c r="B42" s="479">
        <v>18.899999999999999</v>
      </c>
      <c r="C42" s="479">
        <v>18.7</v>
      </c>
      <c r="D42" s="479">
        <v>19.3</v>
      </c>
      <c r="E42" s="479">
        <v>19.100000000000001</v>
      </c>
      <c r="F42" s="479">
        <v>18.7</v>
      </c>
      <c r="G42" s="479">
        <v>18.100000000000001</v>
      </c>
      <c r="H42" s="479">
        <v>17.600000000000001</v>
      </c>
      <c r="I42" s="479">
        <v>17.600000000000001</v>
      </c>
      <c r="J42" s="1225">
        <v>18.3</v>
      </c>
    </row>
    <row r="43" spans="1:10" ht="14.25" customHeight="1">
      <c r="A43" s="1221" t="s">
        <v>961</v>
      </c>
      <c r="B43" s="479">
        <v>21.1</v>
      </c>
      <c r="C43" s="479">
        <v>20.8</v>
      </c>
      <c r="D43" s="479">
        <v>21.1</v>
      </c>
      <c r="E43" s="479">
        <v>20.7</v>
      </c>
      <c r="F43" s="479">
        <v>20.399999999999999</v>
      </c>
      <c r="G43" s="479">
        <v>19.7</v>
      </c>
      <c r="H43" s="479">
        <v>20</v>
      </c>
      <c r="I43" s="479">
        <v>20</v>
      </c>
      <c r="J43" s="1225">
        <v>20.7</v>
      </c>
    </row>
    <row r="44" spans="1:10" ht="14.25" customHeight="1" thickBot="1">
      <c r="A44" s="1221"/>
      <c r="B44" s="480"/>
      <c r="C44" s="479"/>
      <c r="D44" s="479"/>
      <c r="E44" s="479"/>
      <c r="F44" s="479"/>
      <c r="G44" s="479"/>
      <c r="H44" s="479"/>
      <c r="I44" s="479"/>
      <c r="J44" s="1225"/>
    </row>
    <row r="45" spans="1:10" ht="14.25" customHeight="1" thickBot="1">
      <c r="A45" s="1222" t="s">
        <v>962</v>
      </c>
      <c r="B45" s="92" t="s">
        <v>112</v>
      </c>
      <c r="C45" s="92" t="s">
        <v>113</v>
      </c>
      <c r="D45" s="92" t="s">
        <v>114</v>
      </c>
      <c r="E45" s="92" t="s">
        <v>115</v>
      </c>
      <c r="F45" s="91" t="s">
        <v>116</v>
      </c>
      <c r="G45" s="91" t="s">
        <v>117</v>
      </c>
      <c r="H45" s="91" t="s">
        <v>118</v>
      </c>
      <c r="I45" s="91" t="s">
        <v>119</v>
      </c>
      <c r="J45" s="90" t="s">
        <v>120</v>
      </c>
    </row>
    <row r="46" spans="1:10" ht="14.25" customHeight="1">
      <c r="A46" s="1221" t="s">
        <v>963</v>
      </c>
      <c r="B46" s="476">
        <v>29012</v>
      </c>
      <c r="C46" s="476">
        <v>28826</v>
      </c>
      <c r="D46" s="476">
        <v>29628</v>
      </c>
      <c r="E46" s="476">
        <v>29636</v>
      </c>
      <c r="F46" s="476">
        <v>29141</v>
      </c>
      <c r="G46" s="476">
        <v>27434</v>
      </c>
      <c r="H46" s="476">
        <v>27224</v>
      </c>
      <c r="I46" s="476">
        <v>27135</v>
      </c>
      <c r="J46" s="476">
        <v>27518</v>
      </c>
    </row>
    <row r="47" spans="1:10" ht="14.25" customHeight="1">
      <c r="A47" s="1221" t="s">
        <v>964</v>
      </c>
      <c r="B47" s="1101">
        <v>536512</v>
      </c>
      <c r="C47" s="476">
        <v>578554</v>
      </c>
      <c r="D47" s="476">
        <v>555022</v>
      </c>
      <c r="E47" s="476">
        <v>563039</v>
      </c>
      <c r="F47" s="476">
        <v>518511</v>
      </c>
      <c r="G47" s="476">
        <v>544060</v>
      </c>
      <c r="H47" s="476">
        <v>553867</v>
      </c>
      <c r="I47" s="476">
        <v>553188</v>
      </c>
      <c r="J47" s="476">
        <v>522094</v>
      </c>
    </row>
    <row r="48" spans="1:10" ht="14.25" customHeight="1">
      <c r="A48" s="1221" t="s">
        <v>965</v>
      </c>
      <c r="B48" s="1404">
        <v>5.4</v>
      </c>
      <c r="C48" s="531">
        <v>5</v>
      </c>
      <c r="D48" s="531">
        <v>5.3</v>
      </c>
      <c r="E48" s="531">
        <v>5.3</v>
      </c>
      <c r="F48" s="531">
        <v>5.6</v>
      </c>
      <c r="G48" s="531">
        <v>5</v>
      </c>
      <c r="H48" s="531">
        <v>4.9000000000000004</v>
      </c>
      <c r="I48" s="531">
        <v>4.9000000000000004</v>
      </c>
      <c r="J48" s="531">
        <v>5.3</v>
      </c>
    </row>
    <row r="49" spans="1:10" ht="14.25" customHeight="1">
      <c r="A49" s="1221" t="s">
        <v>966</v>
      </c>
      <c r="B49" s="1102">
        <v>0</v>
      </c>
      <c r="C49" s="531"/>
      <c r="D49" s="531"/>
      <c r="E49" s="531">
        <v>5.6</v>
      </c>
      <c r="F49" s="531">
        <v>5.9</v>
      </c>
      <c r="G49" s="531">
        <v>5.3</v>
      </c>
      <c r="H49" s="531"/>
      <c r="I49" s="531"/>
      <c r="J49" s="531"/>
    </row>
    <row r="50" spans="1:10" ht="14.25" customHeight="1">
      <c r="A50" s="1221" t="s">
        <v>967</v>
      </c>
      <c r="B50" s="1101">
        <v>28714</v>
      </c>
      <c r="C50" s="476">
        <v>28519</v>
      </c>
      <c r="D50" s="476">
        <v>29320</v>
      </c>
      <c r="E50" s="476">
        <v>29401</v>
      </c>
      <c r="F50" s="476">
        <v>29019</v>
      </c>
      <c r="G50" s="476">
        <v>27236</v>
      </c>
      <c r="H50" s="476">
        <v>27148</v>
      </c>
      <c r="I50" s="476">
        <v>26817</v>
      </c>
      <c r="J50" s="476">
        <v>27444</v>
      </c>
    </row>
    <row r="51" spans="1:10" ht="14.25" customHeight="1">
      <c r="A51" s="1221" t="s">
        <v>968</v>
      </c>
      <c r="B51" s="1101">
        <v>536518</v>
      </c>
      <c r="C51" s="476">
        <v>578552</v>
      </c>
      <c r="D51" s="476">
        <v>555022</v>
      </c>
      <c r="E51" s="476">
        <v>563041</v>
      </c>
      <c r="F51" s="476">
        <v>518503</v>
      </c>
      <c r="G51" s="476">
        <v>544050</v>
      </c>
      <c r="H51" s="476">
        <v>553814</v>
      </c>
      <c r="I51" s="476">
        <v>553245</v>
      </c>
      <c r="J51" s="476">
        <v>522062</v>
      </c>
    </row>
    <row r="52" spans="1:10" ht="14.25" customHeight="1">
      <c r="A52" s="1221" t="s">
        <v>969</v>
      </c>
      <c r="B52" s="1405">
        <v>5.4</v>
      </c>
      <c r="C52" s="744">
        <v>4.9000000000000004</v>
      </c>
      <c r="D52" s="744">
        <v>5.3</v>
      </c>
      <c r="E52" s="744">
        <v>5.2</v>
      </c>
      <c r="F52" s="744">
        <v>5.6</v>
      </c>
      <c r="G52" s="744">
        <v>5</v>
      </c>
      <c r="H52" s="744">
        <v>4.9000000000000004</v>
      </c>
      <c r="I52" s="744">
        <v>4.8</v>
      </c>
      <c r="J52" s="744">
        <v>5.3</v>
      </c>
    </row>
    <row r="53" spans="1:10" ht="14.25" customHeight="1">
      <c r="A53" s="1224" t="s">
        <v>970</v>
      </c>
      <c r="B53" s="1406">
        <v>0</v>
      </c>
      <c r="C53" s="102"/>
      <c r="E53" s="102">
        <v>5.5</v>
      </c>
      <c r="F53" s="102">
        <v>5.9</v>
      </c>
      <c r="G53" s="102">
        <v>5.3</v>
      </c>
      <c r="H53" s="102"/>
      <c r="I53" s="102"/>
      <c r="J53" s="102"/>
    </row>
    <row r="54" spans="1:10" ht="22.5" customHeight="1">
      <c r="A54" s="1852" t="s">
        <v>971</v>
      </c>
      <c r="B54" s="1853"/>
      <c r="C54" s="1852"/>
      <c r="D54" s="1852"/>
      <c r="E54" s="1852"/>
      <c r="F54" s="1852"/>
      <c r="G54" s="1852"/>
      <c r="H54" s="1219"/>
      <c r="I54" s="1219"/>
      <c r="J54" s="1219"/>
    </row>
    <row r="55" spans="1:10" ht="14.25" customHeight="1">
      <c r="A55" s="88"/>
      <c r="B55" s="1219"/>
      <c r="C55" s="1219"/>
      <c r="D55" s="1219"/>
      <c r="E55" s="1219"/>
      <c r="F55" s="1219"/>
      <c r="G55" s="1219"/>
      <c r="H55" s="1219"/>
      <c r="I55" s="1219"/>
      <c r="J55" s="1219"/>
    </row>
    <row r="56" spans="1:10" ht="14.25" customHeight="1" thickBot="1">
      <c r="A56" s="1223" t="s">
        <v>972</v>
      </c>
      <c r="B56" s="1219"/>
      <c r="C56" s="1219"/>
      <c r="D56" s="1219"/>
      <c r="E56" s="1219"/>
      <c r="F56" s="1219"/>
      <c r="G56" s="1219"/>
      <c r="H56" s="1219"/>
      <c r="I56" s="1219"/>
    </row>
    <row r="57" spans="1:10" ht="14.25" customHeight="1" thickBot="1">
      <c r="A57" s="1222"/>
      <c r="B57" s="92" t="s">
        <v>112</v>
      </c>
      <c r="C57" s="87" t="s">
        <v>113</v>
      </c>
      <c r="D57" s="87" t="s">
        <v>114</v>
      </c>
      <c r="E57" s="87" t="s">
        <v>115</v>
      </c>
      <c r="F57" s="86" t="s">
        <v>116</v>
      </c>
      <c r="G57" s="86" t="s">
        <v>117</v>
      </c>
      <c r="H57" s="86" t="s">
        <v>118</v>
      </c>
      <c r="I57" s="86" t="s">
        <v>119</v>
      </c>
      <c r="J57" s="86" t="s">
        <v>120</v>
      </c>
    </row>
    <row r="58" spans="1:10" ht="14.25" customHeight="1">
      <c r="A58" s="1221" t="s">
        <v>973</v>
      </c>
      <c r="B58" s="476">
        <v>33804</v>
      </c>
      <c r="C58" s="476">
        <v>33813</v>
      </c>
      <c r="D58" s="476">
        <v>34071</v>
      </c>
      <c r="E58" s="476">
        <v>34014</v>
      </c>
      <c r="F58" s="476">
        <v>33537</v>
      </c>
      <c r="G58" s="476">
        <v>32065</v>
      </c>
      <c r="H58" s="476">
        <v>33151</v>
      </c>
      <c r="I58" s="476">
        <v>32367</v>
      </c>
      <c r="J58" s="476">
        <v>33687</v>
      </c>
    </row>
    <row r="59" spans="1:10" ht="14.25" customHeight="1">
      <c r="A59" s="1221" t="s">
        <v>974</v>
      </c>
      <c r="B59" s="476">
        <v>23807</v>
      </c>
      <c r="C59" s="476">
        <v>23838</v>
      </c>
      <c r="D59" s="476">
        <v>23780</v>
      </c>
      <c r="E59" s="476">
        <v>23974</v>
      </c>
      <c r="F59" s="476">
        <v>23930</v>
      </c>
      <c r="G59" s="476">
        <v>23057</v>
      </c>
      <c r="H59" s="476">
        <v>23559</v>
      </c>
      <c r="I59" s="1101">
        <v>24560</v>
      </c>
      <c r="J59" s="476">
        <v>29163</v>
      </c>
    </row>
    <row r="60" spans="1:10" ht="14.25" customHeight="1">
      <c r="A60" s="1221" t="s">
        <v>975</v>
      </c>
      <c r="B60" s="476">
        <v>9997</v>
      </c>
      <c r="C60" s="476">
        <v>9974</v>
      </c>
      <c r="D60" s="476">
        <v>10291</v>
      </c>
      <c r="E60" s="476">
        <v>10040</v>
      </c>
      <c r="F60" s="476">
        <v>9606</v>
      </c>
      <c r="G60" s="476">
        <v>9008</v>
      </c>
      <c r="H60" s="476">
        <v>9592</v>
      </c>
      <c r="I60" s="476">
        <v>7806</v>
      </c>
      <c r="J60" s="476">
        <v>4524</v>
      </c>
    </row>
    <row r="61" spans="1:10" ht="14.25" customHeight="1">
      <c r="A61" s="1221" t="s">
        <v>976</v>
      </c>
      <c r="B61" s="1220">
        <v>1.42</v>
      </c>
      <c r="C61" s="1220">
        <v>1.4179999999999999</v>
      </c>
      <c r="D61" s="1220">
        <v>1.4330000000000001</v>
      </c>
      <c r="E61" s="1220">
        <v>1.419</v>
      </c>
      <c r="F61" s="1220">
        <v>1.401</v>
      </c>
      <c r="G61" s="1220">
        <v>1.391</v>
      </c>
      <c r="H61" s="1220">
        <v>1.407</v>
      </c>
      <c r="I61" s="1220">
        <v>1.3180000000000001</v>
      </c>
      <c r="J61" s="1220">
        <v>1.155</v>
      </c>
    </row>
    <row r="62" spans="1:10" ht="15" customHeight="1">
      <c r="A62" s="89" t="s">
        <v>977</v>
      </c>
      <c r="B62" s="1219"/>
      <c r="C62" s="1219"/>
      <c r="D62" s="1219"/>
      <c r="E62" s="1219"/>
      <c r="F62" s="1219"/>
      <c r="G62" s="1219"/>
      <c r="H62" s="1219"/>
      <c r="I62" s="1219"/>
      <c r="J62" s="1219"/>
    </row>
    <row r="63" spans="1:10" ht="15" customHeight="1">
      <c r="A63" s="85"/>
      <c r="B63" s="85"/>
      <c r="C63" s="85"/>
      <c r="D63" s="85"/>
      <c r="E63" s="85"/>
      <c r="F63" s="85"/>
      <c r="G63" s="85"/>
      <c r="H63" s="85"/>
      <c r="I63" s="85"/>
      <c r="J63" s="85"/>
    </row>
    <row r="64" spans="1:10" ht="15" customHeight="1">
      <c r="B64" s="85"/>
      <c r="C64" s="85"/>
      <c r="D64" s="85"/>
      <c r="E64" s="85"/>
      <c r="G64" s="85"/>
      <c r="H64" s="85"/>
      <c r="I64" s="85"/>
      <c r="J64" s="85"/>
    </row>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1">
    <mergeCell ref="A54:G54"/>
  </mergeCells>
  <pageMargins left="0.7" right="0.7" top="0.75" bottom="0.75" header="0.3" footer="0.3"/>
  <pageSetup paperSize="9" scale="70" pageOrder="overThenDown"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64C35-6602-477E-94AD-E559AE228190}">
  <sheetPr codeName="Sheet38">
    <tabColor rgb="FF70A8DA"/>
  </sheetPr>
  <dimension ref="A1:AE92"/>
  <sheetViews>
    <sheetView showGridLines="0" showZeros="0" view="pageLayout" topLeftCell="A64" zoomScaleNormal="100" zoomScaleSheetLayoutView="115" workbookViewId="0">
      <selection activeCell="A17" sqref="A17"/>
    </sheetView>
  </sheetViews>
  <sheetFormatPr defaultColWidth="8.85546875" defaultRowHeight="14.45"/>
  <cols>
    <col min="1" max="1" width="35.42578125" customWidth="1"/>
    <col min="2" max="10" width="8.85546875" customWidth="1"/>
  </cols>
  <sheetData>
    <row r="1" spans="1:31" ht="15" customHeight="1">
      <c r="A1" s="1242" t="s">
        <v>978</v>
      </c>
      <c r="B1" s="95"/>
      <c r="C1" s="94"/>
      <c r="D1" s="94"/>
      <c r="E1" s="94"/>
      <c r="F1" s="94"/>
      <c r="G1" s="94"/>
      <c r="H1" s="93"/>
      <c r="I1" s="85"/>
      <c r="J1" s="85"/>
    </row>
    <row r="2" spans="1:31" ht="15" customHeight="1" thickBot="1">
      <c r="A2" s="93"/>
      <c r="B2" s="95"/>
      <c r="C2" s="94"/>
      <c r="D2" s="94"/>
      <c r="E2" s="94"/>
      <c r="F2" s="94"/>
      <c r="G2" s="94"/>
      <c r="H2" s="93"/>
      <c r="I2" s="85"/>
      <c r="J2" s="85"/>
    </row>
    <row r="3" spans="1:31" ht="15" customHeight="1" thickBot="1">
      <c r="A3" s="1253" t="s">
        <v>109</v>
      </c>
      <c r="B3" s="92" t="s">
        <v>112</v>
      </c>
      <c r="C3" s="87" t="s">
        <v>113</v>
      </c>
      <c r="D3" s="87" t="s">
        <v>114</v>
      </c>
      <c r="E3" s="92" t="s">
        <v>115</v>
      </c>
      <c r="F3" s="92" t="s">
        <v>116</v>
      </c>
      <c r="G3" s="91" t="s">
        <v>117</v>
      </c>
      <c r="H3" s="91" t="s">
        <v>118</v>
      </c>
      <c r="I3" s="91" t="s">
        <v>119</v>
      </c>
      <c r="J3" s="91" t="s">
        <v>120</v>
      </c>
    </row>
    <row r="4" spans="1:31" ht="15" customHeight="1">
      <c r="A4" s="1237" t="s">
        <v>979</v>
      </c>
      <c r="B4" s="492">
        <v>119483</v>
      </c>
      <c r="C4" s="492">
        <v>120572</v>
      </c>
      <c r="D4" s="492">
        <v>120285</v>
      </c>
      <c r="E4" s="492">
        <v>122321</v>
      </c>
      <c r="F4" s="492">
        <v>120479</v>
      </c>
      <c r="G4" s="492">
        <v>115586</v>
      </c>
      <c r="H4" s="492">
        <v>117764</v>
      </c>
      <c r="I4" s="492">
        <v>117242</v>
      </c>
      <c r="J4" s="492">
        <v>117367</v>
      </c>
      <c r="W4" s="1247"/>
      <c r="X4" s="1247"/>
      <c r="Y4" s="1247"/>
      <c r="Z4" s="1247"/>
      <c r="AA4" s="1247"/>
      <c r="AB4" s="1247"/>
      <c r="AC4" s="1247"/>
      <c r="AD4" s="1247"/>
      <c r="AE4" s="120"/>
    </row>
    <row r="5" spans="1:31" ht="15" customHeight="1">
      <c r="A5" s="1236" t="s">
        <v>980</v>
      </c>
      <c r="B5" s="268">
        <v>102818</v>
      </c>
      <c r="C5" s="268">
        <v>103015</v>
      </c>
      <c r="D5" s="268">
        <v>103569</v>
      </c>
      <c r="E5" s="268">
        <v>106082</v>
      </c>
      <c r="F5" s="268">
        <v>104743</v>
      </c>
      <c r="G5" s="268">
        <v>102531</v>
      </c>
      <c r="H5" s="268">
        <v>104380</v>
      </c>
      <c r="I5" s="268">
        <v>104365</v>
      </c>
      <c r="J5" s="268">
        <v>103694</v>
      </c>
      <c r="W5" s="1247"/>
      <c r="X5" s="1247"/>
      <c r="Y5" s="1247"/>
      <c r="Z5" s="1247"/>
      <c r="AA5" s="1247"/>
      <c r="AB5" s="1247"/>
      <c r="AC5" s="1247"/>
      <c r="AD5" s="1247"/>
      <c r="AE5" s="120"/>
    </row>
    <row r="6" spans="1:31" ht="15" customHeight="1">
      <c r="A6" s="1236" t="s">
        <v>981</v>
      </c>
      <c r="B6" s="268">
        <v>0</v>
      </c>
      <c r="C6" s="268">
        <v>0</v>
      </c>
      <c r="D6" s="268">
        <v>0</v>
      </c>
      <c r="E6" s="268">
        <v>0</v>
      </c>
      <c r="F6" s="268">
        <v>0</v>
      </c>
      <c r="G6" s="268">
        <v>0</v>
      </c>
      <c r="H6" s="268">
        <v>0</v>
      </c>
      <c r="I6" s="268">
        <v>0</v>
      </c>
      <c r="J6" s="268">
        <v>0</v>
      </c>
      <c r="L6" s="121"/>
      <c r="W6" s="1247"/>
      <c r="X6" s="1247"/>
      <c r="Y6" s="1247"/>
      <c r="Z6" s="1247"/>
      <c r="AA6" s="1247"/>
      <c r="AB6" s="1247"/>
      <c r="AC6" s="1247"/>
      <c r="AD6" s="1247"/>
    </row>
    <row r="7" spans="1:31" ht="15" customHeight="1">
      <c r="A7" s="1236" t="s">
        <v>982</v>
      </c>
      <c r="B7" s="268">
        <v>66994</v>
      </c>
      <c r="C7" s="268">
        <v>66886</v>
      </c>
      <c r="D7" s="268">
        <v>66792</v>
      </c>
      <c r="E7" s="268">
        <v>68381</v>
      </c>
      <c r="F7" s="268">
        <v>67540</v>
      </c>
      <c r="G7" s="268">
        <v>66518</v>
      </c>
      <c r="H7" s="268">
        <v>68349</v>
      </c>
      <c r="I7" s="268">
        <v>68522</v>
      </c>
      <c r="J7" s="268">
        <v>67479</v>
      </c>
      <c r="W7" s="1247"/>
      <c r="X7" s="1247"/>
      <c r="Y7" s="1247"/>
      <c r="Z7" s="1247"/>
      <c r="AA7" s="1247"/>
      <c r="AB7" s="1247"/>
      <c r="AC7" s="1247"/>
      <c r="AD7" s="1247"/>
    </row>
    <row r="8" spans="1:31" ht="15" customHeight="1">
      <c r="A8" s="1239" t="s">
        <v>983</v>
      </c>
      <c r="B8" s="268">
        <v>58281</v>
      </c>
      <c r="C8" s="268">
        <v>57123</v>
      </c>
      <c r="D8" s="268">
        <v>57481</v>
      </c>
      <c r="E8" s="268">
        <v>58474</v>
      </c>
      <c r="F8" s="268">
        <v>57670</v>
      </c>
      <c r="G8" s="268">
        <v>55965</v>
      </c>
      <c r="H8" s="268">
        <v>57026</v>
      </c>
      <c r="I8" s="268">
        <v>57014</v>
      </c>
      <c r="J8" s="268">
        <v>57103</v>
      </c>
      <c r="W8" s="1247"/>
      <c r="X8" s="1247"/>
      <c r="Y8" s="1247"/>
      <c r="Z8" s="1247"/>
      <c r="AA8" s="1247"/>
      <c r="AB8" s="1247"/>
      <c r="AC8" s="1247"/>
      <c r="AD8" s="1247"/>
    </row>
    <row r="9" spans="1:31" ht="15" customHeight="1">
      <c r="A9" s="1239" t="s">
        <v>984</v>
      </c>
      <c r="B9" s="257">
        <v>8713</v>
      </c>
      <c r="C9" s="257">
        <v>9763</v>
      </c>
      <c r="D9" s="257">
        <v>9311</v>
      </c>
      <c r="E9" s="257">
        <v>9907</v>
      </c>
      <c r="F9" s="257">
        <v>9870</v>
      </c>
      <c r="G9" s="257">
        <v>10553</v>
      </c>
      <c r="H9" s="257">
        <v>11323</v>
      </c>
      <c r="I9" s="257">
        <v>11508</v>
      </c>
      <c r="J9" s="257">
        <v>10376</v>
      </c>
      <c r="W9" s="1247"/>
      <c r="X9" s="1247"/>
      <c r="Y9" s="1247"/>
      <c r="Z9" s="1247"/>
      <c r="AA9" s="1247"/>
      <c r="AB9" s="1247"/>
      <c r="AC9" s="1247"/>
      <c r="AD9" s="1247"/>
    </row>
    <row r="10" spans="1:31" ht="15" customHeight="1">
      <c r="A10" s="1236" t="s">
        <v>985</v>
      </c>
      <c r="B10" s="257">
        <v>3862</v>
      </c>
      <c r="C10" s="257">
        <v>3930</v>
      </c>
      <c r="D10" s="257">
        <v>4089</v>
      </c>
      <c r="E10" s="257">
        <v>3977</v>
      </c>
      <c r="F10" s="257">
        <v>4738</v>
      </c>
      <c r="G10" s="257">
        <v>5283</v>
      </c>
      <c r="H10" s="257">
        <v>5420</v>
      </c>
      <c r="I10" s="257">
        <v>6293</v>
      </c>
      <c r="J10" s="257">
        <v>6135</v>
      </c>
      <c r="W10" s="1247"/>
      <c r="X10" s="1247"/>
      <c r="Y10" s="1247"/>
      <c r="Z10" s="1247"/>
      <c r="AA10" s="1247"/>
      <c r="AB10" s="1247"/>
      <c r="AC10" s="1247"/>
      <c r="AD10" s="1247"/>
    </row>
    <row r="11" spans="1:31" ht="15" customHeight="1">
      <c r="A11" s="1236" t="s">
        <v>986</v>
      </c>
      <c r="B11" s="257">
        <v>27610</v>
      </c>
      <c r="C11" s="257">
        <v>27693</v>
      </c>
      <c r="D11" s="257">
        <v>27822</v>
      </c>
      <c r="E11" s="257">
        <v>27612</v>
      </c>
      <c r="F11" s="257">
        <v>27256</v>
      </c>
      <c r="G11" s="257">
        <v>26927</v>
      </c>
      <c r="H11" s="257">
        <v>26933</v>
      </c>
      <c r="I11" s="257">
        <v>25468</v>
      </c>
      <c r="J11" s="257">
        <v>26248</v>
      </c>
      <c r="W11" s="1247"/>
      <c r="X11" s="1247"/>
      <c r="Y11" s="1247"/>
      <c r="Z11" s="1247"/>
      <c r="AA11" s="1247"/>
      <c r="AB11" s="1247"/>
      <c r="AC11" s="1247"/>
      <c r="AD11" s="1247"/>
    </row>
    <row r="12" spans="1:31" ht="15" customHeight="1">
      <c r="A12" s="1236" t="s">
        <v>987</v>
      </c>
      <c r="B12" s="257">
        <v>880</v>
      </c>
      <c r="C12" s="257">
        <v>879</v>
      </c>
      <c r="D12" s="257">
        <v>878</v>
      </c>
      <c r="E12" s="257">
        <v>882</v>
      </c>
      <c r="F12" s="257">
        <v>880</v>
      </c>
      <c r="G12" s="257">
        <v>883</v>
      </c>
      <c r="H12" s="257">
        <v>890</v>
      </c>
      <c r="I12" s="257">
        <v>893</v>
      </c>
      <c r="J12" s="257">
        <v>874</v>
      </c>
      <c r="W12" s="1247"/>
      <c r="X12" s="1247"/>
      <c r="Y12" s="1247"/>
      <c r="Z12" s="1247"/>
      <c r="AA12" s="1247"/>
      <c r="AB12" s="1247"/>
      <c r="AC12" s="1247"/>
      <c r="AD12" s="1247"/>
    </row>
    <row r="13" spans="1:31" ht="15" customHeight="1">
      <c r="A13" s="1236" t="s">
        <v>988</v>
      </c>
      <c r="B13" s="257">
        <v>3472</v>
      </c>
      <c r="C13" s="257">
        <v>3627</v>
      </c>
      <c r="D13" s="257">
        <v>3988</v>
      </c>
      <c r="E13" s="257">
        <v>5230</v>
      </c>
      <c r="F13" s="257">
        <v>4329</v>
      </c>
      <c r="G13" s="257">
        <v>2920</v>
      </c>
      <c r="H13" s="257">
        <v>2788</v>
      </c>
      <c r="I13" s="257">
        <v>3189</v>
      </c>
      <c r="J13" s="257">
        <v>2958</v>
      </c>
      <c r="W13" s="1247"/>
      <c r="X13" s="1247"/>
      <c r="Y13" s="1247"/>
      <c r="Z13" s="1247"/>
      <c r="AA13" s="1247"/>
      <c r="AB13" s="1247"/>
      <c r="AC13" s="1247"/>
      <c r="AD13" s="1247"/>
    </row>
    <row r="14" spans="1:31" ht="15" customHeight="1">
      <c r="A14" s="1236" t="s">
        <v>989</v>
      </c>
      <c r="B14" s="257">
        <v>16665</v>
      </c>
      <c r="C14" s="257">
        <v>17557</v>
      </c>
      <c r="D14" s="257">
        <v>16716</v>
      </c>
      <c r="E14" s="257">
        <v>16239</v>
      </c>
      <c r="F14" s="257">
        <v>15736</v>
      </c>
      <c r="G14" s="257">
        <v>13055</v>
      </c>
      <c r="H14" s="257">
        <v>13384</v>
      </c>
      <c r="I14" s="257">
        <v>12877</v>
      </c>
      <c r="J14" s="257">
        <v>13673</v>
      </c>
      <c r="W14" s="1247"/>
      <c r="X14" s="1247"/>
      <c r="Y14" s="1247"/>
      <c r="Z14" s="1247"/>
      <c r="AA14" s="1247"/>
      <c r="AB14" s="1247"/>
      <c r="AC14" s="1247"/>
      <c r="AD14" s="1247"/>
    </row>
    <row r="15" spans="1:31" ht="15" customHeight="1">
      <c r="A15" s="1236" t="s">
        <v>981</v>
      </c>
      <c r="B15" s="257">
        <v>671</v>
      </c>
      <c r="C15" s="257">
        <v>1133</v>
      </c>
      <c r="D15" s="257">
        <v>418</v>
      </c>
      <c r="E15" s="257">
        <v>560</v>
      </c>
      <c r="F15" s="257">
        <v>520</v>
      </c>
      <c r="G15" s="257">
        <v>685</v>
      </c>
      <c r="H15" s="257">
        <v>840</v>
      </c>
      <c r="I15" s="257">
        <v>948</v>
      </c>
      <c r="J15" s="257">
        <v>1047</v>
      </c>
      <c r="W15" s="1247"/>
      <c r="X15" s="1247"/>
      <c r="Y15" s="1247"/>
      <c r="Z15" s="1247"/>
      <c r="AA15" s="1247"/>
      <c r="AB15" s="1247"/>
      <c r="AC15" s="1247"/>
      <c r="AD15" s="1247"/>
    </row>
    <row r="16" spans="1:31" ht="15" customHeight="1">
      <c r="A16" s="1236" t="s">
        <v>986</v>
      </c>
      <c r="B16" s="257">
        <v>5548</v>
      </c>
      <c r="C16" s="257">
        <v>5656</v>
      </c>
      <c r="D16" s="257">
        <v>5562</v>
      </c>
      <c r="E16" s="257">
        <v>5522</v>
      </c>
      <c r="F16" s="257">
        <v>5373</v>
      </c>
      <c r="G16" s="257">
        <v>5266</v>
      </c>
      <c r="H16" s="257">
        <v>5115</v>
      </c>
      <c r="I16" s="257">
        <v>4661</v>
      </c>
      <c r="J16" s="257">
        <v>5163</v>
      </c>
      <c r="W16" s="1247"/>
      <c r="X16" s="1247"/>
      <c r="Y16" s="1247"/>
      <c r="Z16" s="1247"/>
      <c r="AA16" s="1247"/>
      <c r="AB16" s="1247"/>
      <c r="AC16" s="1247"/>
      <c r="AD16" s="1247"/>
    </row>
    <row r="17" spans="1:30" ht="15" customHeight="1">
      <c r="A17" s="1236" t="s">
        <v>988</v>
      </c>
      <c r="B17" s="257">
        <v>10447</v>
      </c>
      <c r="C17" s="257">
        <v>10769</v>
      </c>
      <c r="D17" s="491">
        <v>10736</v>
      </c>
      <c r="E17" s="257">
        <v>10157</v>
      </c>
      <c r="F17" s="257">
        <v>9842</v>
      </c>
      <c r="G17" s="257">
        <v>7104</v>
      </c>
      <c r="H17" s="257">
        <v>7429</v>
      </c>
      <c r="I17" s="257">
        <v>7268</v>
      </c>
      <c r="J17" s="257">
        <v>7463</v>
      </c>
      <c r="W17" s="1247"/>
      <c r="X17" s="1247"/>
      <c r="Y17" s="1247"/>
      <c r="Z17" s="1247"/>
      <c r="AA17" s="1247"/>
      <c r="AB17" s="1247"/>
      <c r="AC17" s="1247"/>
      <c r="AD17" s="1247"/>
    </row>
    <row r="18" spans="1:30" ht="15" customHeight="1">
      <c r="A18" s="258"/>
      <c r="B18" s="257"/>
      <c r="C18" s="257"/>
      <c r="D18" s="257"/>
      <c r="E18" s="257"/>
      <c r="F18" s="257"/>
      <c r="G18" s="257"/>
      <c r="H18" s="257"/>
      <c r="I18" s="257"/>
      <c r="J18" s="257"/>
      <c r="W18" s="1247"/>
      <c r="X18" s="1247"/>
      <c r="Y18" s="1247"/>
      <c r="Z18" s="1247"/>
      <c r="AA18" s="1247"/>
      <c r="AB18" s="1247"/>
      <c r="AC18" s="1247"/>
      <c r="AD18" s="1247"/>
    </row>
    <row r="19" spans="1:30" ht="15" customHeight="1">
      <c r="A19" s="1237" t="s">
        <v>990</v>
      </c>
      <c r="B19" s="489">
        <v>773</v>
      </c>
      <c r="C19" s="489">
        <v>749</v>
      </c>
      <c r="D19" s="490">
        <v>645</v>
      </c>
      <c r="E19" s="489">
        <v>696</v>
      </c>
      <c r="F19" s="489">
        <v>648</v>
      </c>
      <c r="G19" s="489">
        <v>633</v>
      </c>
      <c r="H19" s="489">
        <v>934</v>
      </c>
      <c r="I19" s="489">
        <v>674</v>
      </c>
      <c r="J19" s="489">
        <v>795</v>
      </c>
      <c r="W19" s="1247"/>
      <c r="X19" s="1247"/>
      <c r="Y19" s="1247"/>
      <c r="Z19" s="1247"/>
      <c r="AA19" s="1247"/>
      <c r="AB19" s="1247"/>
      <c r="AC19" s="1247"/>
      <c r="AD19" s="1247"/>
    </row>
    <row r="20" spans="1:30" ht="15" customHeight="1">
      <c r="A20" s="258"/>
      <c r="B20" s="257"/>
      <c r="C20" s="257"/>
      <c r="D20" s="257"/>
      <c r="E20" s="257"/>
      <c r="F20" s="257"/>
      <c r="G20" s="257"/>
      <c r="H20" s="257"/>
      <c r="I20" s="257"/>
      <c r="J20" s="257"/>
      <c r="W20" s="1247"/>
      <c r="X20" s="1247"/>
      <c r="Y20" s="1247"/>
      <c r="Z20" s="1247"/>
      <c r="AA20" s="1247"/>
      <c r="AB20" s="1247"/>
      <c r="AC20" s="1247"/>
      <c r="AD20" s="1247"/>
    </row>
    <row r="21" spans="1:30" ht="15" customHeight="1">
      <c r="A21" s="1237" t="s">
        <v>991</v>
      </c>
      <c r="B21" s="489">
        <v>4972</v>
      </c>
      <c r="C21" s="489">
        <v>4171</v>
      </c>
      <c r="D21" s="489">
        <v>4409</v>
      </c>
      <c r="E21" s="489">
        <v>4720</v>
      </c>
      <c r="F21" s="489">
        <v>6616</v>
      </c>
      <c r="G21" s="489">
        <v>7537</v>
      </c>
      <c r="H21" s="489">
        <v>9597</v>
      </c>
      <c r="I21" s="489">
        <v>8594</v>
      </c>
      <c r="J21" s="489">
        <v>4934</v>
      </c>
      <c r="W21" s="1247"/>
      <c r="X21" s="1247"/>
      <c r="Y21" s="1247"/>
      <c r="Z21" s="1247"/>
      <c r="AA21" s="1247"/>
      <c r="AB21" s="1247"/>
      <c r="AC21" s="1247"/>
      <c r="AD21" s="1247"/>
    </row>
    <row r="22" spans="1:30" ht="15" customHeight="1">
      <c r="A22" s="1236" t="s">
        <v>992</v>
      </c>
      <c r="B22" s="257">
        <v>3908</v>
      </c>
      <c r="C22" s="257">
        <v>3016</v>
      </c>
      <c r="D22" s="257">
        <v>3674</v>
      </c>
      <c r="E22" s="257">
        <v>4044</v>
      </c>
      <c r="F22" s="257">
        <v>3671</v>
      </c>
      <c r="G22" s="257">
        <v>4781</v>
      </c>
      <c r="H22" s="257">
        <v>6842</v>
      </c>
      <c r="I22" s="257">
        <v>5825</v>
      </c>
      <c r="J22" s="257">
        <v>4126</v>
      </c>
      <c r="W22" s="1247"/>
      <c r="X22" s="1247"/>
      <c r="Y22" s="1247"/>
      <c r="Z22" s="1247"/>
      <c r="AA22" s="1247"/>
      <c r="AB22" s="1247"/>
      <c r="AC22" s="1247"/>
      <c r="AD22" s="1247"/>
    </row>
    <row r="23" spans="1:30" ht="15" customHeight="1">
      <c r="A23" s="1236" t="s">
        <v>993</v>
      </c>
      <c r="B23" s="257">
        <v>637</v>
      </c>
      <c r="C23" s="257">
        <v>745</v>
      </c>
      <c r="D23" s="257">
        <v>735</v>
      </c>
      <c r="E23" s="257">
        <v>676</v>
      </c>
      <c r="F23" s="257">
        <v>606</v>
      </c>
      <c r="G23" s="257">
        <v>598</v>
      </c>
      <c r="H23" s="257">
        <v>653</v>
      </c>
      <c r="I23" s="257">
        <v>865</v>
      </c>
      <c r="J23" s="257">
        <v>808</v>
      </c>
      <c r="W23" s="1247"/>
      <c r="X23" s="1247"/>
      <c r="Y23" s="1247"/>
      <c r="Z23" s="1247"/>
      <c r="AA23" s="1247"/>
      <c r="AB23" s="1247"/>
      <c r="AC23" s="1247"/>
      <c r="AD23" s="1247"/>
    </row>
    <row r="24" spans="1:30" ht="15" customHeight="1">
      <c r="A24" s="1236" t="s">
        <v>994</v>
      </c>
      <c r="B24" s="257">
        <v>427</v>
      </c>
      <c r="C24" s="257">
        <v>410</v>
      </c>
      <c r="D24" s="257">
        <v>0</v>
      </c>
      <c r="E24" s="257">
        <v>0</v>
      </c>
      <c r="F24" s="257">
        <v>2339</v>
      </c>
      <c r="G24" s="257">
        <v>2158</v>
      </c>
      <c r="H24" s="257">
        <v>2102</v>
      </c>
      <c r="I24" s="257">
        <v>1904</v>
      </c>
      <c r="J24" s="257">
        <v>0</v>
      </c>
      <c r="W24" s="1247"/>
      <c r="X24" s="1247"/>
      <c r="Y24" s="1247"/>
      <c r="Z24" s="1247"/>
      <c r="AA24" s="1247"/>
      <c r="AB24" s="1247"/>
      <c r="AC24" s="1247"/>
      <c r="AD24" s="1247"/>
    </row>
    <row r="25" spans="1:30" ht="15" customHeight="1">
      <c r="A25" s="1236"/>
      <c r="B25" s="257"/>
      <c r="C25" s="257"/>
      <c r="D25" s="257"/>
      <c r="E25" s="257"/>
      <c r="F25" s="257"/>
      <c r="G25" s="257"/>
      <c r="H25" s="257"/>
      <c r="I25" s="257"/>
      <c r="J25" s="257"/>
      <c r="W25" s="1247"/>
      <c r="X25" s="1247"/>
      <c r="Y25" s="1247"/>
      <c r="Z25" s="1247"/>
      <c r="AA25" s="1247"/>
      <c r="AB25" s="1247"/>
      <c r="AC25" s="1247"/>
      <c r="AD25" s="1247"/>
    </row>
    <row r="26" spans="1:30" ht="15" customHeight="1">
      <c r="A26" s="1237" t="s">
        <v>995</v>
      </c>
      <c r="B26" s="1407" t="s">
        <v>996</v>
      </c>
      <c r="C26" s="489">
        <v>2</v>
      </c>
      <c r="D26" s="1408" t="s">
        <v>996</v>
      </c>
      <c r="E26" s="489">
        <v>1</v>
      </c>
      <c r="F26" s="489">
        <v>265</v>
      </c>
      <c r="G26" s="489">
        <v>106</v>
      </c>
      <c r="H26" s="489">
        <v>1</v>
      </c>
      <c r="I26" s="1408" t="s">
        <v>996</v>
      </c>
      <c r="J26" s="489">
        <v>4</v>
      </c>
      <c r="W26" s="1247"/>
      <c r="X26" s="1247"/>
      <c r="Y26" s="1247"/>
      <c r="Z26" s="1247"/>
      <c r="AA26" s="1247"/>
      <c r="AB26" s="1247"/>
      <c r="AC26" s="1247"/>
      <c r="AD26" s="1247"/>
    </row>
    <row r="27" spans="1:30" ht="15" customHeight="1">
      <c r="A27" s="96"/>
      <c r="B27" s="257"/>
      <c r="C27" s="257"/>
      <c r="D27" s="257"/>
      <c r="E27" s="257"/>
      <c r="F27" s="257"/>
      <c r="G27" s="257"/>
      <c r="H27" s="257"/>
      <c r="I27" s="257"/>
      <c r="J27" s="257"/>
      <c r="W27" s="1247"/>
      <c r="X27" s="1247"/>
      <c r="Y27" s="1247"/>
      <c r="Z27" s="1247"/>
      <c r="AA27" s="1247"/>
      <c r="AB27" s="1247"/>
      <c r="AC27" s="1247"/>
      <c r="AD27" s="1247"/>
    </row>
    <row r="28" spans="1:30" ht="15" customHeight="1">
      <c r="A28" s="1237" t="s">
        <v>997</v>
      </c>
      <c r="B28" s="489">
        <v>14306</v>
      </c>
      <c r="C28" s="489">
        <v>14306</v>
      </c>
      <c r="D28" s="489">
        <v>14306</v>
      </c>
      <c r="E28" s="489">
        <v>14306</v>
      </c>
      <c r="F28" s="489">
        <v>14701</v>
      </c>
      <c r="G28" s="489">
        <v>14701</v>
      </c>
      <c r="H28" s="489">
        <v>14701</v>
      </c>
      <c r="I28" s="489">
        <v>14701</v>
      </c>
      <c r="J28" s="489">
        <v>15698</v>
      </c>
      <c r="W28" s="1247"/>
      <c r="X28" s="1247"/>
      <c r="Y28" s="1247"/>
      <c r="Z28" s="1247"/>
      <c r="AA28" s="1247"/>
      <c r="AB28" s="1247"/>
      <c r="AC28" s="1247"/>
      <c r="AD28" s="1247"/>
    </row>
    <row r="29" spans="1:30" ht="15" customHeight="1">
      <c r="A29" s="96"/>
      <c r="B29" s="115"/>
      <c r="C29" s="115"/>
      <c r="D29" s="115"/>
      <c r="E29" s="115"/>
      <c r="F29" s="115"/>
      <c r="G29" s="115"/>
      <c r="H29" s="115"/>
      <c r="I29" s="115"/>
      <c r="J29" s="115"/>
      <c r="W29" s="1247"/>
      <c r="X29" s="1247"/>
      <c r="Y29" s="1247"/>
      <c r="Z29" s="1247"/>
      <c r="AA29" s="1247"/>
      <c r="AB29" s="1247"/>
      <c r="AC29" s="1247"/>
      <c r="AD29" s="1247"/>
    </row>
    <row r="30" spans="1:30" ht="23.25" customHeight="1">
      <c r="A30" s="1237" t="s">
        <v>998</v>
      </c>
      <c r="B30" s="1407"/>
      <c r="C30" s="1407"/>
      <c r="D30" s="1407"/>
      <c r="E30" s="1407"/>
      <c r="F30" s="489">
        <v>630</v>
      </c>
      <c r="G30" s="489">
        <v>546</v>
      </c>
      <c r="H30" s="489">
        <v>452</v>
      </c>
      <c r="I30" s="489">
        <v>735</v>
      </c>
      <c r="J30" s="489">
        <v>750</v>
      </c>
      <c r="W30" s="1247"/>
      <c r="X30" s="1247"/>
      <c r="Y30" s="1247"/>
      <c r="Z30" s="1247"/>
      <c r="AA30" s="1247"/>
      <c r="AB30" s="1247"/>
      <c r="AC30" s="1247"/>
      <c r="AD30" s="1247"/>
    </row>
    <row r="31" spans="1:30" ht="31.5" customHeight="1">
      <c r="A31" s="1237" t="s">
        <v>999</v>
      </c>
      <c r="B31" s="489">
        <v>12372</v>
      </c>
      <c r="C31" s="489">
        <v>12763</v>
      </c>
      <c r="D31" s="489">
        <v>12577</v>
      </c>
      <c r="E31" s="489">
        <v>11993</v>
      </c>
      <c r="F31" s="489">
        <v>12101</v>
      </c>
      <c r="G31" s="489">
        <v>11450</v>
      </c>
      <c r="H31" s="489">
        <v>11151</v>
      </c>
      <c r="I31" s="489">
        <v>10162</v>
      </c>
      <c r="J31" s="489">
        <v>10667</v>
      </c>
      <c r="W31" s="1247"/>
      <c r="X31" s="1247"/>
      <c r="Y31" s="1247"/>
      <c r="Z31" s="1247"/>
      <c r="AA31" s="1247"/>
      <c r="AB31" s="1247"/>
      <c r="AC31" s="1247"/>
      <c r="AD31" s="1247"/>
    </row>
    <row r="32" spans="1:30" ht="15" customHeight="1">
      <c r="A32" s="96"/>
      <c r="B32" s="115"/>
      <c r="C32" s="115"/>
      <c r="D32" s="115"/>
      <c r="E32" s="115"/>
      <c r="F32" s="115"/>
      <c r="G32" s="115"/>
      <c r="H32" s="115"/>
      <c r="I32" s="115"/>
      <c r="J32" s="115"/>
      <c r="W32" s="1243"/>
      <c r="X32" s="1243"/>
      <c r="Y32" s="1243"/>
      <c r="Z32" s="1243"/>
      <c r="AA32" s="1243"/>
      <c r="AB32" s="1243"/>
      <c r="AC32" s="1243"/>
      <c r="AD32" s="1243"/>
    </row>
    <row r="33" spans="1:30" ht="21.6" thickBot="1">
      <c r="A33" s="1260" t="s">
        <v>1000</v>
      </c>
      <c r="B33" s="182">
        <v>0</v>
      </c>
      <c r="C33" s="182">
        <v>0</v>
      </c>
      <c r="D33" s="182">
        <v>0</v>
      </c>
      <c r="E33" s="182">
        <v>0</v>
      </c>
      <c r="F33" s="182">
        <v>0</v>
      </c>
      <c r="G33" s="182">
        <v>0</v>
      </c>
      <c r="H33" s="182">
        <v>0</v>
      </c>
      <c r="I33" s="182">
        <v>0</v>
      </c>
      <c r="J33" s="182">
        <v>0</v>
      </c>
      <c r="W33" s="1243"/>
      <c r="X33" s="1243"/>
      <c r="Y33" s="1243"/>
      <c r="Z33" s="1243"/>
      <c r="AA33" s="1243"/>
      <c r="AB33" s="1243"/>
      <c r="AC33" s="1243"/>
      <c r="AD33" s="1243"/>
    </row>
    <row r="34" spans="1:30" ht="15" customHeight="1">
      <c r="A34" s="1259" t="s">
        <v>337</v>
      </c>
      <c r="B34" s="97">
        <v>151906</v>
      </c>
      <c r="C34" s="97">
        <v>152563</v>
      </c>
      <c r="D34" s="97">
        <v>152222</v>
      </c>
      <c r="E34" s="97">
        <v>154037</v>
      </c>
      <c r="F34" s="97">
        <v>155440</v>
      </c>
      <c r="G34" s="97">
        <v>150559</v>
      </c>
      <c r="H34" s="97">
        <v>154600</v>
      </c>
      <c r="I34" s="97">
        <v>152108</v>
      </c>
      <c r="J34" s="97">
        <v>150215</v>
      </c>
      <c r="W34" s="1247"/>
      <c r="X34" s="1247"/>
      <c r="Y34" s="1247"/>
      <c r="Z34" s="1247"/>
      <c r="AA34" s="1247"/>
      <c r="AB34" s="1247"/>
      <c r="AC34" s="1247"/>
      <c r="AD34" s="1247"/>
    </row>
    <row r="35" spans="1:30" ht="15" customHeight="1">
      <c r="A35" s="89"/>
      <c r="B35" s="1256"/>
      <c r="C35" s="1255"/>
      <c r="D35" s="1254"/>
      <c r="E35" s="1254"/>
      <c r="F35" s="1254"/>
      <c r="G35" s="96"/>
      <c r="H35" s="96"/>
      <c r="I35" s="96"/>
      <c r="J35" s="96"/>
      <c r="W35" s="1243"/>
      <c r="X35" s="1243"/>
      <c r="Y35" s="1243"/>
      <c r="Z35" s="1243"/>
      <c r="AA35" s="1243"/>
      <c r="AB35" s="1243"/>
      <c r="AC35" s="1243"/>
      <c r="AD35" s="1243"/>
    </row>
    <row r="36" spans="1:30" ht="15" customHeight="1">
      <c r="A36" s="85"/>
      <c r="B36" s="1258"/>
      <c r="C36" s="85"/>
      <c r="D36" s="85"/>
      <c r="E36" s="85"/>
      <c r="F36" s="85"/>
      <c r="G36" s="85"/>
      <c r="H36" s="85"/>
      <c r="I36" s="85"/>
      <c r="J36" s="85"/>
      <c r="W36" s="1243"/>
      <c r="X36" s="1243"/>
      <c r="Y36" s="1243"/>
      <c r="Z36" s="1243"/>
      <c r="AA36" s="1243"/>
      <c r="AB36" s="1243"/>
      <c r="AC36" s="1243"/>
      <c r="AD36" s="1243"/>
    </row>
    <row r="37" spans="1:30" ht="15" customHeight="1">
      <c r="A37" s="85"/>
      <c r="B37" s="1258"/>
      <c r="C37" s="85"/>
      <c r="D37" s="85"/>
      <c r="E37" s="85"/>
      <c r="F37" s="85"/>
      <c r="G37" s="85"/>
      <c r="H37" s="85"/>
      <c r="I37" s="85"/>
      <c r="J37" s="85"/>
      <c r="W37" s="1243"/>
      <c r="X37" s="1243"/>
      <c r="Y37" s="1243"/>
      <c r="Z37" s="1243"/>
      <c r="AA37" s="1243"/>
      <c r="AB37" s="1243"/>
      <c r="AC37" s="1243"/>
      <c r="AD37" s="1243"/>
    </row>
    <row r="38" spans="1:30" ht="15" customHeight="1">
      <c r="A38" s="1428" t="s">
        <v>1001</v>
      </c>
      <c r="B38" s="1256"/>
      <c r="C38" s="1255"/>
      <c r="D38" s="1254"/>
      <c r="E38" s="1254"/>
      <c r="F38" s="1254"/>
      <c r="G38" s="96"/>
      <c r="H38" s="96"/>
      <c r="I38" s="96"/>
      <c r="J38" s="96"/>
      <c r="W38" s="1243"/>
      <c r="X38" s="1243"/>
      <c r="Y38" s="1243"/>
      <c r="Z38" s="1243"/>
      <c r="AA38" s="1243"/>
      <c r="AB38" s="1243"/>
      <c r="AC38" s="1243"/>
      <c r="AD38" s="1243"/>
    </row>
    <row r="39" spans="1:30" ht="15" customHeight="1" thickBot="1">
      <c r="A39" s="1257"/>
      <c r="B39" s="1256"/>
      <c r="C39" s="1255"/>
      <c r="D39" s="1254"/>
      <c r="E39" s="1254"/>
      <c r="F39" s="1254"/>
      <c r="G39" s="96"/>
      <c r="H39" s="96"/>
      <c r="I39" s="96"/>
      <c r="J39" s="96"/>
      <c r="W39" s="1243"/>
      <c r="X39" s="1243"/>
      <c r="Y39" s="1243"/>
      <c r="Z39" s="1243"/>
      <c r="AA39" s="1243"/>
      <c r="AB39" s="1243"/>
      <c r="AC39" s="1243"/>
      <c r="AD39" s="1243"/>
    </row>
    <row r="40" spans="1:30" ht="15" customHeight="1" thickBot="1">
      <c r="A40" s="1253" t="s">
        <v>1002</v>
      </c>
      <c r="B40" s="92" t="s">
        <v>112</v>
      </c>
      <c r="C40" s="92" t="s">
        <v>113</v>
      </c>
      <c r="D40" s="92" t="s">
        <v>114</v>
      </c>
      <c r="E40" s="91" t="s">
        <v>115</v>
      </c>
      <c r="F40" s="91" t="s">
        <v>116</v>
      </c>
      <c r="G40" s="91" t="s">
        <v>117</v>
      </c>
      <c r="H40" s="91" t="s">
        <v>118</v>
      </c>
      <c r="I40" s="90" t="s">
        <v>119</v>
      </c>
      <c r="J40" s="90" t="s">
        <v>120</v>
      </c>
      <c r="W40" s="1243"/>
      <c r="X40" s="1243"/>
      <c r="Y40" s="1243"/>
      <c r="Z40" s="1243"/>
      <c r="AA40" s="1243"/>
      <c r="AB40" s="1243"/>
      <c r="AC40" s="1243"/>
      <c r="AD40" s="1243"/>
    </row>
    <row r="41" spans="1:30" ht="15" customHeight="1">
      <c r="A41" s="1249" t="s">
        <v>1003</v>
      </c>
      <c r="B41" s="484">
        <v>0.14000000000000001</v>
      </c>
      <c r="C41" s="484">
        <v>0.14000000000000001</v>
      </c>
      <c r="D41" s="484">
        <v>0.14000000000000001</v>
      </c>
      <c r="E41" s="484">
        <v>0.13</v>
      </c>
      <c r="F41" s="484">
        <v>0.15</v>
      </c>
      <c r="G41" s="484">
        <v>0.15</v>
      </c>
      <c r="H41" s="484">
        <v>0.16</v>
      </c>
      <c r="I41" s="484">
        <v>0.18</v>
      </c>
      <c r="J41" s="484">
        <v>0.18</v>
      </c>
      <c r="W41" s="1247"/>
      <c r="X41" s="1247"/>
      <c r="Y41" s="1247"/>
      <c r="Z41" s="1247"/>
      <c r="AA41" s="1247"/>
      <c r="AB41" s="1247"/>
      <c r="AC41" s="1247"/>
      <c r="AD41" s="1247"/>
    </row>
    <row r="42" spans="1:30" ht="15" customHeight="1">
      <c r="A42" s="1236" t="s">
        <v>684</v>
      </c>
      <c r="B42" s="483">
        <v>0.28999999999999998</v>
      </c>
      <c r="C42" s="483">
        <v>0.28999999999999998</v>
      </c>
      <c r="D42" s="483">
        <v>0.28000000000000003</v>
      </c>
      <c r="E42" s="483">
        <v>0.27</v>
      </c>
      <c r="F42" s="483">
        <v>0.28000000000000003</v>
      </c>
      <c r="G42" s="483">
        <v>0.28000000000000003</v>
      </c>
      <c r="H42" s="483">
        <v>0.3</v>
      </c>
      <c r="I42" s="483">
        <v>0.3</v>
      </c>
      <c r="J42" s="483">
        <v>0.34</v>
      </c>
      <c r="W42" s="1247"/>
      <c r="X42" s="1247"/>
      <c r="Y42" s="1247"/>
      <c r="Z42" s="1247"/>
      <c r="AA42" s="1247"/>
      <c r="AB42" s="1247"/>
      <c r="AC42" s="1247"/>
      <c r="AD42" s="1247"/>
    </row>
    <row r="43" spans="1:30" ht="15" customHeight="1">
      <c r="A43" s="1236" t="s">
        <v>685</v>
      </c>
      <c r="B43" s="483">
        <v>7.0000000000000007E-2</v>
      </c>
      <c r="C43" s="483">
        <v>7.0000000000000007E-2</v>
      </c>
      <c r="D43" s="483">
        <v>0.06</v>
      </c>
      <c r="E43" s="483">
        <v>0.06</v>
      </c>
      <c r="F43" s="483">
        <v>0.09</v>
      </c>
      <c r="G43" s="483">
        <v>0.09</v>
      </c>
      <c r="H43" s="483">
        <v>0.09</v>
      </c>
      <c r="I43" s="483">
        <v>0.1</v>
      </c>
      <c r="J43" s="483">
        <v>0.09</v>
      </c>
      <c r="W43" s="1247"/>
      <c r="X43" s="1247"/>
      <c r="Y43" s="1247"/>
      <c r="Z43" s="1247"/>
      <c r="AA43" s="1247"/>
      <c r="AB43" s="1247"/>
      <c r="AC43" s="1247"/>
      <c r="AD43" s="1247"/>
    </row>
    <row r="44" spans="1:30" ht="15" customHeight="1">
      <c r="A44" s="1236" t="s">
        <v>556</v>
      </c>
      <c r="B44" s="483">
        <v>0.11</v>
      </c>
      <c r="C44" s="483">
        <v>0.12</v>
      </c>
      <c r="D44" s="483">
        <v>0.12</v>
      </c>
      <c r="E44" s="483">
        <v>0.12</v>
      </c>
      <c r="F44" s="483">
        <v>0.12</v>
      </c>
      <c r="G44" s="483">
        <v>0.11</v>
      </c>
      <c r="H44" s="483">
        <v>0.11</v>
      </c>
      <c r="I44" s="483">
        <v>0.13</v>
      </c>
      <c r="J44" s="483">
        <v>0.12</v>
      </c>
      <c r="W44" s="1247"/>
      <c r="X44" s="1247"/>
      <c r="Y44" s="1247"/>
      <c r="Z44" s="1247"/>
      <c r="AA44" s="1247"/>
      <c r="AB44" s="1247"/>
      <c r="AC44" s="1247"/>
      <c r="AD44" s="1247"/>
    </row>
    <row r="45" spans="1:30" ht="15" customHeight="1">
      <c r="A45" s="1236" t="s">
        <v>686</v>
      </c>
      <c r="B45" s="483">
        <v>0.1</v>
      </c>
      <c r="C45" s="483">
        <v>0.1</v>
      </c>
      <c r="D45" s="483">
        <v>0.11</v>
      </c>
      <c r="E45" s="483">
        <v>0.11</v>
      </c>
      <c r="F45" s="483">
        <v>0.12</v>
      </c>
      <c r="G45" s="483">
        <v>0.14000000000000001</v>
      </c>
      <c r="H45" s="483">
        <v>0.17</v>
      </c>
      <c r="I45" s="483">
        <v>0.18</v>
      </c>
      <c r="J45" s="483">
        <v>0.21</v>
      </c>
      <c r="W45" s="1247"/>
      <c r="X45" s="1247"/>
      <c r="Y45" s="1247"/>
      <c r="Z45" s="1247"/>
      <c r="AA45" s="1247"/>
      <c r="AB45" s="1247"/>
      <c r="AC45" s="1247"/>
      <c r="AD45" s="1247"/>
    </row>
    <row r="46" spans="1:30" ht="15" customHeight="1">
      <c r="A46" s="1246"/>
      <c r="B46" s="488"/>
      <c r="C46" s="488"/>
      <c r="D46" s="488"/>
      <c r="E46" s="488"/>
      <c r="F46" s="488"/>
      <c r="G46" s="488"/>
      <c r="H46" s="488"/>
      <c r="I46" s="488"/>
      <c r="J46" s="488"/>
      <c r="W46" s="1243"/>
      <c r="X46" s="1243"/>
      <c r="Y46" s="1243"/>
      <c r="Z46" s="1243"/>
      <c r="AA46" s="1243"/>
      <c r="AB46" s="1243"/>
      <c r="AC46" s="1243"/>
      <c r="AD46" s="1243"/>
    </row>
    <row r="47" spans="1:30" ht="15" customHeight="1">
      <c r="A47" s="1252" t="s">
        <v>1004</v>
      </c>
      <c r="B47" s="487">
        <v>0.42</v>
      </c>
      <c r="C47" s="487">
        <v>0.43</v>
      </c>
      <c r="D47" s="487">
        <v>0.44</v>
      </c>
      <c r="E47" s="487">
        <v>0.44</v>
      </c>
      <c r="F47" s="487">
        <v>0.44</v>
      </c>
      <c r="G47" s="487">
        <v>0.45</v>
      </c>
      <c r="H47" s="487">
        <v>0.45</v>
      </c>
      <c r="I47" s="487">
        <v>0.47</v>
      </c>
      <c r="J47" s="487">
        <v>0.47</v>
      </c>
      <c r="L47" s="121"/>
      <c r="W47" s="1247"/>
      <c r="X47" s="1247"/>
      <c r="Y47" s="1247"/>
      <c r="Z47" s="1247"/>
      <c r="AA47" s="1247"/>
      <c r="AB47" s="1247"/>
      <c r="AC47" s="1247"/>
      <c r="AD47" s="1247"/>
    </row>
    <row r="48" spans="1:30" ht="15" customHeight="1">
      <c r="A48" s="1236"/>
      <c r="B48" s="486"/>
      <c r="C48" s="486"/>
      <c r="D48" s="486"/>
      <c r="E48" s="486"/>
      <c r="F48" s="486"/>
      <c r="G48" s="486"/>
      <c r="H48" s="486"/>
      <c r="I48" s="486"/>
      <c r="J48" s="486"/>
      <c r="W48" s="1243"/>
      <c r="X48" s="1243"/>
      <c r="Y48" s="1243"/>
      <c r="Z48" s="1243"/>
      <c r="AA48" s="1243"/>
      <c r="AB48" s="1243"/>
      <c r="AC48" s="1243"/>
      <c r="AD48" s="1243"/>
    </row>
    <row r="49" spans="1:30" ht="22.5" customHeight="1">
      <c r="A49" s="1251" t="s">
        <v>1005</v>
      </c>
      <c r="B49" s="484">
        <v>0.46</v>
      </c>
      <c r="C49" s="484">
        <v>0.47</v>
      </c>
      <c r="D49" s="484">
        <v>0.47</v>
      </c>
      <c r="E49" s="484">
        <v>0.47</v>
      </c>
      <c r="F49" s="484">
        <v>0.47</v>
      </c>
      <c r="G49" s="484">
        <v>0.48</v>
      </c>
      <c r="H49" s="484">
        <v>0.47</v>
      </c>
      <c r="I49" s="484">
        <v>0.48</v>
      </c>
      <c r="J49" s="484">
        <v>0.48</v>
      </c>
      <c r="W49" s="1247"/>
      <c r="X49" s="1247"/>
      <c r="Y49" s="1247"/>
      <c r="Z49" s="1247"/>
      <c r="AA49" s="1247"/>
      <c r="AB49" s="1247"/>
      <c r="AC49" s="1247"/>
      <c r="AD49" s="1247"/>
    </row>
    <row r="50" spans="1:30" ht="15" customHeight="1">
      <c r="A50" s="1236" t="s">
        <v>684</v>
      </c>
      <c r="B50" s="483">
        <v>0.42</v>
      </c>
      <c r="C50" s="483">
        <v>0.45</v>
      </c>
      <c r="D50" s="483">
        <v>0.45</v>
      </c>
      <c r="E50" s="483">
        <v>0.47</v>
      </c>
      <c r="F50" s="483">
        <v>0.47</v>
      </c>
      <c r="G50" s="483">
        <v>0.48</v>
      </c>
      <c r="H50" s="483">
        <v>0.48</v>
      </c>
      <c r="I50" s="483">
        <v>0.49</v>
      </c>
      <c r="J50" s="483">
        <v>0.47</v>
      </c>
      <c r="W50" s="1247"/>
      <c r="X50" s="1247"/>
      <c r="Y50" s="1247"/>
      <c r="Z50" s="1247"/>
      <c r="AA50" s="1247"/>
      <c r="AB50" s="1247"/>
      <c r="AC50" s="1247"/>
      <c r="AD50" s="1247"/>
    </row>
    <row r="51" spans="1:30" ht="15" customHeight="1">
      <c r="A51" s="1236" t="s">
        <v>685</v>
      </c>
      <c r="B51" s="483">
        <v>0.66</v>
      </c>
      <c r="C51" s="483">
        <v>0.65</v>
      </c>
      <c r="D51" s="483">
        <v>0.66</v>
      </c>
      <c r="E51" s="483">
        <v>0.65</v>
      </c>
      <c r="F51" s="483">
        <v>0.64</v>
      </c>
      <c r="G51" s="483">
        <v>0.64</v>
      </c>
      <c r="H51" s="483">
        <v>0.63</v>
      </c>
      <c r="I51" s="483">
        <v>0.65</v>
      </c>
      <c r="J51" s="483">
        <v>0.64</v>
      </c>
      <c r="W51" s="1247"/>
      <c r="X51" s="1247"/>
      <c r="Y51" s="1247"/>
      <c r="Z51" s="1247"/>
      <c r="AA51" s="1247"/>
      <c r="AB51" s="1247"/>
      <c r="AC51" s="1247"/>
      <c r="AD51" s="1247"/>
    </row>
    <row r="52" spans="1:30" ht="15" customHeight="1">
      <c r="A52" s="1236" t="s">
        <v>556</v>
      </c>
      <c r="B52" s="483">
        <v>0.36</v>
      </c>
      <c r="C52" s="483">
        <v>0.37</v>
      </c>
      <c r="D52" s="483">
        <v>0.37</v>
      </c>
      <c r="E52" s="483">
        <v>0.37</v>
      </c>
      <c r="F52" s="483">
        <v>0.36</v>
      </c>
      <c r="G52" s="483">
        <v>0.38</v>
      </c>
      <c r="H52" s="483">
        <v>0.38</v>
      </c>
      <c r="I52" s="483">
        <v>0.38</v>
      </c>
      <c r="J52" s="483">
        <v>0.37</v>
      </c>
      <c r="W52" s="1247"/>
      <c r="X52" s="1247"/>
      <c r="Y52" s="1247"/>
      <c r="Z52" s="1247"/>
      <c r="AA52" s="1247"/>
      <c r="AB52" s="1247"/>
      <c r="AC52" s="1247"/>
      <c r="AD52" s="1247"/>
    </row>
    <row r="53" spans="1:30" ht="15" customHeight="1">
      <c r="A53" s="1236" t="s">
        <v>686</v>
      </c>
      <c r="B53" s="483">
        <v>0.4</v>
      </c>
      <c r="C53" s="483">
        <v>0.4</v>
      </c>
      <c r="D53" s="483">
        <v>0.42</v>
      </c>
      <c r="E53" s="483">
        <v>0.41</v>
      </c>
      <c r="F53" s="483">
        <v>0.41</v>
      </c>
      <c r="G53" s="483">
        <v>0.43</v>
      </c>
      <c r="H53" s="483">
        <v>0.42</v>
      </c>
      <c r="I53" s="483">
        <v>0.43</v>
      </c>
      <c r="J53" s="483">
        <v>0.43</v>
      </c>
      <c r="W53" s="1247"/>
      <c r="X53" s="1247"/>
      <c r="Y53" s="1247"/>
      <c r="Z53" s="1247"/>
      <c r="AA53" s="1247"/>
      <c r="AB53" s="1247"/>
      <c r="AC53" s="1247"/>
      <c r="AD53" s="1247"/>
    </row>
    <row r="54" spans="1:30" ht="15" customHeight="1">
      <c r="A54" s="1249"/>
      <c r="B54" s="485"/>
      <c r="C54" s="485"/>
      <c r="D54" s="485"/>
      <c r="E54" s="485"/>
      <c r="F54" s="485"/>
      <c r="G54" s="485"/>
      <c r="H54" s="485"/>
      <c r="I54" s="485"/>
      <c r="J54" s="485"/>
      <c r="W54" s="1243"/>
      <c r="X54" s="1243"/>
      <c r="Y54" s="1243"/>
      <c r="Z54" s="1243"/>
      <c r="AA54" s="1243"/>
      <c r="AB54" s="1243"/>
      <c r="AC54" s="1243"/>
      <c r="AD54" s="1243"/>
    </row>
    <row r="55" spans="1:30" ht="21">
      <c r="A55" s="1251" t="s">
        <v>1006</v>
      </c>
      <c r="B55" s="484">
        <v>0.39</v>
      </c>
      <c r="C55" s="484">
        <v>0.4</v>
      </c>
      <c r="D55" s="484">
        <v>0.41</v>
      </c>
      <c r="E55" s="484">
        <v>0.41</v>
      </c>
      <c r="F55" s="484">
        <v>0.41</v>
      </c>
      <c r="G55" s="484">
        <v>0.41</v>
      </c>
      <c r="H55" s="484">
        <v>0.43</v>
      </c>
      <c r="I55" s="484">
        <v>0.45</v>
      </c>
      <c r="J55" s="484">
        <v>0.46</v>
      </c>
      <c r="W55" s="1247"/>
      <c r="X55" s="1247"/>
      <c r="Y55" s="1247"/>
      <c r="Z55" s="1247"/>
      <c r="AA55" s="1247"/>
      <c r="AB55" s="1247"/>
      <c r="AC55" s="1247"/>
      <c r="AD55" s="1247"/>
    </row>
    <row r="56" spans="1:30" ht="15" customHeight="1">
      <c r="A56" s="1236" t="s">
        <v>684</v>
      </c>
      <c r="B56" s="483">
        <v>0.43</v>
      </c>
      <c r="C56" s="483">
        <v>0.43</v>
      </c>
      <c r="D56" s="483">
        <v>0.44</v>
      </c>
      <c r="E56" s="483">
        <v>0.46</v>
      </c>
      <c r="F56" s="483">
        <v>0.47</v>
      </c>
      <c r="G56" s="483">
        <v>0.48</v>
      </c>
      <c r="H56" s="483">
        <v>0.49</v>
      </c>
      <c r="I56" s="483">
        <v>0.51</v>
      </c>
      <c r="J56" s="483">
        <v>0.5</v>
      </c>
      <c r="W56" s="1247"/>
      <c r="X56" s="1247"/>
      <c r="Y56" s="1247"/>
      <c r="Z56" s="1247"/>
      <c r="AA56" s="1247"/>
      <c r="AB56" s="1247"/>
      <c r="AC56" s="1247"/>
      <c r="AD56" s="1247"/>
    </row>
    <row r="57" spans="1:30" ht="15" customHeight="1">
      <c r="A57" s="1236" t="s">
        <v>685</v>
      </c>
      <c r="B57" s="483">
        <v>0.46</v>
      </c>
      <c r="C57" s="483">
        <v>0.47</v>
      </c>
      <c r="D57" s="483">
        <v>0.47</v>
      </c>
      <c r="E57" s="483">
        <v>0.47</v>
      </c>
      <c r="F57" s="483">
        <v>0.47</v>
      </c>
      <c r="G57" s="483">
        <v>0.47</v>
      </c>
      <c r="H57" s="483">
        <v>0.48</v>
      </c>
      <c r="I57" s="483">
        <v>0.5</v>
      </c>
      <c r="J57" s="483">
        <v>0.53</v>
      </c>
      <c r="W57" s="1247"/>
      <c r="X57" s="1247"/>
      <c r="Y57" s="1247"/>
      <c r="Z57" s="1247"/>
      <c r="AA57" s="1247"/>
      <c r="AB57" s="1247"/>
      <c r="AC57" s="1247"/>
      <c r="AD57" s="1247"/>
    </row>
    <row r="58" spans="1:30" ht="15" customHeight="1">
      <c r="A58" s="1236" t="s">
        <v>556</v>
      </c>
      <c r="B58" s="483">
        <v>0.35</v>
      </c>
      <c r="C58" s="483">
        <v>0.37</v>
      </c>
      <c r="D58" s="483">
        <v>0.39</v>
      </c>
      <c r="E58" s="483">
        <v>0.4</v>
      </c>
      <c r="F58" s="483">
        <v>0.4</v>
      </c>
      <c r="G58" s="483">
        <v>0.4</v>
      </c>
      <c r="H58" s="483">
        <v>0.42</v>
      </c>
      <c r="I58" s="483">
        <v>0.44</v>
      </c>
      <c r="J58" s="483">
        <v>0.44</v>
      </c>
      <c r="W58" s="1247"/>
      <c r="X58" s="1247"/>
      <c r="Y58" s="1247"/>
      <c r="Z58" s="1247"/>
      <c r="AA58" s="1247"/>
      <c r="AB58" s="1247"/>
      <c r="AC58" s="1247"/>
      <c r="AD58" s="1247"/>
    </row>
    <row r="59" spans="1:30" ht="15" customHeight="1">
      <c r="A59" s="1236" t="s">
        <v>686</v>
      </c>
      <c r="B59" s="483">
        <v>0.34</v>
      </c>
      <c r="C59" s="483">
        <v>0.34</v>
      </c>
      <c r="D59" s="483">
        <v>0.35</v>
      </c>
      <c r="E59" s="483">
        <v>0.34</v>
      </c>
      <c r="F59" s="483">
        <v>0.34</v>
      </c>
      <c r="G59" s="483">
        <v>0.34</v>
      </c>
      <c r="H59" s="483">
        <v>0.35</v>
      </c>
      <c r="I59" s="483">
        <v>0.37</v>
      </c>
      <c r="J59" s="483">
        <v>0.38</v>
      </c>
      <c r="W59" s="1247"/>
      <c r="X59" s="1247"/>
      <c r="Y59" s="1247"/>
      <c r="Z59" s="1247"/>
      <c r="AA59" s="1247"/>
      <c r="AB59" s="1247"/>
      <c r="AC59" s="1247"/>
      <c r="AD59" s="1247"/>
    </row>
    <row r="60" spans="1:30" ht="15" customHeight="1">
      <c r="A60" s="1249"/>
      <c r="B60" s="485"/>
      <c r="C60" s="485"/>
      <c r="D60" s="485"/>
      <c r="E60" s="485"/>
      <c r="F60" s="485"/>
      <c r="G60" s="485"/>
      <c r="H60" s="485"/>
      <c r="I60" s="485"/>
      <c r="J60" s="485"/>
      <c r="N60" s="1250"/>
      <c r="W60" s="1243"/>
      <c r="X60" s="1243"/>
      <c r="Y60" s="1243"/>
      <c r="Z60" s="1243"/>
      <c r="AA60" s="1243"/>
      <c r="AB60" s="1243"/>
      <c r="AC60" s="1243"/>
      <c r="AD60" s="1243"/>
    </row>
    <row r="61" spans="1:30" ht="15" customHeight="1">
      <c r="A61" s="1249" t="s">
        <v>1007</v>
      </c>
      <c r="B61" s="484">
        <v>0.11</v>
      </c>
      <c r="C61" s="484">
        <v>0.11</v>
      </c>
      <c r="D61" s="484">
        <v>0.11</v>
      </c>
      <c r="E61" s="484">
        <v>0.12</v>
      </c>
      <c r="F61" s="484">
        <v>0.12</v>
      </c>
      <c r="G61" s="484">
        <v>0.12</v>
      </c>
      <c r="H61" s="484">
        <v>0.12</v>
      </c>
      <c r="I61" s="484">
        <v>0.12</v>
      </c>
      <c r="J61" s="484">
        <v>0.12</v>
      </c>
      <c r="N61" s="1248"/>
      <c r="W61" s="1247"/>
      <c r="X61" s="1247"/>
      <c r="Y61" s="1247"/>
      <c r="Z61" s="1247"/>
      <c r="AA61" s="1247"/>
      <c r="AB61" s="1247"/>
      <c r="AC61" s="1247"/>
      <c r="AD61" s="1247"/>
    </row>
    <row r="62" spans="1:30" ht="15" customHeight="1">
      <c r="A62" s="1236" t="s">
        <v>684</v>
      </c>
      <c r="B62" s="483">
        <v>0.1</v>
      </c>
      <c r="C62" s="483">
        <v>0.11</v>
      </c>
      <c r="D62" s="483">
        <v>0.11</v>
      </c>
      <c r="E62" s="483">
        <v>0.12</v>
      </c>
      <c r="F62" s="483">
        <v>0.12</v>
      </c>
      <c r="G62" s="483">
        <v>0.13</v>
      </c>
      <c r="H62" s="483">
        <v>0.13</v>
      </c>
      <c r="I62" s="483">
        <v>0.12</v>
      </c>
      <c r="J62" s="483">
        <v>0.12</v>
      </c>
      <c r="N62" s="1248"/>
      <c r="W62" s="1247"/>
      <c r="X62" s="1247"/>
      <c r="Y62" s="1247"/>
      <c r="Z62" s="1247"/>
      <c r="AA62" s="1247"/>
      <c r="AB62" s="1247"/>
      <c r="AC62" s="1247"/>
      <c r="AD62" s="1247"/>
    </row>
    <row r="63" spans="1:30" ht="15" customHeight="1">
      <c r="A63" s="1236" t="s">
        <v>685</v>
      </c>
      <c r="B63" s="483">
        <v>0.22</v>
      </c>
      <c r="C63" s="483">
        <v>0.22</v>
      </c>
      <c r="D63" s="483">
        <v>0.22</v>
      </c>
      <c r="E63" s="483">
        <v>0.22</v>
      </c>
      <c r="F63" s="483">
        <v>0.22</v>
      </c>
      <c r="G63" s="483">
        <v>0.22</v>
      </c>
      <c r="H63" s="483">
        <v>0.22</v>
      </c>
      <c r="I63" s="483">
        <v>0.22</v>
      </c>
      <c r="J63" s="483">
        <v>0.22</v>
      </c>
      <c r="N63" s="1248"/>
      <c r="W63" s="1247"/>
      <c r="X63" s="1247"/>
      <c r="Y63" s="1247"/>
      <c r="Z63" s="1247"/>
      <c r="AA63" s="1247"/>
      <c r="AB63" s="1247"/>
      <c r="AC63" s="1247"/>
      <c r="AD63" s="1247"/>
    </row>
    <row r="64" spans="1:30" ht="15" customHeight="1">
      <c r="A64" s="1236" t="s">
        <v>556</v>
      </c>
      <c r="B64" s="483">
        <v>0.15</v>
      </c>
      <c r="C64" s="483">
        <v>0.15</v>
      </c>
      <c r="D64" s="483">
        <v>0.15</v>
      </c>
      <c r="E64" s="483">
        <v>0.15</v>
      </c>
      <c r="F64" s="483">
        <v>0.15</v>
      </c>
      <c r="G64" s="483">
        <v>0.15</v>
      </c>
      <c r="H64" s="483">
        <v>0.15</v>
      </c>
      <c r="I64" s="483">
        <v>0.15</v>
      </c>
      <c r="J64" s="483">
        <v>0.15</v>
      </c>
      <c r="N64" s="1248"/>
      <c r="W64" s="1247"/>
      <c r="X64" s="1247"/>
      <c r="Y64" s="1247"/>
      <c r="Z64" s="1247"/>
      <c r="AA64" s="1247"/>
      <c r="AB64" s="1247"/>
      <c r="AC64" s="1247"/>
      <c r="AD64" s="1247"/>
    </row>
    <row r="65" spans="1:30" ht="15" customHeight="1">
      <c r="A65" s="1236" t="s">
        <v>686</v>
      </c>
      <c r="B65" s="483">
        <v>0.04</v>
      </c>
      <c r="C65" s="483">
        <v>0.04</v>
      </c>
      <c r="D65" s="483">
        <v>0.04</v>
      </c>
      <c r="E65" s="483">
        <v>0.03</v>
      </c>
      <c r="F65" s="483">
        <v>0.03</v>
      </c>
      <c r="G65" s="483">
        <v>0.03</v>
      </c>
      <c r="H65" s="483">
        <v>0.03</v>
      </c>
      <c r="I65" s="483">
        <v>0.03</v>
      </c>
      <c r="J65" s="483">
        <v>0.03</v>
      </c>
      <c r="W65" s="1247"/>
      <c r="X65" s="1247"/>
      <c r="Y65" s="1247"/>
      <c r="Z65" s="1247"/>
      <c r="AA65" s="1247"/>
      <c r="AB65" s="1247"/>
      <c r="AC65" s="1247"/>
      <c r="AD65" s="1247"/>
    </row>
    <row r="66" spans="1:30" ht="15" customHeight="1">
      <c r="A66" s="1236"/>
      <c r="B66" s="758"/>
      <c r="C66" s="757"/>
      <c r="D66" s="757"/>
      <c r="E66" s="757"/>
      <c r="F66" s="757"/>
      <c r="G66" s="757"/>
      <c r="H66" s="757"/>
      <c r="I66" s="757"/>
      <c r="J66" s="757"/>
      <c r="W66" s="1243"/>
      <c r="X66" s="1243"/>
      <c r="Y66" s="1243"/>
      <c r="Z66" s="1243"/>
      <c r="AA66" s="1243"/>
      <c r="AB66" s="1243"/>
      <c r="AC66" s="1243"/>
      <c r="AD66" s="1243"/>
    </row>
    <row r="67" spans="1:30">
      <c r="A67" s="1236"/>
      <c r="B67" s="757"/>
      <c r="C67" s="757"/>
      <c r="D67" s="757"/>
      <c r="E67" s="757"/>
      <c r="F67" s="757"/>
      <c r="G67" s="757"/>
      <c r="H67" s="757"/>
      <c r="I67" s="757"/>
      <c r="J67" s="757"/>
      <c r="W67" s="1243"/>
      <c r="X67" s="1243"/>
      <c r="Y67" s="1243"/>
      <c r="Z67" s="1243"/>
      <c r="AA67" s="1243"/>
      <c r="AB67" s="1243"/>
      <c r="AC67" s="1243"/>
      <c r="AD67" s="1243"/>
    </row>
    <row r="68" spans="1:30">
      <c r="A68" s="1236"/>
      <c r="B68" s="757"/>
      <c r="C68" s="757"/>
      <c r="D68" s="757"/>
      <c r="E68" s="757"/>
      <c r="F68" s="757"/>
      <c r="G68" s="757"/>
      <c r="H68" s="757"/>
      <c r="I68" s="757"/>
      <c r="J68" s="757"/>
      <c r="W68" s="1243"/>
      <c r="X68" s="1243"/>
      <c r="Y68" s="1243"/>
      <c r="Z68" s="1243"/>
      <c r="AA68" s="1243"/>
      <c r="AB68" s="1243"/>
      <c r="AC68" s="1243"/>
      <c r="AD68" s="1243"/>
    </row>
    <row r="69" spans="1:30">
      <c r="A69" s="1246"/>
      <c r="B69" s="1245"/>
      <c r="C69" s="1245"/>
      <c r="D69" s="1245"/>
      <c r="E69" s="1245"/>
      <c r="F69" s="1244"/>
      <c r="G69" s="1244"/>
      <c r="H69" s="1244"/>
      <c r="I69" s="1244"/>
      <c r="J69" s="1244"/>
      <c r="W69" s="1243"/>
      <c r="X69" s="1243"/>
      <c r="Y69" s="1243"/>
      <c r="Z69" s="1243"/>
      <c r="AA69" s="1243"/>
      <c r="AB69" s="1243"/>
      <c r="AC69" s="1243"/>
      <c r="AD69" s="1243"/>
    </row>
    <row r="70" spans="1:30">
      <c r="A70" s="1246"/>
      <c r="B70" s="1245"/>
      <c r="C70" s="1245"/>
      <c r="D70" s="1245"/>
      <c r="E70" s="1245"/>
      <c r="F70" s="1244"/>
      <c r="G70" s="1244"/>
      <c r="H70" s="1244"/>
      <c r="I70" s="1244"/>
      <c r="J70" s="1244"/>
      <c r="W70" s="1243"/>
      <c r="X70" s="1243"/>
      <c r="Y70" s="1243"/>
      <c r="Z70" s="1243"/>
      <c r="AA70" s="1243"/>
      <c r="AB70" s="1243"/>
      <c r="AC70" s="1243"/>
      <c r="AD70" s="1243"/>
    </row>
    <row r="71" spans="1:30">
      <c r="A71" s="1246"/>
      <c r="B71" s="1245"/>
      <c r="C71" s="1245"/>
      <c r="D71" s="1245"/>
      <c r="E71" s="1245"/>
      <c r="F71" s="1244"/>
      <c r="G71" s="1244"/>
      <c r="H71" s="1244"/>
      <c r="I71" s="1244"/>
      <c r="J71" s="1244"/>
      <c r="W71" s="1243"/>
      <c r="X71" s="1243"/>
      <c r="Y71" s="1243"/>
      <c r="Z71" s="1243"/>
      <c r="AA71" s="1243"/>
      <c r="AB71" s="1243"/>
      <c r="AC71" s="1243"/>
      <c r="AD71" s="1243"/>
    </row>
    <row r="72" spans="1:30">
      <c r="W72" s="1243"/>
      <c r="X72" s="1243"/>
      <c r="Y72" s="1243"/>
      <c r="Z72" s="1243"/>
      <c r="AA72" s="1243"/>
      <c r="AB72" s="1243"/>
      <c r="AC72" s="1243"/>
      <c r="AD72" s="1243"/>
    </row>
    <row r="73" spans="1:30">
      <c r="W73" s="1243"/>
      <c r="X73" s="1243"/>
      <c r="Y73" s="1243"/>
      <c r="Z73" s="1243"/>
      <c r="AA73" s="1243"/>
      <c r="AB73" s="1243"/>
      <c r="AC73" s="1243"/>
      <c r="AD73" s="1243"/>
    </row>
    <row r="74" spans="1:30">
      <c r="W74" s="1243"/>
      <c r="X74" s="1243"/>
      <c r="Y74" s="1243"/>
      <c r="Z74" s="1243"/>
      <c r="AA74" s="1243"/>
      <c r="AB74" s="1243"/>
      <c r="AC74" s="1243"/>
      <c r="AD74" s="1243"/>
    </row>
    <row r="75" spans="1:30">
      <c r="W75" s="1243"/>
      <c r="X75" s="1243"/>
      <c r="Y75" s="1243"/>
      <c r="Z75" s="1243"/>
      <c r="AA75" s="1243"/>
      <c r="AB75" s="1243"/>
      <c r="AC75" s="1243"/>
      <c r="AD75" s="1243"/>
    </row>
    <row r="76" spans="1:30">
      <c r="W76" s="1243"/>
      <c r="X76" s="1243"/>
      <c r="Y76" s="1243"/>
      <c r="Z76" s="1243"/>
      <c r="AA76" s="1243"/>
      <c r="AB76" s="1243"/>
      <c r="AC76" s="1243"/>
      <c r="AD76" s="1243"/>
    </row>
    <row r="77" spans="1:30">
      <c r="W77" s="1243"/>
      <c r="X77" s="1243"/>
      <c r="Y77" s="1243"/>
      <c r="Z77" s="1243"/>
      <c r="AA77" s="1243"/>
      <c r="AB77" s="1243"/>
      <c r="AC77" s="1243"/>
      <c r="AD77" s="1243"/>
    </row>
    <row r="78" spans="1:30">
      <c r="W78" s="1243"/>
      <c r="X78" s="1243"/>
      <c r="Y78" s="1243"/>
      <c r="Z78" s="1243"/>
      <c r="AA78" s="1243"/>
      <c r="AB78" s="1243"/>
      <c r="AC78" s="1243"/>
      <c r="AD78" s="1243"/>
    </row>
    <row r="79" spans="1:30">
      <c r="W79" s="1243"/>
      <c r="X79" s="1243"/>
      <c r="Y79" s="1243"/>
      <c r="Z79" s="1243"/>
      <c r="AA79" s="1243"/>
      <c r="AB79" s="1243"/>
      <c r="AC79" s="1243"/>
      <c r="AD79" s="1243"/>
    </row>
    <row r="80" spans="1:30">
      <c r="W80" s="1243"/>
      <c r="X80" s="1243"/>
      <c r="Y80" s="1243"/>
      <c r="Z80" s="1243"/>
      <c r="AA80" s="1243"/>
      <c r="AB80" s="1243"/>
      <c r="AC80" s="1243"/>
      <c r="AD80" s="1243"/>
    </row>
    <row r="81" spans="23:30">
      <c r="W81" s="1243"/>
      <c r="X81" s="1243"/>
      <c r="Y81" s="1243"/>
      <c r="Z81" s="1243"/>
      <c r="AA81" s="1243"/>
      <c r="AB81" s="1243"/>
      <c r="AC81" s="1243"/>
      <c r="AD81" s="1243"/>
    </row>
    <row r="82" spans="23:30">
      <c r="W82" s="1243"/>
      <c r="X82" s="1243"/>
      <c r="Y82" s="1243"/>
      <c r="Z82" s="1243"/>
      <c r="AA82" s="1243"/>
      <c r="AB82" s="1243"/>
      <c r="AC82" s="1243"/>
      <c r="AD82" s="1243"/>
    </row>
    <row r="83" spans="23:30">
      <c r="W83" s="1243"/>
      <c r="X83" s="1243"/>
      <c r="Y83" s="1243"/>
      <c r="Z83" s="1243"/>
      <c r="AA83" s="1243"/>
      <c r="AB83" s="1243"/>
      <c r="AC83" s="1243"/>
      <c r="AD83" s="1243"/>
    </row>
    <row r="84" spans="23:30">
      <c r="W84" s="1243"/>
      <c r="X84" s="1243"/>
      <c r="Y84" s="1243"/>
      <c r="Z84" s="1243"/>
      <c r="AA84" s="1243"/>
      <c r="AB84" s="1243"/>
      <c r="AC84" s="1243"/>
      <c r="AD84" s="1243"/>
    </row>
    <row r="85" spans="23:30">
      <c r="W85" s="1243"/>
      <c r="X85" s="1243"/>
      <c r="Y85" s="1243"/>
      <c r="Z85" s="1243"/>
      <c r="AA85" s="1243"/>
      <c r="AB85" s="1243"/>
      <c r="AC85" s="1243"/>
      <c r="AD85" s="1243"/>
    </row>
    <row r="86" spans="23:30">
      <c r="W86" s="1243"/>
      <c r="X86" s="1243"/>
      <c r="Y86" s="1243"/>
      <c r="Z86" s="1243"/>
      <c r="AA86" s="1243"/>
      <c r="AB86" s="1243"/>
      <c r="AC86" s="1243"/>
      <c r="AD86" s="1243"/>
    </row>
    <row r="87" spans="23:30">
      <c r="W87" s="1243"/>
      <c r="X87" s="1243"/>
      <c r="Y87" s="1243"/>
      <c r="Z87" s="1243"/>
      <c r="AA87" s="1243"/>
      <c r="AB87" s="1243"/>
      <c r="AC87" s="1243"/>
      <c r="AD87" s="1243"/>
    </row>
    <row r="88" spans="23:30">
      <c r="W88" s="1243"/>
      <c r="X88" s="1243"/>
      <c r="Y88" s="1243"/>
      <c r="Z88" s="1243"/>
      <c r="AA88" s="1243"/>
      <c r="AB88" s="1243"/>
      <c r="AC88" s="1243"/>
      <c r="AD88" s="1243"/>
    </row>
    <row r="89" spans="23:30">
      <c r="W89" s="1243"/>
      <c r="X89" s="1243"/>
      <c r="Y89" s="1243"/>
      <c r="Z89" s="1243"/>
      <c r="AA89" s="1243"/>
      <c r="AB89" s="1243"/>
      <c r="AC89" s="1243"/>
      <c r="AD89" s="1243"/>
    </row>
    <row r="90" spans="23:30">
      <c r="W90" s="1243"/>
      <c r="X90" s="1243"/>
      <c r="Y90" s="1243"/>
      <c r="Z90" s="1243"/>
      <c r="AA90" s="1243"/>
      <c r="AB90" s="1243"/>
      <c r="AC90" s="1243"/>
      <c r="AD90" s="1243"/>
    </row>
    <row r="91" spans="23:30">
      <c r="W91" s="1243"/>
      <c r="X91" s="1243"/>
      <c r="Y91" s="1243"/>
      <c r="Z91" s="1243"/>
      <c r="AA91" s="1243"/>
      <c r="AB91" s="1243"/>
      <c r="AC91" s="1243"/>
      <c r="AD91" s="1243"/>
    </row>
    <row r="92" spans="23:30">
      <c r="W92" s="1243"/>
      <c r="X92" s="1243"/>
      <c r="Y92" s="1243"/>
      <c r="Z92" s="1243"/>
      <c r="AA92" s="1243"/>
      <c r="AB92" s="1243"/>
      <c r="AC92" s="1243"/>
      <c r="AD92" s="1243"/>
    </row>
  </sheetData>
  <pageMargins left="0.7" right="0.7" top="0.75" bottom="0.75" header="0.3" footer="0.3"/>
  <pageSetup paperSize="9" scale="71" orientation="portrait" r:id="rId1"/>
  <customProperties>
    <customPr name="_pios_id" r:id="rId2"/>
  </customProperties>
  <ignoredErrors>
    <ignoredError sqref="B26:J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A8DA"/>
  </sheetPr>
  <dimension ref="A1"/>
  <sheetViews>
    <sheetView view="pageLayout" topLeftCell="B52" zoomScale="90" zoomScaleNormal="100" zoomScalePageLayoutView="90" workbookViewId="0">
      <selection activeCell="A17" sqref="A17"/>
    </sheetView>
  </sheetViews>
  <sheetFormatPr defaultColWidth="9.140625" defaultRowHeight="14.45"/>
  <cols>
    <col min="1" max="4" width="9.140625" style="1"/>
    <col min="5" max="5" width="3.5703125" style="1" customWidth="1"/>
    <col min="6" max="16384" width="9.140625" style="1"/>
  </cols>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A3EC-AF8D-46DC-B8DC-9A344E058E75}">
  <sheetPr codeName="Sheet42">
    <tabColor rgb="FF70A8DA"/>
  </sheetPr>
  <dimension ref="A1:V61"/>
  <sheetViews>
    <sheetView showGridLines="0" view="pageLayout" topLeftCell="A61" zoomScaleNormal="100" zoomScaleSheetLayoutView="100" workbookViewId="0">
      <selection activeCell="A17" sqref="A17"/>
    </sheetView>
  </sheetViews>
  <sheetFormatPr defaultColWidth="9.140625" defaultRowHeight="14.45"/>
  <cols>
    <col min="1" max="1" width="54.5703125" style="806" customWidth="1"/>
    <col min="2" max="9" width="11.5703125" style="806" customWidth="1"/>
    <col min="10" max="16384" width="9.140625" style="806"/>
  </cols>
  <sheetData>
    <row r="1" spans="1:22" ht="13.5" customHeight="1">
      <c r="A1" s="63" t="s">
        <v>1008</v>
      </c>
      <c r="B1" s="62"/>
      <c r="C1" s="61"/>
      <c r="D1" s="60"/>
      <c r="E1" s="60"/>
      <c r="F1" s="62"/>
      <c r="G1" s="61"/>
    </row>
    <row r="2" spans="1:22" ht="13.5" customHeight="1">
      <c r="A2" s="63"/>
      <c r="B2" s="62"/>
      <c r="C2" s="61"/>
      <c r="D2" s="60"/>
      <c r="E2" s="60"/>
      <c r="F2" s="62"/>
      <c r="G2" s="61"/>
    </row>
    <row r="3" spans="1:22" ht="13.5" customHeight="1">
      <c r="A3" s="98" t="s">
        <v>0</v>
      </c>
      <c r="B3" s="1854" t="s">
        <v>1009</v>
      </c>
      <c r="C3" s="1854"/>
      <c r="D3" s="1854" t="s">
        <v>1010</v>
      </c>
      <c r="E3" s="1854"/>
      <c r="F3" s="1854" t="s">
        <v>1011</v>
      </c>
      <c r="G3" s="1854"/>
    </row>
    <row r="4" spans="1:22" ht="13.5" customHeight="1">
      <c r="A4" s="258"/>
      <c r="B4" s="1855" t="s">
        <v>1012</v>
      </c>
      <c r="C4" s="1855" t="s">
        <v>1013</v>
      </c>
      <c r="D4" s="1857" t="s">
        <v>1012</v>
      </c>
      <c r="E4" s="1857" t="s">
        <v>1013</v>
      </c>
      <c r="F4" s="1855" t="s">
        <v>1012</v>
      </c>
      <c r="G4" s="1855" t="s">
        <v>1013</v>
      </c>
    </row>
    <row r="5" spans="1:22" ht="14.25" customHeight="1" thickBot="1">
      <c r="A5" s="1222" t="s">
        <v>109</v>
      </c>
      <c r="B5" s="1856"/>
      <c r="C5" s="1856"/>
      <c r="D5" s="1858"/>
      <c r="E5" s="1858"/>
      <c r="F5" s="1856"/>
      <c r="G5" s="1856"/>
    </row>
    <row r="6" spans="1:22" ht="13.5" customHeight="1">
      <c r="A6" s="1270" t="s">
        <v>1014</v>
      </c>
      <c r="B6" s="1266">
        <v>9559</v>
      </c>
      <c r="C6" s="1266">
        <v>119483</v>
      </c>
      <c r="D6" s="1266">
        <v>9646</v>
      </c>
      <c r="E6" s="1266">
        <v>120572</v>
      </c>
      <c r="F6" s="1266">
        <v>9638</v>
      </c>
      <c r="G6" s="1266">
        <v>120479</v>
      </c>
      <c r="H6" s="759"/>
      <c r="I6" s="759"/>
      <c r="O6" s="1263"/>
      <c r="P6" s="1263"/>
      <c r="Q6" s="1262"/>
      <c r="R6" s="1262"/>
      <c r="S6" s="1262"/>
      <c r="T6" s="1262"/>
      <c r="U6" s="1262"/>
      <c r="V6" s="1262"/>
    </row>
    <row r="7" spans="1:22" ht="13.5" customHeight="1">
      <c r="A7" s="1221" t="s">
        <v>1015</v>
      </c>
      <c r="B7" s="494">
        <v>368</v>
      </c>
      <c r="C7" s="494">
        <v>4600</v>
      </c>
      <c r="D7" s="494">
        <v>443</v>
      </c>
      <c r="E7" s="494">
        <v>5543</v>
      </c>
      <c r="F7" s="494">
        <v>449</v>
      </c>
      <c r="G7" s="494">
        <v>5609</v>
      </c>
      <c r="H7" s="759"/>
      <c r="I7" s="759"/>
      <c r="P7" s="1263"/>
      <c r="Q7" s="1262"/>
      <c r="R7" s="1262"/>
      <c r="S7" s="1262"/>
      <c r="T7" s="1262"/>
      <c r="U7" s="1262"/>
      <c r="V7" s="1262"/>
    </row>
    <row r="8" spans="1:22" ht="13.5" customHeight="1">
      <c r="A8" s="1221"/>
      <c r="B8" s="494" t="s">
        <v>379</v>
      </c>
      <c r="C8" s="494" t="s">
        <v>379</v>
      </c>
      <c r="D8" s="494" t="s">
        <v>379</v>
      </c>
      <c r="E8" s="494" t="s">
        <v>379</v>
      </c>
      <c r="F8" s="494" t="s">
        <v>379</v>
      </c>
      <c r="G8" s="494" t="s">
        <v>379</v>
      </c>
      <c r="Q8" s="1262"/>
      <c r="R8" s="1262"/>
      <c r="S8" s="1262"/>
      <c r="T8" s="1262"/>
      <c r="U8" s="1262"/>
      <c r="V8" s="1262"/>
    </row>
    <row r="9" spans="1:22" ht="13.5" customHeight="1">
      <c r="A9" s="1221" t="s">
        <v>1016</v>
      </c>
      <c r="B9" s="494">
        <v>8226</v>
      </c>
      <c r="C9" s="494">
        <v>102818</v>
      </c>
      <c r="D9" s="494">
        <v>8241</v>
      </c>
      <c r="E9" s="494">
        <v>103015</v>
      </c>
      <c r="F9" s="494">
        <v>8379</v>
      </c>
      <c r="G9" s="494">
        <v>104743</v>
      </c>
      <c r="O9" s="1263"/>
      <c r="P9" s="1263"/>
      <c r="Q9" s="1262"/>
      <c r="R9" s="1262"/>
      <c r="S9" s="1262"/>
      <c r="T9" s="1262"/>
      <c r="U9" s="1262"/>
      <c r="V9" s="1262"/>
    </row>
    <row r="10" spans="1:22" ht="13.5" customHeight="1">
      <c r="A10" s="1221" t="s">
        <v>981</v>
      </c>
      <c r="B10" s="494" t="s">
        <v>379</v>
      </c>
      <c r="C10" s="494" t="s">
        <v>379</v>
      </c>
      <c r="D10" s="494" t="s">
        <v>379</v>
      </c>
      <c r="E10" s="494" t="s">
        <v>379</v>
      </c>
      <c r="F10" s="494" t="s">
        <v>379</v>
      </c>
      <c r="G10" s="494" t="s">
        <v>379</v>
      </c>
      <c r="Q10" s="1262"/>
      <c r="R10" s="1262"/>
      <c r="S10" s="1262"/>
      <c r="T10" s="1262"/>
      <c r="U10" s="1262"/>
      <c r="V10" s="1262"/>
    </row>
    <row r="11" spans="1:22" ht="13.5" customHeight="1">
      <c r="A11" s="1221" t="s">
        <v>982</v>
      </c>
      <c r="B11" s="494">
        <v>5360</v>
      </c>
      <c r="C11" s="494">
        <v>66994</v>
      </c>
      <c r="D11" s="494">
        <v>5351</v>
      </c>
      <c r="E11" s="494">
        <v>66886</v>
      </c>
      <c r="F11" s="494">
        <v>5403</v>
      </c>
      <c r="G11" s="494">
        <v>67540</v>
      </c>
      <c r="O11" s="1263"/>
      <c r="P11" s="1263"/>
      <c r="Q11" s="1262"/>
      <c r="R11" s="1262"/>
      <c r="S11" s="1262"/>
      <c r="T11" s="1262"/>
      <c r="U11" s="1262"/>
      <c r="V11" s="1262"/>
    </row>
    <row r="12" spans="1:22" ht="13.5" customHeight="1">
      <c r="A12" s="1272" t="s">
        <v>1017</v>
      </c>
      <c r="B12" s="494">
        <v>4663</v>
      </c>
      <c r="C12" s="494">
        <v>58281</v>
      </c>
      <c r="D12" s="494">
        <v>4570</v>
      </c>
      <c r="E12" s="494">
        <v>57123</v>
      </c>
      <c r="F12" s="494">
        <v>4613</v>
      </c>
      <c r="G12" s="494">
        <v>57670</v>
      </c>
      <c r="O12" s="1263"/>
      <c r="P12" s="1263"/>
      <c r="Q12" s="1262"/>
      <c r="R12" s="1262"/>
      <c r="S12" s="1262"/>
      <c r="T12" s="1262"/>
      <c r="U12" s="1262"/>
      <c r="V12" s="1262"/>
    </row>
    <row r="13" spans="1:22" ht="13.5" customHeight="1">
      <c r="A13" s="1272" t="s">
        <v>1018</v>
      </c>
      <c r="B13" s="494">
        <v>697</v>
      </c>
      <c r="C13" s="494">
        <v>8713</v>
      </c>
      <c r="D13" s="494">
        <v>781</v>
      </c>
      <c r="E13" s="494">
        <v>9763</v>
      </c>
      <c r="F13" s="494">
        <v>790</v>
      </c>
      <c r="G13" s="494">
        <v>9870</v>
      </c>
      <c r="I13" s="188"/>
      <c r="P13" s="1263"/>
      <c r="Q13" s="1262"/>
      <c r="R13" s="1262"/>
      <c r="S13" s="1262"/>
      <c r="T13" s="1262"/>
      <c r="U13" s="1262"/>
      <c r="V13" s="1262"/>
    </row>
    <row r="14" spans="1:22" ht="13.5" customHeight="1">
      <c r="A14" s="1221" t="s">
        <v>985</v>
      </c>
      <c r="B14" s="494">
        <v>309</v>
      </c>
      <c r="C14" s="494">
        <v>3862</v>
      </c>
      <c r="D14" s="494">
        <v>315</v>
      </c>
      <c r="E14" s="494">
        <v>3930</v>
      </c>
      <c r="F14" s="494">
        <v>379</v>
      </c>
      <c r="G14" s="494">
        <v>4738</v>
      </c>
      <c r="P14" s="1263"/>
      <c r="Q14" s="1262"/>
      <c r="R14" s="1262"/>
      <c r="S14" s="1262"/>
      <c r="T14" s="1262"/>
      <c r="U14" s="1262"/>
      <c r="V14" s="1262"/>
    </row>
    <row r="15" spans="1:22" ht="13.5" customHeight="1">
      <c r="A15" s="1221" t="s">
        <v>986</v>
      </c>
      <c r="B15" s="494">
        <v>2209</v>
      </c>
      <c r="C15" s="494">
        <v>27610</v>
      </c>
      <c r="D15" s="494">
        <v>2215</v>
      </c>
      <c r="E15" s="494">
        <v>27693</v>
      </c>
      <c r="F15" s="494">
        <v>2181</v>
      </c>
      <c r="G15" s="494">
        <v>27256</v>
      </c>
      <c r="O15" s="1263"/>
      <c r="P15" s="1263"/>
      <c r="Q15" s="1262"/>
      <c r="R15" s="1262"/>
      <c r="S15" s="1262"/>
      <c r="T15" s="1262"/>
      <c r="U15" s="1262"/>
      <c r="V15" s="1262"/>
    </row>
    <row r="16" spans="1:22" ht="13.5" customHeight="1">
      <c r="A16" s="1221" t="s">
        <v>987</v>
      </c>
      <c r="B16" s="494">
        <v>70</v>
      </c>
      <c r="C16" s="494">
        <v>880</v>
      </c>
      <c r="D16" s="494">
        <v>70</v>
      </c>
      <c r="E16" s="494">
        <v>879</v>
      </c>
      <c r="F16" s="494">
        <v>70</v>
      </c>
      <c r="G16" s="494">
        <v>880</v>
      </c>
      <c r="Q16" s="1262"/>
      <c r="R16" s="1262"/>
      <c r="S16" s="1262"/>
      <c r="T16" s="1262"/>
      <c r="U16" s="1262"/>
      <c r="V16" s="1262"/>
    </row>
    <row r="17" spans="1:22" ht="13.5" customHeight="1">
      <c r="A17" s="1221" t="s">
        <v>988</v>
      </c>
      <c r="B17" s="494">
        <v>278</v>
      </c>
      <c r="C17" s="494">
        <v>3472</v>
      </c>
      <c r="D17" s="494">
        <v>290</v>
      </c>
      <c r="E17" s="494">
        <v>3627</v>
      </c>
      <c r="F17" s="494">
        <v>346</v>
      </c>
      <c r="G17" s="494">
        <v>4329</v>
      </c>
      <c r="P17" s="1263"/>
      <c r="Q17" s="1262"/>
      <c r="R17" s="1262"/>
      <c r="S17" s="1262"/>
      <c r="T17" s="1262"/>
      <c r="U17" s="1262"/>
      <c r="V17" s="1262"/>
    </row>
    <row r="18" spans="1:22" ht="13.5" customHeight="1">
      <c r="A18" s="1221"/>
      <c r="B18" s="494" t="s">
        <v>379</v>
      </c>
      <c r="C18" s="494" t="s">
        <v>379</v>
      </c>
      <c r="D18" s="494" t="s">
        <v>379</v>
      </c>
      <c r="E18" s="494" t="s">
        <v>379</v>
      </c>
      <c r="F18" s="494" t="s">
        <v>379</v>
      </c>
      <c r="G18" s="494" t="s">
        <v>379</v>
      </c>
      <c r="Q18" s="1262"/>
      <c r="R18" s="1262"/>
      <c r="S18" s="1262"/>
      <c r="T18" s="1262"/>
      <c r="U18" s="1262"/>
      <c r="V18" s="1262"/>
    </row>
    <row r="19" spans="1:22" ht="13.5" customHeight="1">
      <c r="A19" s="1221" t="s">
        <v>989</v>
      </c>
      <c r="B19" s="494">
        <v>1333</v>
      </c>
      <c r="C19" s="494">
        <v>16665</v>
      </c>
      <c r="D19" s="494">
        <v>1405</v>
      </c>
      <c r="E19" s="494">
        <v>17557</v>
      </c>
      <c r="F19" s="494">
        <v>1259</v>
      </c>
      <c r="G19" s="494">
        <v>15736</v>
      </c>
      <c r="O19" s="1263"/>
      <c r="P19" s="1263"/>
      <c r="Q19" s="1262"/>
      <c r="R19" s="1262"/>
      <c r="S19" s="1262"/>
      <c r="T19" s="1262"/>
      <c r="U19" s="1262"/>
      <c r="V19" s="1262"/>
    </row>
    <row r="20" spans="1:22" ht="13.5" customHeight="1">
      <c r="A20" s="1221" t="s">
        <v>1019</v>
      </c>
      <c r="B20" s="494">
        <v>47</v>
      </c>
      <c r="C20" s="494">
        <v>589</v>
      </c>
      <c r="D20" s="494">
        <v>84</v>
      </c>
      <c r="E20" s="494">
        <v>1049</v>
      </c>
      <c r="F20" s="494">
        <v>35</v>
      </c>
      <c r="G20" s="494">
        <v>437</v>
      </c>
      <c r="Q20" s="1262"/>
      <c r="R20" s="1262"/>
      <c r="S20" s="1262"/>
      <c r="T20" s="1262"/>
      <c r="U20" s="1262"/>
      <c r="V20" s="1262"/>
    </row>
    <row r="21" spans="1:22" ht="13.5" customHeight="1">
      <c r="A21" s="1221" t="s">
        <v>1020</v>
      </c>
      <c r="B21" s="494">
        <v>7</v>
      </c>
      <c r="C21" s="494">
        <v>82</v>
      </c>
      <c r="D21" s="494">
        <v>7</v>
      </c>
      <c r="E21" s="494">
        <v>84</v>
      </c>
      <c r="F21" s="494">
        <v>7</v>
      </c>
      <c r="G21" s="494">
        <v>83</v>
      </c>
      <c r="Q21" s="1262"/>
      <c r="R21" s="1262"/>
      <c r="S21" s="1262"/>
      <c r="T21" s="1262"/>
      <c r="U21" s="1262"/>
      <c r="V21" s="1262"/>
    </row>
    <row r="22" spans="1:22" ht="13.5" customHeight="1">
      <c r="A22" s="1221" t="s">
        <v>1021</v>
      </c>
      <c r="B22" s="494" t="s">
        <v>379</v>
      </c>
      <c r="C22" s="494" t="s">
        <v>379</v>
      </c>
      <c r="D22" s="494" t="s">
        <v>379</v>
      </c>
      <c r="E22" s="494" t="s">
        <v>379</v>
      </c>
      <c r="F22" s="494" t="s">
        <v>379</v>
      </c>
      <c r="G22" s="494" t="s">
        <v>379</v>
      </c>
      <c r="Q22" s="1262"/>
      <c r="R22" s="1262"/>
      <c r="S22" s="1262"/>
      <c r="T22" s="1262"/>
      <c r="U22" s="1262"/>
      <c r="V22" s="1262"/>
    </row>
    <row r="23" spans="1:22" ht="13.5" customHeight="1">
      <c r="A23" s="1221" t="s">
        <v>1022</v>
      </c>
      <c r="B23" s="494" t="s">
        <v>379</v>
      </c>
      <c r="C23" s="494" t="s">
        <v>379</v>
      </c>
      <c r="D23" s="494" t="s">
        <v>379</v>
      </c>
      <c r="E23" s="494" t="s">
        <v>379</v>
      </c>
      <c r="F23" s="494" t="s">
        <v>379</v>
      </c>
      <c r="G23" s="494" t="s">
        <v>379</v>
      </c>
      <c r="Q23" s="1262"/>
      <c r="R23" s="1262"/>
      <c r="S23" s="1262"/>
      <c r="T23" s="1262"/>
      <c r="U23" s="1262"/>
      <c r="V23" s="1262"/>
    </row>
    <row r="24" spans="1:22" ht="13.5" customHeight="1">
      <c r="A24" s="1221" t="s">
        <v>1023</v>
      </c>
      <c r="B24" s="494" t="s">
        <v>379</v>
      </c>
      <c r="C24" s="494" t="s">
        <v>379</v>
      </c>
      <c r="D24" s="494" t="s">
        <v>379</v>
      </c>
      <c r="E24" s="494" t="s">
        <v>379</v>
      </c>
      <c r="F24" s="494" t="s">
        <v>379</v>
      </c>
      <c r="G24" s="494" t="s">
        <v>379</v>
      </c>
      <c r="Q24" s="1262"/>
      <c r="R24" s="1262"/>
      <c r="S24" s="1262"/>
      <c r="T24" s="1262"/>
      <c r="U24" s="1262"/>
      <c r="V24" s="1262"/>
    </row>
    <row r="25" spans="1:22" ht="13.5" customHeight="1">
      <c r="A25" s="1221" t="s">
        <v>1024</v>
      </c>
      <c r="B25" s="494">
        <v>13</v>
      </c>
      <c r="C25" s="494">
        <v>168</v>
      </c>
      <c r="D25" s="494">
        <v>9</v>
      </c>
      <c r="E25" s="494">
        <v>113</v>
      </c>
      <c r="F25" s="494">
        <v>9</v>
      </c>
      <c r="G25" s="494">
        <v>110</v>
      </c>
      <c r="Q25" s="1262"/>
      <c r="R25" s="1262"/>
      <c r="S25" s="1262"/>
      <c r="T25" s="1262"/>
      <c r="U25" s="1262"/>
      <c r="V25" s="1262"/>
    </row>
    <row r="26" spans="1:22" ht="13.5" customHeight="1">
      <c r="A26" s="1221" t="s">
        <v>1025</v>
      </c>
      <c r="B26" s="494">
        <v>155</v>
      </c>
      <c r="C26" s="494">
        <v>1942</v>
      </c>
      <c r="D26" s="494">
        <v>157</v>
      </c>
      <c r="E26" s="494">
        <v>1955</v>
      </c>
      <c r="F26" s="494">
        <v>178</v>
      </c>
      <c r="G26" s="494">
        <v>2228</v>
      </c>
      <c r="P26" s="1263"/>
      <c r="Q26" s="1262"/>
      <c r="R26" s="1262"/>
      <c r="S26" s="1262"/>
      <c r="T26" s="1262"/>
      <c r="U26" s="1262"/>
      <c r="V26" s="1262"/>
    </row>
    <row r="27" spans="1:22" ht="13.5" customHeight="1">
      <c r="A27" s="1221" t="s">
        <v>1026</v>
      </c>
      <c r="B27" s="494">
        <v>298</v>
      </c>
      <c r="C27" s="494">
        <v>3721</v>
      </c>
      <c r="D27" s="494">
        <v>310</v>
      </c>
      <c r="E27" s="494">
        <v>3879</v>
      </c>
      <c r="F27" s="494">
        <v>300</v>
      </c>
      <c r="G27" s="494">
        <v>3747</v>
      </c>
      <c r="P27" s="1263"/>
      <c r="Q27" s="1262"/>
      <c r="R27" s="1262"/>
      <c r="S27" s="1262"/>
      <c r="T27" s="1262"/>
      <c r="U27" s="1262"/>
      <c r="V27" s="1262"/>
    </row>
    <row r="28" spans="1:22" ht="13.5" customHeight="1">
      <c r="A28" s="1221" t="s">
        <v>1027</v>
      </c>
      <c r="B28" s="494">
        <v>146</v>
      </c>
      <c r="C28" s="476">
        <v>1827</v>
      </c>
      <c r="D28" s="494">
        <v>142</v>
      </c>
      <c r="E28" s="476">
        <v>1777</v>
      </c>
      <c r="F28" s="494">
        <v>130</v>
      </c>
      <c r="G28" s="476">
        <v>1626</v>
      </c>
      <c r="P28" s="1263"/>
      <c r="Q28" s="1262"/>
      <c r="R28" s="1262"/>
      <c r="S28" s="1262"/>
      <c r="T28" s="1262"/>
      <c r="U28" s="1262"/>
      <c r="V28" s="1262"/>
    </row>
    <row r="29" spans="1:22" ht="13.5" customHeight="1">
      <c r="A29" s="1221" t="s">
        <v>1028</v>
      </c>
      <c r="B29" s="494">
        <v>7</v>
      </c>
      <c r="C29" s="494">
        <v>84</v>
      </c>
      <c r="D29" s="494">
        <v>7</v>
      </c>
      <c r="E29" s="476">
        <v>84</v>
      </c>
      <c r="F29" s="494">
        <v>8</v>
      </c>
      <c r="G29" s="476">
        <v>96</v>
      </c>
      <c r="Q29" s="1262"/>
      <c r="R29" s="1262"/>
      <c r="S29" s="1262"/>
      <c r="T29" s="1262"/>
      <c r="U29" s="1262"/>
      <c r="V29" s="1262"/>
    </row>
    <row r="30" spans="1:22" ht="13.5" customHeight="1">
      <c r="A30" s="1221" t="s">
        <v>1029</v>
      </c>
      <c r="B30" s="494" t="s">
        <v>379</v>
      </c>
      <c r="C30" s="494" t="s">
        <v>379</v>
      </c>
      <c r="D30" s="494" t="s">
        <v>379</v>
      </c>
      <c r="E30" s="476" t="s">
        <v>379</v>
      </c>
      <c r="F30" s="494">
        <v>91</v>
      </c>
      <c r="G30" s="476">
        <v>1145</v>
      </c>
      <c r="P30" s="1263"/>
      <c r="Q30" s="1262"/>
      <c r="R30" s="1262"/>
      <c r="S30" s="1262"/>
      <c r="T30" s="1262"/>
      <c r="U30" s="1262"/>
      <c r="V30" s="1262"/>
    </row>
    <row r="31" spans="1:22" ht="13.5" customHeight="1">
      <c r="A31" s="1221" t="s">
        <v>1030</v>
      </c>
      <c r="B31" s="494">
        <v>2</v>
      </c>
      <c r="C31" s="494">
        <v>27</v>
      </c>
      <c r="D31" s="494">
        <v>2</v>
      </c>
      <c r="E31" s="476">
        <v>29</v>
      </c>
      <c r="F31" s="494">
        <v>2</v>
      </c>
      <c r="G31" s="476">
        <v>30</v>
      </c>
      <c r="Q31" s="1262"/>
      <c r="R31" s="1262"/>
      <c r="S31" s="1262"/>
      <c r="T31" s="1262"/>
      <c r="U31" s="1262"/>
      <c r="V31" s="1262"/>
    </row>
    <row r="32" spans="1:22" ht="13.5" customHeight="1">
      <c r="A32" s="1271" t="s">
        <v>1031</v>
      </c>
      <c r="B32" s="494" t="s">
        <v>379</v>
      </c>
      <c r="C32" s="494" t="s">
        <v>379</v>
      </c>
      <c r="D32" s="494" t="s">
        <v>379</v>
      </c>
      <c r="E32" s="476" t="s">
        <v>379</v>
      </c>
      <c r="F32" s="494" t="s">
        <v>379</v>
      </c>
      <c r="G32" s="476" t="s">
        <v>379</v>
      </c>
      <c r="Q32" s="1262"/>
      <c r="R32" s="1262"/>
      <c r="S32" s="1262"/>
      <c r="T32" s="1262"/>
      <c r="U32" s="1262"/>
      <c r="V32" s="1262"/>
    </row>
    <row r="33" spans="1:22" ht="13.5" customHeight="1">
      <c r="A33" s="1221" t="s">
        <v>1032</v>
      </c>
      <c r="B33" s="494">
        <v>170</v>
      </c>
      <c r="C33" s="494">
        <v>2121</v>
      </c>
      <c r="D33" s="494">
        <v>176</v>
      </c>
      <c r="E33" s="476">
        <v>2202</v>
      </c>
      <c r="F33" s="494">
        <v>27</v>
      </c>
      <c r="G33" s="476">
        <v>333</v>
      </c>
      <c r="Q33" s="1262"/>
      <c r="R33" s="1262"/>
      <c r="S33" s="1262"/>
      <c r="T33" s="1262"/>
      <c r="U33" s="1262"/>
      <c r="V33" s="1262"/>
    </row>
    <row r="34" spans="1:22" ht="13.5" customHeight="1">
      <c r="A34" s="1221" t="s">
        <v>1033</v>
      </c>
      <c r="B34" s="494">
        <v>440</v>
      </c>
      <c r="C34" s="494">
        <v>5506</v>
      </c>
      <c r="D34" s="494">
        <v>458</v>
      </c>
      <c r="E34" s="476">
        <v>5721</v>
      </c>
      <c r="F34" s="494">
        <v>412</v>
      </c>
      <c r="G34" s="476">
        <v>5156</v>
      </c>
      <c r="P34" s="1263"/>
      <c r="Q34" s="1262"/>
      <c r="R34" s="1262"/>
      <c r="S34" s="1262"/>
      <c r="T34" s="1262"/>
      <c r="U34" s="1262"/>
      <c r="V34" s="1262"/>
    </row>
    <row r="35" spans="1:22" ht="13.5" customHeight="1">
      <c r="A35" s="1221" t="s">
        <v>1034</v>
      </c>
      <c r="B35" s="494">
        <v>48</v>
      </c>
      <c r="C35" s="494">
        <v>598</v>
      </c>
      <c r="D35" s="494">
        <v>53</v>
      </c>
      <c r="E35" s="476">
        <v>664</v>
      </c>
      <c r="F35" s="494">
        <v>60</v>
      </c>
      <c r="G35" s="476">
        <v>745</v>
      </c>
      <c r="Q35" s="1262"/>
      <c r="R35" s="1262"/>
      <c r="S35" s="1262"/>
      <c r="T35" s="1262"/>
      <c r="U35" s="1262"/>
      <c r="V35" s="1262"/>
    </row>
    <row r="36" spans="1:22" ht="13.5" customHeight="1">
      <c r="A36" s="1221"/>
      <c r="B36" s="1266" t="s">
        <v>379</v>
      </c>
      <c r="C36" s="494" t="s">
        <v>379</v>
      </c>
      <c r="D36" s="1266" t="s">
        <v>379</v>
      </c>
      <c r="E36" s="476" t="s">
        <v>379</v>
      </c>
      <c r="F36" s="1266" t="s">
        <v>379</v>
      </c>
      <c r="G36" s="476" t="s">
        <v>379</v>
      </c>
      <c r="Q36" s="1262"/>
      <c r="R36" s="1262"/>
      <c r="S36" s="1262"/>
      <c r="T36" s="1262"/>
      <c r="U36" s="1262"/>
      <c r="V36" s="1262"/>
    </row>
    <row r="37" spans="1:22" ht="13.5" customHeight="1">
      <c r="A37" s="1270" t="s">
        <v>1035</v>
      </c>
      <c r="B37" s="1266">
        <v>62</v>
      </c>
      <c r="C37" s="493">
        <v>773</v>
      </c>
      <c r="D37" s="1266">
        <v>60</v>
      </c>
      <c r="E37" s="493">
        <v>749</v>
      </c>
      <c r="F37" s="1266">
        <v>52</v>
      </c>
      <c r="G37" s="493">
        <v>648</v>
      </c>
      <c r="Q37" s="1262"/>
      <c r="R37" s="1262"/>
      <c r="S37" s="1262"/>
      <c r="T37" s="1262"/>
      <c r="U37" s="1262"/>
      <c r="V37" s="1262"/>
    </row>
    <row r="38" spans="1:22" ht="13.5" customHeight="1">
      <c r="A38" s="1230"/>
      <c r="B38" s="1266" t="s">
        <v>379</v>
      </c>
      <c r="C38" s="476" t="s">
        <v>379</v>
      </c>
      <c r="D38" s="1266" t="s">
        <v>379</v>
      </c>
      <c r="E38" s="476" t="s">
        <v>379</v>
      </c>
      <c r="F38" s="1266" t="s">
        <v>379</v>
      </c>
      <c r="G38" s="476" t="s">
        <v>379</v>
      </c>
      <c r="Q38" s="1262"/>
      <c r="R38" s="1262"/>
      <c r="S38" s="1262"/>
      <c r="T38" s="1262"/>
      <c r="U38" s="1262"/>
      <c r="V38" s="1262"/>
    </row>
    <row r="39" spans="1:22" ht="13.5" customHeight="1">
      <c r="A39" s="1267" t="s">
        <v>991</v>
      </c>
      <c r="B39" s="1266">
        <v>398</v>
      </c>
      <c r="C39" s="493">
        <v>4972</v>
      </c>
      <c r="D39" s="1266">
        <v>334</v>
      </c>
      <c r="E39" s="493">
        <v>4171</v>
      </c>
      <c r="F39" s="1266">
        <v>529</v>
      </c>
      <c r="G39" s="493">
        <v>6616</v>
      </c>
      <c r="P39" s="1263"/>
      <c r="Q39" s="1262"/>
      <c r="R39" s="1262"/>
      <c r="S39" s="1262"/>
      <c r="T39" s="1262"/>
      <c r="U39" s="1262"/>
      <c r="V39" s="1262"/>
    </row>
    <row r="40" spans="1:22" ht="13.5" customHeight="1">
      <c r="A40" s="1230" t="s">
        <v>992</v>
      </c>
      <c r="B40" s="494">
        <v>313</v>
      </c>
      <c r="C40" s="476">
        <v>3908</v>
      </c>
      <c r="D40" s="494">
        <v>241</v>
      </c>
      <c r="E40" s="476">
        <v>3016</v>
      </c>
      <c r="F40" s="494">
        <v>294</v>
      </c>
      <c r="G40" s="476">
        <v>3671</v>
      </c>
      <c r="P40" s="1263"/>
      <c r="Q40" s="1262"/>
      <c r="R40" s="1262"/>
      <c r="S40" s="1262"/>
      <c r="T40" s="1262"/>
      <c r="U40" s="1262"/>
      <c r="V40" s="1262"/>
    </row>
    <row r="41" spans="1:22" ht="13.5" customHeight="1">
      <c r="A41" s="1230" t="s">
        <v>993</v>
      </c>
      <c r="B41" s="494">
        <v>51</v>
      </c>
      <c r="C41" s="476">
        <v>637</v>
      </c>
      <c r="D41" s="494">
        <v>60</v>
      </c>
      <c r="E41" s="494">
        <v>745</v>
      </c>
      <c r="F41" s="494">
        <v>48</v>
      </c>
      <c r="G41" s="494">
        <v>606</v>
      </c>
      <c r="Q41" s="1262"/>
      <c r="R41" s="1262"/>
      <c r="S41" s="1262"/>
      <c r="T41" s="1262"/>
      <c r="U41" s="1262"/>
      <c r="V41" s="1262"/>
    </row>
    <row r="42" spans="1:22" ht="13.5" customHeight="1">
      <c r="A42" s="1230" t="s">
        <v>994</v>
      </c>
      <c r="B42" s="494">
        <v>34</v>
      </c>
      <c r="C42" s="476">
        <v>427</v>
      </c>
      <c r="D42" s="494">
        <v>33</v>
      </c>
      <c r="E42" s="476">
        <v>410</v>
      </c>
      <c r="F42" s="494">
        <v>187</v>
      </c>
      <c r="G42" s="476">
        <v>2339</v>
      </c>
      <c r="P42" s="1263"/>
      <c r="Q42" s="1262"/>
      <c r="R42" s="1262"/>
      <c r="S42" s="1262"/>
      <c r="T42" s="1262"/>
      <c r="U42" s="1262"/>
      <c r="V42" s="1262"/>
    </row>
    <row r="43" spans="1:22" ht="13.5" customHeight="1">
      <c r="A43" s="1230"/>
      <c r="B43" s="494"/>
      <c r="C43" s="476" t="s">
        <v>379</v>
      </c>
      <c r="D43" s="494"/>
      <c r="E43" s="476" t="s">
        <v>379</v>
      </c>
      <c r="F43" s="494"/>
      <c r="G43" s="476" t="s">
        <v>379</v>
      </c>
      <c r="Q43" s="1262"/>
      <c r="R43" s="1262"/>
      <c r="S43" s="1262"/>
      <c r="T43" s="1262"/>
      <c r="U43" s="1262"/>
      <c r="V43" s="1262"/>
    </row>
    <row r="44" spans="1:22" ht="13.5" customHeight="1">
      <c r="A44" s="1267" t="s">
        <v>1036</v>
      </c>
      <c r="B44" s="1266">
        <v>0</v>
      </c>
      <c r="C44" s="493">
        <v>0</v>
      </c>
      <c r="D44" s="1266">
        <v>0</v>
      </c>
      <c r="E44" s="493">
        <v>2</v>
      </c>
      <c r="F44" s="1266">
        <v>21</v>
      </c>
      <c r="G44" s="493">
        <v>265</v>
      </c>
      <c r="Q44" s="1262"/>
      <c r="R44" s="1262"/>
      <c r="S44" s="1262"/>
      <c r="T44" s="1262"/>
      <c r="U44" s="1262"/>
      <c r="V44" s="1262"/>
    </row>
    <row r="45" spans="1:22" ht="13.5" customHeight="1">
      <c r="A45" s="1230"/>
      <c r="B45" s="1266" t="s">
        <v>379</v>
      </c>
      <c r="C45" s="476" t="s">
        <v>379</v>
      </c>
      <c r="D45" s="1266" t="s">
        <v>379</v>
      </c>
      <c r="E45" s="476" t="s">
        <v>379</v>
      </c>
      <c r="F45" s="1266" t="s">
        <v>379</v>
      </c>
      <c r="G45" s="476" t="s">
        <v>379</v>
      </c>
      <c r="Q45" s="1262"/>
      <c r="R45" s="1262"/>
      <c r="S45" s="1262"/>
      <c r="T45" s="1262"/>
      <c r="U45" s="1262"/>
      <c r="V45" s="1262"/>
    </row>
    <row r="46" spans="1:22" ht="13.5" customHeight="1">
      <c r="A46" s="1267" t="s">
        <v>997</v>
      </c>
      <c r="B46" s="1266">
        <v>1144</v>
      </c>
      <c r="C46" s="493">
        <v>14306</v>
      </c>
      <c r="D46" s="1266">
        <v>1144</v>
      </c>
      <c r="E46" s="493">
        <v>14306</v>
      </c>
      <c r="F46" s="1266">
        <v>1176</v>
      </c>
      <c r="G46" s="493">
        <v>14701</v>
      </c>
      <c r="O46" s="1263"/>
      <c r="P46" s="1263"/>
      <c r="Q46" s="1262"/>
      <c r="R46" s="1262"/>
      <c r="S46" s="1262"/>
      <c r="T46" s="1262"/>
      <c r="U46" s="1262"/>
      <c r="V46" s="1262"/>
    </row>
    <row r="47" spans="1:22" ht="13.5" customHeight="1">
      <c r="A47" s="1269" t="s">
        <v>1037</v>
      </c>
      <c r="B47" s="494">
        <v>1144</v>
      </c>
      <c r="C47" s="476">
        <v>14306</v>
      </c>
      <c r="D47" s="494">
        <v>1144</v>
      </c>
      <c r="E47" s="476">
        <v>14306</v>
      </c>
      <c r="F47" s="494">
        <v>1176</v>
      </c>
      <c r="G47" s="476">
        <v>14701</v>
      </c>
      <c r="O47" s="1263"/>
      <c r="P47" s="1263"/>
      <c r="Q47" s="1262"/>
      <c r="R47" s="1262"/>
      <c r="S47" s="1262"/>
      <c r="T47" s="1262"/>
      <c r="U47" s="1262"/>
      <c r="V47" s="1262"/>
    </row>
    <row r="48" spans="1:22" ht="13.5" customHeight="1">
      <c r="A48" s="1230"/>
      <c r="B48" s="1266" t="s">
        <v>379</v>
      </c>
      <c r="C48" s="476" t="s">
        <v>379</v>
      </c>
      <c r="D48" s="1266" t="s">
        <v>379</v>
      </c>
      <c r="E48" s="476" t="s">
        <v>379</v>
      </c>
      <c r="F48" s="1266" t="s">
        <v>379</v>
      </c>
      <c r="G48" s="476" t="s">
        <v>379</v>
      </c>
      <c r="Q48" s="1262"/>
      <c r="R48" s="1262"/>
      <c r="S48" s="1262"/>
      <c r="T48" s="1262"/>
      <c r="U48" s="1262"/>
      <c r="V48" s="1262"/>
    </row>
    <row r="49" spans="1:22" ht="21">
      <c r="A49" s="1268" t="s">
        <v>998</v>
      </c>
      <c r="B49" s="493" t="s">
        <v>379</v>
      </c>
      <c r="C49" s="493" t="s">
        <v>379</v>
      </c>
      <c r="D49" s="493" t="s">
        <v>379</v>
      </c>
      <c r="E49" s="493" t="s">
        <v>379</v>
      </c>
      <c r="F49" s="493">
        <v>51</v>
      </c>
      <c r="G49" s="493">
        <v>630</v>
      </c>
      <c r="Q49" s="1262"/>
      <c r="R49" s="1262"/>
      <c r="S49" s="1262"/>
      <c r="T49" s="1262"/>
      <c r="U49" s="1262"/>
      <c r="V49" s="1262"/>
    </row>
    <row r="50" spans="1:22" ht="21">
      <c r="A50" s="1268" t="s">
        <v>999</v>
      </c>
      <c r="B50" s="493">
        <v>990</v>
      </c>
      <c r="C50" s="493">
        <v>12372</v>
      </c>
      <c r="D50" s="493">
        <v>1021</v>
      </c>
      <c r="E50" s="493">
        <v>12763</v>
      </c>
      <c r="F50" s="493">
        <v>968</v>
      </c>
      <c r="G50" s="493">
        <v>12101</v>
      </c>
      <c r="P50" s="1263"/>
      <c r="Q50" s="1262"/>
      <c r="R50" s="1262"/>
      <c r="S50" s="1262"/>
      <c r="T50" s="1262"/>
      <c r="U50" s="1262"/>
      <c r="V50" s="1262"/>
    </row>
    <row r="51" spans="1:22" ht="13.5" customHeight="1">
      <c r="A51" s="1230"/>
      <c r="B51" s="1266"/>
      <c r="C51" s="476" t="s">
        <v>379</v>
      </c>
      <c r="D51" s="1266"/>
      <c r="E51" s="476" t="s">
        <v>379</v>
      </c>
      <c r="G51" s="806" t="s">
        <v>379</v>
      </c>
      <c r="Q51" s="1262"/>
      <c r="R51" s="1262"/>
      <c r="S51" s="1262"/>
      <c r="T51" s="1262"/>
      <c r="U51" s="1262"/>
      <c r="V51" s="1262"/>
    </row>
    <row r="52" spans="1:22" ht="13.5" customHeight="1">
      <c r="A52" s="1267" t="s">
        <v>1000</v>
      </c>
      <c r="B52" s="1266" t="s">
        <v>379</v>
      </c>
      <c r="C52" s="1266" t="s">
        <v>379</v>
      </c>
      <c r="D52" s="1266" t="s">
        <v>379</v>
      </c>
      <c r="E52" s="493" t="s">
        <v>379</v>
      </c>
      <c r="F52" s="493" t="s">
        <v>379</v>
      </c>
      <c r="G52" s="493" t="s">
        <v>379</v>
      </c>
      <c r="Q52" s="1262"/>
      <c r="R52" s="1262"/>
      <c r="S52" s="1262"/>
      <c r="T52" s="1262"/>
      <c r="U52" s="1262"/>
      <c r="V52" s="1262"/>
    </row>
    <row r="53" spans="1:22" ht="13.5" customHeight="1">
      <c r="A53" s="1265" t="s">
        <v>337</v>
      </c>
      <c r="B53" s="1264">
        <v>12153</v>
      </c>
      <c r="C53" s="1264">
        <v>151906</v>
      </c>
      <c r="D53" s="1264">
        <v>12205</v>
      </c>
      <c r="E53" s="1264">
        <v>152563</v>
      </c>
      <c r="F53" s="1264">
        <v>12435</v>
      </c>
      <c r="G53" s="1264">
        <v>155440</v>
      </c>
      <c r="O53" s="1263"/>
      <c r="P53" s="1263"/>
      <c r="Q53" s="1262"/>
      <c r="R53" s="1262"/>
      <c r="S53" s="1262"/>
      <c r="T53" s="1262"/>
      <c r="U53" s="1262"/>
      <c r="V53" s="1262"/>
    </row>
    <row r="54" spans="1:22">
      <c r="A54" s="1261"/>
      <c r="B54" s="1219"/>
      <c r="C54" s="1219"/>
      <c r="D54" s="232"/>
      <c r="E54" s="232"/>
      <c r="F54" s="85"/>
      <c r="G54" s="85"/>
    </row>
    <row r="55" spans="1:22">
      <c r="A55" s="85"/>
      <c r="B55" s="85"/>
      <c r="C55" s="85"/>
      <c r="D55" s="85"/>
      <c r="E55" s="85"/>
      <c r="F55" s="85"/>
      <c r="G55" s="85"/>
    </row>
    <row r="56" spans="1:22">
      <c r="A56" s="85"/>
      <c r="B56" s="85"/>
      <c r="C56" s="85"/>
      <c r="D56" s="85"/>
      <c r="E56" s="85"/>
      <c r="F56" s="85"/>
      <c r="G56" s="85"/>
    </row>
    <row r="57" spans="1:22" ht="15" customHeight="1">
      <c r="A57" s="85"/>
      <c r="B57" s="85"/>
      <c r="C57" s="85"/>
      <c r="D57" s="85"/>
      <c r="E57" s="85"/>
      <c r="F57" s="85"/>
      <c r="G57" s="85"/>
    </row>
    <row r="58" spans="1:22">
      <c r="A58" s="85"/>
      <c r="B58" s="85"/>
      <c r="C58" s="85"/>
      <c r="D58" s="85"/>
      <c r="E58" s="85"/>
      <c r="F58" s="85"/>
      <c r="G58" s="85"/>
    </row>
    <row r="59" spans="1:22" ht="15" customHeight="1">
      <c r="A59" s="85"/>
      <c r="B59" s="85"/>
      <c r="C59" s="85"/>
      <c r="D59" s="85"/>
      <c r="E59" s="85"/>
      <c r="F59" s="85"/>
      <c r="G59" s="85"/>
    </row>
    <row r="60" spans="1:22">
      <c r="A60" s="85"/>
      <c r="B60" s="85"/>
      <c r="C60" s="85"/>
      <c r="D60" s="85"/>
      <c r="E60" s="85"/>
    </row>
    <row r="61" spans="1:22">
      <c r="A61" s="85"/>
      <c r="B61" s="85"/>
      <c r="C61" s="85"/>
      <c r="D61" s="85"/>
      <c r="E61" s="85"/>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0" orientation="portrait" r:id="rId1"/>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7964-E864-42CD-A0AC-CA93B9C3189F}">
  <sheetPr codeName="Sheet43">
    <tabColor rgb="FF70A8DA"/>
  </sheetPr>
  <dimension ref="A1:V32"/>
  <sheetViews>
    <sheetView showGridLines="0" view="pageLayout" topLeftCell="A70" zoomScaleNormal="100" zoomScaleSheetLayoutView="100" workbookViewId="0">
      <selection activeCell="A17" sqref="A17"/>
    </sheetView>
  </sheetViews>
  <sheetFormatPr defaultColWidth="8.85546875" defaultRowHeight="14.45"/>
  <cols>
    <col min="1" max="1" width="40.42578125" customWidth="1"/>
    <col min="2" max="5" width="11.5703125" customWidth="1"/>
    <col min="6" max="6" width="15.42578125" bestFit="1" customWidth="1"/>
    <col min="7" max="7" width="12.5703125" customWidth="1"/>
  </cols>
  <sheetData>
    <row r="1" spans="1:22" ht="15.6">
      <c r="A1" s="63" t="s">
        <v>1038</v>
      </c>
      <c r="B1" s="85"/>
      <c r="C1" s="85"/>
      <c r="D1" s="85"/>
      <c r="E1" s="85"/>
      <c r="F1" s="85"/>
      <c r="G1" s="85"/>
    </row>
    <row r="2" spans="1:22">
      <c r="A2" s="101" t="s">
        <v>1039</v>
      </c>
      <c r="B2" s="100"/>
      <c r="C2" s="100"/>
      <c r="D2" s="100"/>
      <c r="E2" s="100"/>
      <c r="F2" s="100"/>
      <c r="G2" s="85"/>
    </row>
    <row r="3" spans="1:22" ht="23.25" customHeight="1">
      <c r="A3" s="85"/>
      <c r="B3" s="1859" t="s">
        <v>1040</v>
      </c>
      <c r="C3" s="1859"/>
      <c r="D3" s="1859" t="s">
        <v>897</v>
      </c>
      <c r="E3" s="1859"/>
      <c r="F3" s="1859" t="s">
        <v>337</v>
      </c>
      <c r="G3" s="1859"/>
    </row>
    <row r="4" spans="1:22">
      <c r="A4" s="232"/>
      <c r="B4" s="1860"/>
      <c r="C4" s="1860"/>
      <c r="D4" s="1860"/>
      <c r="E4" s="1860"/>
      <c r="F4" s="1860"/>
      <c r="G4" s="1860"/>
    </row>
    <row r="5" spans="1:22" ht="24" customHeight="1">
      <c r="A5" s="495"/>
      <c r="B5" s="1861" t="s">
        <v>1013</v>
      </c>
      <c r="C5" s="1861" t="s">
        <v>1041</v>
      </c>
      <c r="D5" s="1861" t="s">
        <v>1013</v>
      </c>
      <c r="E5" s="1861" t="s">
        <v>1041</v>
      </c>
      <c r="F5" s="1861" t="s">
        <v>1013</v>
      </c>
      <c r="G5" s="1861" t="s">
        <v>1041</v>
      </c>
      <c r="P5" s="1217"/>
      <c r="V5" s="1217"/>
    </row>
    <row r="6" spans="1:22" ht="15" thickBot="1">
      <c r="A6" s="1274" t="s">
        <v>109</v>
      </c>
      <c r="B6" s="1862"/>
      <c r="C6" s="1862"/>
      <c r="D6" s="1862"/>
      <c r="E6" s="1862"/>
      <c r="F6" s="1862"/>
      <c r="G6" s="1862"/>
    </row>
    <row r="7" spans="1:22" s="261" customFormat="1">
      <c r="A7" s="264" t="s">
        <v>1042</v>
      </c>
      <c r="B7" s="259">
        <v>1200</v>
      </c>
      <c r="C7" s="259">
        <v>96</v>
      </c>
      <c r="D7" s="99" t="s">
        <v>379</v>
      </c>
      <c r="E7" s="259" t="s">
        <v>379</v>
      </c>
      <c r="F7" s="259">
        <v>1200</v>
      </c>
      <c r="G7" s="259">
        <v>96</v>
      </c>
      <c r="Q7" s="1273"/>
      <c r="R7" s="1273"/>
      <c r="S7" s="1273"/>
      <c r="T7" s="1273"/>
      <c r="U7" s="1273"/>
      <c r="V7" s="1273"/>
    </row>
    <row r="8" spans="1:22">
      <c r="A8" s="260" t="s">
        <v>1043</v>
      </c>
      <c r="B8" s="99">
        <v>1275</v>
      </c>
      <c r="C8" s="99">
        <v>102</v>
      </c>
      <c r="D8" s="99" t="s">
        <v>379</v>
      </c>
      <c r="E8" s="259" t="s">
        <v>379</v>
      </c>
      <c r="F8" s="99">
        <v>1275</v>
      </c>
      <c r="G8" s="99">
        <v>102</v>
      </c>
      <c r="Q8" s="1273"/>
      <c r="R8" s="1273"/>
      <c r="S8" s="1273"/>
      <c r="T8" s="1273"/>
      <c r="U8" s="1273"/>
      <c r="V8" s="1273"/>
    </row>
    <row r="9" spans="1:22">
      <c r="A9" s="260" t="s">
        <v>1044</v>
      </c>
      <c r="B9" s="99">
        <v>220</v>
      </c>
      <c r="C9" s="99">
        <v>18</v>
      </c>
      <c r="D9" s="99" t="s">
        <v>379</v>
      </c>
      <c r="E9" s="259" t="s">
        <v>379</v>
      </c>
      <c r="F9" s="99">
        <v>220</v>
      </c>
      <c r="G9" s="99">
        <v>18</v>
      </c>
      <c r="I9" s="121"/>
      <c r="Q9" s="1273"/>
      <c r="R9" s="1273"/>
      <c r="S9" s="1273"/>
      <c r="T9" s="1273"/>
      <c r="U9" s="1273"/>
      <c r="V9" s="1273"/>
    </row>
    <row r="10" spans="1:22">
      <c r="A10" s="260" t="s">
        <v>1045</v>
      </c>
      <c r="B10" s="99">
        <v>156</v>
      </c>
      <c r="C10" s="99">
        <v>13</v>
      </c>
      <c r="D10" s="99" t="s">
        <v>379</v>
      </c>
      <c r="E10" s="259" t="s">
        <v>379</v>
      </c>
      <c r="F10" s="99">
        <v>156</v>
      </c>
      <c r="G10" s="99">
        <v>13</v>
      </c>
      <c r="Q10" s="1273"/>
      <c r="R10" s="1273"/>
      <c r="S10" s="1273"/>
      <c r="T10" s="1273"/>
      <c r="U10" s="1273"/>
      <c r="V10" s="1273"/>
    </row>
    <row r="11" spans="1:22">
      <c r="A11" s="260" t="s">
        <v>1046</v>
      </c>
      <c r="B11" s="99">
        <v>51</v>
      </c>
      <c r="C11" s="99">
        <v>4</v>
      </c>
      <c r="D11" s="99" t="s">
        <v>379</v>
      </c>
      <c r="E11" s="259" t="s">
        <v>379</v>
      </c>
      <c r="F11" s="99">
        <v>51</v>
      </c>
      <c r="G11" s="99">
        <v>4</v>
      </c>
      <c r="Q11" s="1273"/>
      <c r="R11" s="1273"/>
      <c r="S11" s="1273"/>
      <c r="T11" s="1273"/>
      <c r="U11" s="1273"/>
      <c r="V11" s="1273"/>
    </row>
    <row r="12" spans="1:22">
      <c r="A12" s="260" t="s">
        <v>895</v>
      </c>
      <c r="B12" s="99">
        <v>74</v>
      </c>
      <c r="C12" s="99">
        <v>6</v>
      </c>
      <c r="D12" s="99" t="s">
        <v>379</v>
      </c>
      <c r="E12" s="259" t="s">
        <v>379</v>
      </c>
      <c r="F12" s="99">
        <v>74</v>
      </c>
      <c r="G12" s="99">
        <v>6</v>
      </c>
      <c r="Q12" s="1273"/>
      <c r="R12" s="1273"/>
      <c r="S12" s="1273"/>
      <c r="T12" s="1273"/>
      <c r="U12" s="1273"/>
      <c r="V12" s="1273"/>
    </row>
    <row r="13" spans="1:22">
      <c r="A13" s="260" t="s">
        <v>896</v>
      </c>
      <c r="B13" s="99">
        <v>-576</v>
      </c>
      <c r="C13" s="99">
        <v>-46</v>
      </c>
      <c r="D13" s="99" t="s">
        <v>379</v>
      </c>
      <c r="E13" s="259" t="s">
        <v>379</v>
      </c>
      <c r="F13" s="99">
        <v>-576</v>
      </c>
      <c r="G13" s="99">
        <v>-46</v>
      </c>
      <c r="Q13" s="1273"/>
      <c r="R13" s="1273"/>
      <c r="S13" s="1273"/>
      <c r="T13" s="1273"/>
      <c r="U13" s="1273"/>
      <c r="V13" s="1273"/>
    </row>
    <row r="14" spans="1:22" s="261" customFormat="1">
      <c r="A14" s="263" t="s">
        <v>1047</v>
      </c>
      <c r="B14" s="259">
        <v>1750</v>
      </c>
      <c r="C14" s="259">
        <v>140</v>
      </c>
      <c r="D14" s="99" t="s">
        <v>379</v>
      </c>
      <c r="E14" s="259" t="s">
        <v>379</v>
      </c>
      <c r="F14" s="259">
        <v>1750</v>
      </c>
      <c r="G14" s="259">
        <v>140</v>
      </c>
      <c r="Q14" s="1273"/>
      <c r="R14" s="1273"/>
      <c r="S14" s="1273"/>
      <c r="T14" s="1273"/>
      <c r="U14" s="1273"/>
      <c r="V14" s="1273"/>
    </row>
    <row r="15" spans="1:22">
      <c r="A15" s="260" t="s">
        <v>1043</v>
      </c>
      <c r="B15" s="99">
        <v>1796</v>
      </c>
      <c r="C15" s="99">
        <v>144</v>
      </c>
      <c r="D15" s="99" t="s">
        <v>379</v>
      </c>
      <c r="E15" s="259" t="s">
        <v>379</v>
      </c>
      <c r="F15" s="99">
        <v>1796</v>
      </c>
      <c r="G15" s="99">
        <v>144</v>
      </c>
      <c r="Q15" s="1273"/>
      <c r="R15" s="1273"/>
      <c r="S15" s="1273"/>
      <c r="T15" s="1273"/>
      <c r="U15" s="1273"/>
      <c r="V15" s="1273"/>
    </row>
    <row r="16" spans="1:22">
      <c r="A16" s="260" t="s">
        <v>1044</v>
      </c>
      <c r="B16" s="99">
        <v>517</v>
      </c>
      <c r="C16" s="99">
        <v>41</v>
      </c>
      <c r="D16" s="99" t="s">
        <v>379</v>
      </c>
      <c r="E16" s="259" t="s">
        <v>379</v>
      </c>
      <c r="F16" s="99">
        <v>517</v>
      </c>
      <c r="G16" s="99">
        <v>41</v>
      </c>
      <c r="Q16" s="1273"/>
      <c r="R16" s="1273"/>
      <c r="S16" s="1273"/>
      <c r="T16" s="1273"/>
      <c r="U16" s="1273"/>
      <c r="V16" s="1273"/>
    </row>
    <row r="17" spans="1:22">
      <c r="A17" s="260" t="s">
        <v>1045</v>
      </c>
      <c r="B17" s="99">
        <v>586</v>
      </c>
      <c r="C17" s="99">
        <v>47</v>
      </c>
      <c r="D17" s="99" t="s">
        <v>379</v>
      </c>
      <c r="E17" s="259" t="s">
        <v>379</v>
      </c>
      <c r="F17" s="99">
        <v>586</v>
      </c>
      <c r="G17" s="99">
        <v>47</v>
      </c>
      <c r="Q17" s="1273"/>
      <c r="R17" s="1273"/>
      <c r="S17" s="1273"/>
      <c r="T17" s="1273"/>
      <c r="U17" s="1273"/>
      <c r="V17" s="1273"/>
    </row>
    <row r="18" spans="1:22">
      <c r="A18" s="260" t="s">
        <v>1046</v>
      </c>
      <c r="B18" s="99">
        <v>86</v>
      </c>
      <c r="C18" s="99">
        <v>7</v>
      </c>
      <c r="D18" s="99" t="s">
        <v>379</v>
      </c>
      <c r="E18" s="259" t="s">
        <v>379</v>
      </c>
      <c r="F18" s="99">
        <v>86</v>
      </c>
      <c r="G18" s="99">
        <v>7</v>
      </c>
      <c r="Q18" s="1273"/>
      <c r="R18" s="1273"/>
      <c r="S18" s="1273"/>
      <c r="T18" s="1273"/>
      <c r="U18" s="1273"/>
      <c r="V18" s="1273"/>
    </row>
    <row r="19" spans="1:22">
      <c r="A19" s="260" t="s">
        <v>895</v>
      </c>
      <c r="B19" s="99">
        <v>171</v>
      </c>
      <c r="C19" s="99">
        <v>14</v>
      </c>
      <c r="D19" s="99" t="s">
        <v>379</v>
      </c>
      <c r="E19" s="259" t="s">
        <v>379</v>
      </c>
      <c r="F19" s="99">
        <v>171</v>
      </c>
      <c r="G19" s="99">
        <v>14</v>
      </c>
      <c r="Q19" s="1273"/>
      <c r="R19" s="1273"/>
      <c r="S19" s="1273"/>
      <c r="T19" s="1273"/>
      <c r="U19" s="1273"/>
      <c r="V19" s="1273"/>
    </row>
    <row r="20" spans="1:22">
      <c r="A20" s="260" t="s">
        <v>896</v>
      </c>
      <c r="B20" s="99">
        <v>-1407</v>
      </c>
      <c r="C20" s="99">
        <v>-113</v>
      </c>
      <c r="D20" s="99" t="s">
        <v>379</v>
      </c>
      <c r="E20" s="259" t="s">
        <v>379</v>
      </c>
      <c r="F20" s="99">
        <v>-1407</v>
      </c>
      <c r="G20" s="99">
        <v>-113</v>
      </c>
      <c r="Q20" s="1273"/>
      <c r="R20" s="1273"/>
      <c r="S20" s="1273"/>
      <c r="T20" s="1273"/>
      <c r="U20" s="1273"/>
      <c r="V20" s="1273"/>
    </row>
    <row r="21" spans="1:22" s="261" customFormat="1">
      <c r="A21" s="263" t="s">
        <v>1048</v>
      </c>
      <c r="B21" s="259">
        <v>579</v>
      </c>
      <c r="C21" s="259">
        <v>46</v>
      </c>
      <c r="D21" s="259" t="s">
        <v>379</v>
      </c>
      <c r="E21" s="259" t="s">
        <v>379</v>
      </c>
      <c r="F21" s="259">
        <v>579</v>
      </c>
      <c r="G21" s="259">
        <v>46</v>
      </c>
      <c r="Q21" s="1273"/>
      <c r="R21" s="1273"/>
      <c r="S21" s="1273"/>
      <c r="T21" s="1273"/>
      <c r="U21" s="1273"/>
      <c r="V21" s="1273"/>
    </row>
    <row r="22" spans="1:22" s="261" customFormat="1">
      <c r="A22" s="263" t="s">
        <v>1049</v>
      </c>
      <c r="B22" s="259">
        <v>374</v>
      </c>
      <c r="C22" s="259">
        <v>30</v>
      </c>
      <c r="D22" s="259" t="s">
        <v>379</v>
      </c>
      <c r="E22" s="259" t="s">
        <v>379</v>
      </c>
      <c r="F22" s="259">
        <v>374</v>
      </c>
      <c r="G22" s="259">
        <v>30</v>
      </c>
      <c r="Q22" s="1273"/>
      <c r="R22" s="1273"/>
      <c r="S22" s="1273"/>
      <c r="T22" s="1273"/>
      <c r="U22" s="1273"/>
      <c r="V22" s="1273"/>
    </row>
    <row r="23" spans="1:22" s="261" customFormat="1">
      <c r="A23" s="262" t="s">
        <v>1050</v>
      </c>
      <c r="B23" s="259">
        <v>4</v>
      </c>
      <c r="C23" s="259">
        <v>0</v>
      </c>
      <c r="D23" s="259" t="s">
        <v>379</v>
      </c>
      <c r="E23" s="259" t="s">
        <v>379</v>
      </c>
      <c r="F23" s="259">
        <v>4</v>
      </c>
      <c r="G23" s="259">
        <v>0</v>
      </c>
      <c r="Q23" s="1273"/>
      <c r="R23" s="1273"/>
      <c r="S23" s="1273"/>
      <c r="T23" s="1273"/>
      <c r="U23" s="1273"/>
      <c r="V23" s="1273"/>
    </row>
    <row r="24" spans="1:22" s="261" customFormat="1">
      <c r="A24" s="262" t="s">
        <v>1051</v>
      </c>
      <c r="B24" s="259">
        <v>637</v>
      </c>
      <c r="C24" s="259">
        <v>51</v>
      </c>
      <c r="D24" s="259">
        <v>427</v>
      </c>
      <c r="E24" s="259">
        <v>34</v>
      </c>
      <c r="F24" s="259">
        <v>1064</v>
      </c>
      <c r="G24" s="259">
        <v>85</v>
      </c>
      <c r="Q24" s="1273"/>
      <c r="R24" s="1273"/>
      <c r="S24" s="1273"/>
      <c r="T24" s="1273"/>
      <c r="U24" s="1273"/>
      <c r="V24" s="1273"/>
    </row>
    <row r="25" spans="1:22">
      <c r="A25" s="260" t="s">
        <v>1043</v>
      </c>
      <c r="B25" s="99">
        <v>192</v>
      </c>
      <c r="C25" s="99">
        <v>15</v>
      </c>
      <c r="D25" s="99" t="s">
        <v>379</v>
      </c>
      <c r="E25" s="259" t="s">
        <v>379</v>
      </c>
      <c r="F25" s="99">
        <v>192</v>
      </c>
      <c r="G25" s="99">
        <v>15</v>
      </c>
      <c r="Q25" s="1273"/>
      <c r="R25" s="1273"/>
      <c r="S25" s="1273"/>
      <c r="T25" s="1273"/>
      <c r="U25" s="1273"/>
      <c r="V25" s="1273"/>
    </row>
    <row r="26" spans="1:22">
      <c r="A26" s="260" t="s">
        <v>1044</v>
      </c>
      <c r="B26" s="99">
        <v>402</v>
      </c>
      <c r="C26" s="99">
        <v>32</v>
      </c>
      <c r="D26" s="99" t="s">
        <v>379</v>
      </c>
      <c r="E26" s="259" t="s">
        <v>379</v>
      </c>
      <c r="F26" s="99">
        <v>402</v>
      </c>
      <c r="G26" s="99">
        <v>32</v>
      </c>
      <c r="Q26" s="1273"/>
      <c r="R26" s="1273"/>
      <c r="S26" s="1273"/>
      <c r="T26" s="1273"/>
      <c r="U26" s="1273"/>
      <c r="V26" s="1273"/>
    </row>
    <row r="27" spans="1:22">
      <c r="A27" s="260" t="s">
        <v>1052</v>
      </c>
      <c r="B27" s="99">
        <v>44</v>
      </c>
      <c r="C27" s="99">
        <v>4</v>
      </c>
      <c r="D27" s="99" t="s">
        <v>379</v>
      </c>
      <c r="E27" s="259" t="s">
        <v>379</v>
      </c>
      <c r="F27" s="99">
        <v>44</v>
      </c>
      <c r="G27" s="99">
        <v>4</v>
      </c>
      <c r="Q27" s="1273"/>
      <c r="R27" s="1273"/>
      <c r="S27" s="1273"/>
      <c r="T27" s="1273"/>
      <c r="U27" s="1273"/>
      <c r="V27" s="1273"/>
    </row>
    <row r="28" spans="1:22">
      <c r="A28" s="260" t="s">
        <v>1046</v>
      </c>
      <c r="B28" s="99"/>
      <c r="C28" s="99"/>
      <c r="D28" s="99">
        <v>427</v>
      </c>
      <c r="E28" s="259">
        <v>34</v>
      </c>
      <c r="F28" s="99">
        <v>427</v>
      </c>
      <c r="G28" s="99">
        <v>34</v>
      </c>
      <c r="Q28" s="1273"/>
      <c r="R28" s="1273"/>
      <c r="S28" s="1273"/>
      <c r="T28" s="1273"/>
      <c r="U28" s="1273"/>
      <c r="V28" s="1273"/>
    </row>
    <row r="29" spans="1:22">
      <c r="A29" s="718" t="s">
        <v>337</v>
      </c>
      <c r="B29" s="717">
        <v>4545</v>
      </c>
      <c r="C29" s="717">
        <v>364</v>
      </c>
      <c r="D29" s="717">
        <v>427</v>
      </c>
      <c r="E29" s="717">
        <v>34</v>
      </c>
      <c r="F29" s="717">
        <v>4973</v>
      </c>
      <c r="G29" s="717">
        <v>398</v>
      </c>
      <c r="Q29" s="1273"/>
      <c r="R29" s="1273"/>
      <c r="S29" s="1273"/>
      <c r="T29" s="1273"/>
      <c r="U29" s="1273"/>
      <c r="V29" s="1273"/>
    </row>
    <row r="30" spans="1:22">
      <c r="A30" s="64" t="s">
        <v>1053</v>
      </c>
      <c r="B30" s="60"/>
      <c r="C30" s="60"/>
      <c r="D30" s="60"/>
      <c r="E30" s="60"/>
      <c r="F30" s="60"/>
      <c r="G30" s="60"/>
    </row>
    <row r="31" spans="1:22">
      <c r="A31" s="89"/>
      <c r="B31" s="89"/>
      <c r="C31" s="89"/>
      <c r="D31" s="89"/>
      <c r="E31" s="89"/>
      <c r="F31" s="89"/>
      <c r="G31" s="89"/>
    </row>
    <row r="32" spans="1:22">
      <c r="A32" s="806"/>
      <c r="B32" s="806"/>
      <c r="C32" s="806"/>
      <c r="D32" s="806"/>
      <c r="E32" s="806"/>
      <c r="F32" s="806"/>
      <c r="G32" s="806"/>
    </row>
  </sheetData>
  <mergeCells count="9">
    <mergeCell ref="B3:C4"/>
    <mergeCell ref="D3:E4"/>
    <mergeCell ref="F3:G4"/>
    <mergeCell ref="B5:B6"/>
    <mergeCell ref="C5:C6"/>
    <mergeCell ref="D5:D6"/>
    <mergeCell ref="E5:E6"/>
    <mergeCell ref="F5:F6"/>
    <mergeCell ref="G5:G6"/>
  </mergeCells>
  <pageMargins left="0.7" right="0.7" top="0.75" bottom="0.75" header="0.3" footer="0.3"/>
  <pageSetup paperSize="9" scale="70" orientation="portrait" r:id="rId1"/>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DE015-DE97-4ADC-AE14-2BCD15837FC4}">
  <sheetPr codeName="Sheet44">
    <tabColor rgb="FF70A8DA"/>
  </sheetPr>
  <dimension ref="A1:AG74"/>
  <sheetViews>
    <sheetView showGridLines="0" showZeros="0" view="pageLayout" topLeftCell="A56" zoomScaleNormal="100" zoomScaleSheetLayoutView="110" workbookViewId="0">
      <selection activeCell="A17" sqref="A17"/>
    </sheetView>
  </sheetViews>
  <sheetFormatPr defaultColWidth="8.85546875" defaultRowHeight="14.45"/>
  <cols>
    <col min="1" max="1" width="40.85546875" customWidth="1"/>
    <col min="2" max="2" width="10.140625" customWidth="1"/>
    <col min="3" max="3" width="10.42578125" customWidth="1"/>
    <col min="4" max="4" width="9" customWidth="1"/>
    <col min="5" max="7" width="8.5703125" customWidth="1"/>
    <col min="8" max="10" width="9.85546875" customWidth="1"/>
    <col min="11" max="11" width="11" customWidth="1"/>
    <col min="13" max="13" width="8.85546875" customWidth="1"/>
    <col min="14" max="14" width="11" customWidth="1"/>
  </cols>
  <sheetData>
    <row r="1" spans="1:33" ht="14.45" customHeight="1">
      <c r="A1" s="1867" t="s">
        <v>1054</v>
      </c>
      <c r="B1" s="1867"/>
      <c r="C1" s="1867"/>
      <c r="D1" s="769"/>
      <c r="E1" s="769"/>
      <c r="F1" s="769"/>
      <c r="G1" s="769"/>
      <c r="H1" s="769"/>
      <c r="I1" s="769"/>
      <c r="J1" s="769"/>
      <c r="K1" s="121"/>
    </row>
    <row r="2" spans="1:33" ht="20.45" thickBot="1">
      <c r="A2" s="226" t="s">
        <v>1055</v>
      </c>
      <c r="B2" s="1258"/>
      <c r="C2" s="770"/>
      <c r="D2" s="769"/>
      <c r="E2" s="769"/>
      <c r="F2" s="769"/>
      <c r="G2" s="769"/>
      <c r="H2" s="769"/>
      <c r="I2" s="769"/>
      <c r="J2" s="769"/>
    </row>
    <row r="3" spans="1:33" ht="17.100000000000001" thickBot="1">
      <c r="A3" s="107" t="s">
        <v>109</v>
      </c>
      <c r="B3" s="1307" t="s">
        <v>112</v>
      </c>
      <c r="C3" s="1307" t="s">
        <v>113</v>
      </c>
      <c r="D3" s="1307" t="s">
        <v>114</v>
      </c>
      <c r="E3" s="1307" t="s">
        <v>115</v>
      </c>
      <c r="F3" s="1306" t="s">
        <v>116</v>
      </c>
      <c r="G3" s="1306" t="s">
        <v>117</v>
      </c>
      <c r="H3" s="1306" t="s">
        <v>118</v>
      </c>
      <c r="I3" s="1306" t="s">
        <v>119</v>
      </c>
      <c r="J3" s="1306" t="s">
        <v>120</v>
      </c>
      <c r="L3" s="1323"/>
      <c r="R3" s="1305"/>
      <c r="S3" s="1305"/>
      <c r="T3" s="1305"/>
      <c r="U3" s="1305"/>
      <c r="V3" s="1304"/>
      <c r="W3" s="1304"/>
      <c r="X3" s="1304"/>
      <c r="Y3" s="1304"/>
      <c r="Z3" s="1305"/>
      <c r="AA3" s="1305"/>
      <c r="AB3" s="1305"/>
      <c r="AC3" s="1305"/>
      <c r="AD3" s="1304"/>
      <c r="AE3" s="1304"/>
      <c r="AF3" s="1304"/>
      <c r="AG3" s="1304"/>
    </row>
    <row r="4" spans="1:33">
      <c r="A4" s="106" t="s">
        <v>1056</v>
      </c>
      <c r="B4" s="1322"/>
      <c r="C4" s="1322"/>
      <c r="D4" s="1321"/>
      <c r="E4" s="1321"/>
      <c r="F4" s="1321"/>
      <c r="G4" s="1321"/>
      <c r="H4" s="1321"/>
      <c r="I4" s="1321"/>
      <c r="J4" s="1321"/>
      <c r="R4" s="1320"/>
      <c r="S4" s="1320"/>
      <c r="T4" s="1319"/>
      <c r="U4" s="1319"/>
      <c r="V4" s="1319"/>
      <c r="W4" s="1319"/>
      <c r="X4" s="1319"/>
      <c r="Y4" s="1319"/>
    </row>
    <row r="5" spans="1:33">
      <c r="A5" s="105" t="s">
        <v>1057</v>
      </c>
      <c r="B5" s="1409">
        <v>28900</v>
      </c>
      <c r="C5" s="1409">
        <v>30153</v>
      </c>
      <c r="D5" s="1316">
        <v>30049</v>
      </c>
      <c r="E5" s="1318">
        <v>30033</v>
      </c>
      <c r="F5" s="1316">
        <v>29100</v>
      </c>
      <c r="G5" s="1316">
        <v>28046</v>
      </c>
      <c r="H5" s="1316">
        <v>28064</v>
      </c>
      <c r="I5" s="1316">
        <v>28080</v>
      </c>
      <c r="J5" s="1316">
        <v>28398</v>
      </c>
      <c r="K5" s="1280"/>
      <c r="L5" s="1280"/>
      <c r="M5" s="1280"/>
      <c r="N5" s="1280"/>
      <c r="O5" s="1280"/>
      <c r="P5" s="1280"/>
      <c r="Q5" s="1280"/>
      <c r="R5" s="1314"/>
      <c r="S5" s="1314"/>
      <c r="T5" s="1103"/>
      <c r="U5" s="1317"/>
      <c r="V5" s="1103"/>
      <c r="W5" s="1103"/>
      <c r="X5" s="1103"/>
      <c r="Y5" s="1103"/>
      <c r="Z5" s="1280"/>
      <c r="AA5" s="1280"/>
      <c r="AB5" s="1280"/>
      <c r="AC5" s="1280"/>
      <c r="AD5" s="1280"/>
      <c r="AE5" s="1280"/>
      <c r="AF5" s="1280"/>
      <c r="AG5" s="1280"/>
    </row>
    <row r="6" spans="1:33">
      <c r="A6" s="105" t="s">
        <v>1058</v>
      </c>
      <c r="B6" s="1409">
        <v>3835</v>
      </c>
      <c r="C6" s="1409">
        <v>2820</v>
      </c>
      <c r="D6" s="1316">
        <v>1814</v>
      </c>
      <c r="E6" s="1316">
        <v>789</v>
      </c>
      <c r="F6" s="1316">
        <v>2288</v>
      </c>
      <c r="G6" s="1316">
        <v>1665</v>
      </c>
      <c r="H6" s="1316">
        <v>891</v>
      </c>
      <c r="I6" s="1316">
        <v>698</v>
      </c>
      <c r="J6" s="1316">
        <v>1658</v>
      </c>
      <c r="K6" s="1313"/>
      <c r="L6" s="1280"/>
      <c r="M6" s="1280"/>
      <c r="N6" s="1280"/>
      <c r="O6" s="1280"/>
      <c r="P6" s="1280"/>
      <c r="Q6" s="1280"/>
      <c r="R6" s="1314"/>
      <c r="S6" s="1314"/>
      <c r="T6" s="1103"/>
      <c r="U6" s="1103"/>
      <c r="V6" s="1103"/>
      <c r="W6" s="1103"/>
      <c r="X6" s="1103"/>
      <c r="Y6" s="1103"/>
      <c r="Z6" s="1280"/>
      <c r="AA6" s="1280"/>
      <c r="AB6" s="1280"/>
      <c r="AC6" s="1280"/>
      <c r="AD6" s="1280"/>
      <c r="AE6" s="1280"/>
      <c r="AF6" s="1280"/>
      <c r="AG6" s="1280"/>
    </row>
    <row r="7" spans="1:33">
      <c r="A7" s="104" t="s">
        <v>1059</v>
      </c>
      <c r="B7" s="1410">
        <v>-2682</v>
      </c>
      <c r="C7" s="1410">
        <v>-1970</v>
      </c>
      <c r="D7" s="1315">
        <v>-1269</v>
      </c>
      <c r="E7" s="1315">
        <v>-552</v>
      </c>
      <c r="F7" s="1315">
        <v>-1585</v>
      </c>
      <c r="G7" s="1315">
        <v>-1078</v>
      </c>
      <c r="H7" s="1315">
        <v>-492</v>
      </c>
      <c r="I7" s="1315">
        <v>-322</v>
      </c>
      <c r="J7" s="1315">
        <v>-1616</v>
      </c>
      <c r="K7" s="1280"/>
      <c r="L7" s="1280"/>
      <c r="M7" s="1280"/>
      <c r="N7" s="1280"/>
      <c r="O7" s="1280"/>
      <c r="P7" s="1280"/>
      <c r="Q7" s="1280"/>
      <c r="R7" s="1314"/>
      <c r="S7" s="1314"/>
      <c r="T7" s="1103"/>
      <c r="U7" s="1103"/>
      <c r="V7" s="1103"/>
      <c r="W7" s="1103"/>
      <c r="X7" s="1103"/>
      <c r="Y7" s="1103"/>
      <c r="Z7" s="1280"/>
      <c r="AA7" s="1280"/>
      <c r="AB7" s="1280"/>
      <c r="AC7" s="1280"/>
      <c r="AD7" s="1280"/>
      <c r="AE7" s="1280"/>
      <c r="AF7" s="1280"/>
      <c r="AG7" s="1280"/>
    </row>
    <row r="8" spans="1:33">
      <c r="A8" s="105" t="s">
        <v>1060</v>
      </c>
      <c r="B8" s="1411">
        <v>30054</v>
      </c>
      <c r="C8" s="1411">
        <v>31003</v>
      </c>
      <c r="D8" s="761">
        <v>30594</v>
      </c>
      <c r="E8" s="761">
        <v>30270</v>
      </c>
      <c r="F8" s="761">
        <v>29802</v>
      </c>
      <c r="G8" s="761">
        <v>28634</v>
      </c>
      <c r="H8" s="761">
        <v>28463</v>
      </c>
      <c r="I8" s="761">
        <v>28456</v>
      </c>
      <c r="J8" s="761">
        <v>28441</v>
      </c>
      <c r="K8" s="1280"/>
      <c r="L8" s="1280"/>
      <c r="M8" s="1280"/>
      <c r="N8" s="1280"/>
      <c r="O8" s="1280"/>
      <c r="P8" s="1280"/>
      <c r="Q8" s="1280"/>
      <c r="R8" s="791"/>
      <c r="S8" s="791"/>
      <c r="T8" s="788"/>
      <c r="U8" s="788"/>
      <c r="V8" s="788"/>
      <c r="W8" s="788"/>
      <c r="X8" s="788"/>
      <c r="Y8" s="788"/>
      <c r="Z8" s="1280"/>
      <c r="AA8" s="1280"/>
      <c r="AB8" s="1280"/>
      <c r="AC8" s="1280"/>
      <c r="AD8" s="1280"/>
      <c r="AE8" s="1280"/>
      <c r="AF8" s="1280"/>
      <c r="AG8" s="1280"/>
    </row>
    <row r="9" spans="1:33">
      <c r="A9" s="105" t="s">
        <v>1061</v>
      </c>
      <c r="B9" s="1411">
        <v>-4</v>
      </c>
      <c r="C9" s="1411">
        <v>-3</v>
      </c>
      <c r="D9" s="1104">
        <v>-3</v>
      </c>
      <c r="E9" s="761">
        <v>-173</v>
      </c>
      <c r="F9" s="761">
        <v>-253</v>
      </c>
      <c r="G9" s="761">
        <v>-173</v>
      </c>
      <c r="H9" s="761">
        <v>-240</v>
      </c>
      <c r="I9" s="761">
        <v>-143</v>
      </c>
      <c r="J9" s="761">
        <v>-136</v>
      </c>
      <c r="K9" s="1313"/>
      <c r="L9" s="1280"/>
      <c r="M9" s="1280"/>
      <c r="N9" s="1280"/>
      <c r="O9" s="1280"/>
      <c r="P9" s="1280"/>
      <c r="Q9" s="1280"/>
      <c r="R9" s="791"/>
      <c r="S9" s="791"/>
      <c r="T9" s="786"/>
      <c r="U9" s="788"/>
      <c r="V9" s="788"/>
      <c r="W9" s="788"/>
      <c r="X9" s="788"/>
      <c r="Y9" s="788"/>
      <c r="Z9" s="1280"/>
      <c r="AA9" s="1280"/>
      <c r="AB9" s="1280"/>
      <c r="AC9" s="1280"/>
      <c r="AD9" s="1280"/>
      <c r="AE9" s="1280"/>
      <c r="AF9" s="1280"/>
      <c r="AG9" s="1280"/>
    </row>
    <row r="10" spans="1:33">
      <c r="A10" s="105" t="s">
        <v>1062</v>
      </c>
      <c r="B10" s="1411">
        <v>-2804</v>
      </c>
      <c r="C10" s="1411">
        <v>-2768</v>
      </c>
      <c r="D10" s="761">
        <v>-2685</v>
      </c>
      <c r="E10" s="761">
        <v>-2666</v>
      </c>
      <c r="F10" s="761">
        <v>-2636</v>
      </c>
      <c r="G10" s="761">
        <v>-3377</v>
      </c>
      <c r="H10" s="761">
        <v>-3401</v>
      </c>
      <c r="I10" s="761">
        <v>-3286</v>
      </c>
      <c r="J10" s="761">
        <v>-3451</v>
      </c>
      <c r="K10" s="1280"/>
      <c r="L10" s="1280"/>
      <c r="M10" s="1280"/>
      <c r="N10" s="1280"/>
      <c r="O10" s="1280"/>
      <c r="P10" s="1280"/>
      <c r="Q10" s="1280"/>
      <c r="R10" s="791"/>
      <c r="S10" s="791"/>
      <c r="T10" s="788"/>
      <c r="U10" s="788"/>
      <c r="V10" s="788"/>
      <c r="W10" s="788"/>
      <c r="X10" s="788"/>
      <c r="Y10" s="788"/>
      <c r="Z10" s="1280"/>
      <c r="AA10" s="1280"/>
      <c r="AB10" s="1280"/>
      <c r="AC10" s="1280"/>
      <c r="AD10" s="1280"/>
      <c r="AE10" s="1280"/>
      <c r="AF10" s="1280"/>
      <c r="AG10" s="1280"/>
    </row>
    <row r="11" spans="1:33">
      <c r="A11" s="105" t="s">
        <v>1063</v>
      </c>
      <c r="B11" s="1411">
        <v>0</v>
      </c>
      <c r="C11" s="1411">
        <v>0</v>
      </c>
      <c r="D11" s="761">
        <v>0</v>
      </c>
      <c r="E11" s="761">
        <v>0</v>
      </c>
      <c r="F11" s="761">
        <v>0</v>
      </c>
      <c r="G11" s="761">
        <v>0</v>
      </c>
      <c r="H11" s="761">
        <v>0</v>
      </c>
      <c r="I11" s="761">
        <v>-96</v>
      </c>
      <c r="J11" s="761">
        <v>0</v>
      </c>
      <c r="K11" s="1280"/>
      <c r="L11" s="1280"/>
      <c r="M11" s="1280"/>
      <c r="N11" s="1280"/>
      <c r="O11" s="1280"/>
      <c r="P11" s="1280"/>
      <c r="Q11" s="1280"/>
      <c r="R11" s="791"/>
      <c r="S11" s="791"/>
      <c r="T11" s="788"/>
      <c r="U11" s="788"/>
      <c r="V11" s="788"/>
      <c r="W11" s="788"/>
      <c r="X11" s="788"/>
      <c r="Y11" s="788"/>
      <c r="Z11" s="1280"/>
      <c r="AA11" s="1280"/>
      <c r="AB11" s="1280"/>
      <c r="AC11" s="1280"/>
      <c r="AD11" s="1280"/>
      <c r="AE11" s="1280"/>
      <c r="AF11" s="1280"/>
      <c r="AG11" s="1280"/>
    </row>
    <row r="12" spans="1:33">
      <c r="A12" s="105" t="s">
        <v>1064</v>
      </c>
      <c r="B12" s="1411">
        <v>-169</v>
      </c>
      <c r="C12" s="1411">
        <v>-197</v>
      </c>
      <c r="D12" s="761">
        <v>-170</v>
      </c>
      <c r="E12" s="761">
        <v>-160</v>
      </c>
      <c r="F12" s="761">
        <v>-108</v>
      </c>
      <c r="G12" s="761">
        <v>-56</v>
      </c>
      <c r="H12" s="761">
        <v>-71</v>
      </c>
      <c r="I12" s="761">
        <v>-131</v>
      </c>
      <c r="J12" s="761">
        <v>-130</v>
      </c>
      <c r="K12" s="1280"/>
      <c r="L12" s="1280"/>
      <c r="M12" s="1280"/>
      <c r="N12" s="1280"/>
      <c r="O12" s="1280"/>
      <c r="P12" s="1280"/>
      <c r="Q12" s="1280"/>
      <c r="R12" s="791"/>
      <c r="S12" s="791"/>
      <c r="T12" s="788"/>
      <c r="U12" s="788"/>
      <c r="V12" s="788"/>
      <c r="W12" s="788"/>
      <c r="X12" s="788"/>
      <c r="Y12" s="788"/>
      <c r="Z12" s="1280"/>
      <c r="AA12" s="1280"/>
      <c r="AB12" s="1280"/>
      <c r="AC12" s="1280"/>
      <c r="AD12" s="1280"/>
      <c r="AE12" s="1280"/>
      <c r="AF12" s="1280"/>
      <c r="AG12" s="1280"/>
    </row>
    <row r="13" spans="1:33">
      <c r="A13" s="105" t="s">
        <v>1065</v>
      </c>
      <c r="B13" s="1411">
        <v>-1197</v>
      </c>
      <c r="C13" s="1412">
        <v>-2290</v>
      </c>
      <c r="D13" s="1104">
        <v>-296</v>
      </c>
      <c r="E13" s="761">
        <v>-307</v>
      </c>
      <c r="F13" s="761">
        <v>-253</v>
      </c>
      <c r="G13" s="761">
        <v>-272</v>
      </c>
      <c r="H13" s="761">
        <v>-290</v>
      </c>
      <c r="I13" s="761">
        <v>-475</v>
      </c>
      <c r="J13" s="761">
        <v>-303</v>
      </c>
      <c r="K13" s="1313"/>
      <c r="L13" s="1280"/>
      <c r="M13" s="1280"/>
      <c r="N13" s="1280"/>
      <c r="O13" s="1280"/>
      <c r="P13" s="1280"/>
      <c r="Q13" s="1280"/>
      <c r="R13" s="791"/>
      <c r="S13" s="791"/>
      <c r="T13" s="786"/>
      <c r="U13" s="788"/>
      <c r="V13" s="788"/>
      <c r="W13" s="788"/>
      <c r="X13" s="788"/>
      <c r="Y13" s="788"/>
      <c r="Z13" s="1280"/>
      <c r="AA13" s="1280"/>
      <c r="AB13" s="1280"/>
      <c r="AC13" s="1280"/>
      <c r="AD13" s="1280"/>
      <c r="AE13" s="1280"/>
      <c r="AF13" s="1280"/>
      <c r="AG13" s="1280"/>
    </row>
    <row r="14" spans="1:33">
      <c r="A14" s="104" t="s">
        <v>1066</v>
      </c>
      <c r="B14" s="1413">
        <v>-4174</v>
      </c>
      <c r="C14" s="1413">
        <v>-5258</v>
      </c>
      <c r="D14" s="797">
        <v>-3154</v>
      </c>
      <c r="E14" s="797">
        <v>-3306</v>
      </c>
      <c r="F14" s="797">
        <v>-3249</v>
      </c>
      <c r="G14" s="797">
        <v>-3878</v>
      </c>
      <c r="H14" s="797">
        <v>-4002</v>
      </c>
      <c r="I14" s="797">
        <v>-4131</v>
      </c>
      <c r="J14" s="797">
        <v>-4020</v>
      </c>
      <c r="K14" s="1280"/>
      <c r="L14" s="1280"/>
      <c r="M14" s="1280"/>
      <c r="N14" s="1280"/>
      <c r="O14" s="1280"/>
      <c r="P14" s="1280"/>
      <c r="Q14" s="1280"/>
      <c r="R14" s="791"/>
      <c r="S14" s="791"/>
      <c r="T14" s="788"/>
      <c r="U14" s="788"/>
      <c r="V14" s="788"/>
      <c r="W14" s="788"/>
      <c r="X14" s="788"/>
      <c r="Y14" s="788"/>
      <c r="Z14" s="1280"/>
      <c r="AA14" s="1280"/>
      <c r="AB14" s="1280"/>
      <c r="AC14" s="1280"/>
      <c r="AD14" s="1280"/>
      <c r="AE14" s="1280"/>
      <c r="AF14" s="1280"/>
      <c r="AG14" s="1280"/>
    </row>
    <row r="15" spans="1:33">
      <c r="A15" s="795" t="s">
        <v>1067</v>
      </c>
      <c r="B15" s="1414">
        <v>25880</v>
      </c>
      <c r="C15" s="1414">
        <v>25745</v>
      </c>
      <c r="D15" s="794">
        <v>27440</v>
      </c>
      <c r="E15" s="794">
        <v>26964</v>
      </c>
      <c r="F15" s="794">
        <v>26553</v>
      </c>
      <c r="G15" s="794">
        <v>24756</v>
      </c>
      <c r="H15" s="794">
        <v>24461</v>
      </c>
      <c r="I15" s="794">
        <v>24325</v>
      </c>
      <c r="J15" s="794">
        <v>24421</v>
      </c>
      <c r="K15" s="1280"/>
      <c r="L15" s="1280"/>
      <c r="M15" s="1280"/>
      <c r="N15" s="1280"/>
      <c r="O15" s="1280"/>
      <c r="P15" s="1280"/>
      <c r="Q15" s="1280"/>
      <c r="R15" s="792"/>
      <c r="S15" s="792"/>
      <c r="T15" s="789"/>
      <c r="U15" s="789"/>
      <c r="V15" s="789"/>
      <c r="W15" s="789"/>
      <c r="X15" s="789"/>
      <c r="Y15" s="789"/>
      <c r="Z15" s="1280"/>
      <c r="AA15" s="1280"/>
      <c r="AB15" s="1280"/>
      <c r="AC15" s="1280"/>
      <c r="AD15" s="1280"/>
      <c r="AE15" s="1280"/>
      <c r="AF15" s="1280"/>
      <c r="AG15" s="1280"/>
    </row>
    <row r="16" spans="1:33">
      <c r="A16" s="726" t="s">
        <v>1068</v>
      </c>
      <c r="B16" s="1415">
        <v>3159</v>
      </c>
      <c r="C16" s="800">
        <v>3108</v>
      </c>
      <c r="D16" s="800">
        <v>2677</v>
      </c>
      <c r="E16" s="800">
        <v>2699</v>
      </c>
      <c r="F16" s="800">
        <v>2609</v>
      </c>
      <c r="G16" s="800">
        <v>2704</v>
      </c>
      <c r="H16" s="800">
        <v>2787</v>
      </c>
      <c r="I16" s="800">
        <v>2833</v>
      </c>
      <c r="J16" s="800">
        <v>3117</v>
      </c>
      <c r="K16" s="1280"/>
      <c r="L16" s="1280"/>
      <c r="M16" s="1280"/>
      <c r="N16" s="1280"/>
      <c r="O16" s="1280"/>
      <c r="P16" s="1280"/>
      <c r="Q16" s="1280"/>
      <c r="R16" s="788"/>
      <c r="S16" s="788"/>
      <c r="T16" s="788"/>
      <c r="U16" s="788"/>
      <c r="V16" s="788"/>
      <c r="W16" s="788"/>
      <c r="X16" s="788"/>
      <c r="Y16" s="788"/>
      <c r="Z16" s="1280"/>
      <c r="AA16" s="1280"/>
      <c r="AB16" s="1280"/>
      <c r="AC16" s="1280"/>
      <c r="AD16" s="1280"/>
      <c r="AE16" s="1280"/>
      <c r="AF16" s="1280"/>
      <c r="AG16" s="1280"/>
    </row>
    <row r="17" spans="1:33">
      <c r="A17" s="799" t="s">
        <v>1069</v>
      </c>
      <c r="B17" s="1412">
        <v>-27</v>
      </c>
      <c r="C17" s="1411">
        <v>-27</v>
      </c>
      <c r="D17" s="761">
        <v>-489</v>
      </c>
      <c r="E17" s="761">
        <v>-27</v>
      </c>
      <c r="F17" s="761">
        <v>-21</v>
      </c>
      <c r="G17" s="761">
        <v>-26</v>
      </c>
      <c r="H17" s="761">
        <v>-24</v>
      </c>
      <c r="I17" s="761">
        <v>-23</v>
      </c>
      <c r="J17" s="761">
        <v>-20</v>
      </c>
      <c r="K17" s="1280"/>
      <c r="L17" s="1280"/>
      <c r="M17" s="1280"/>
      <c r="N17" s="1280"/>
      <c r="O17" s="1280"/>
      <c r="P17" s="1280"/>
      <c r="Q17" s="1280"/>
      <c r="R17" s="791"/>
      <c r="S17" s="791"/>
      <c r="T17" s="788"/>
      <c r="U17" s="788"/>
      <c r="V17" s="788"/>
      <c r="W17" s="788"/>
      <c r="X17" s="788"/>
      <c r="Y17" s="788"/>
      <c r="Z17" s="1280"/>
      <c r="AA17" s="1280"/>
      <c r="AB17" s="1280"/>
      <c r="AC17" s="1280"/>
      <c r="AD17" s="1280"/>
      <c r="AE17" s="1280"/>
      <c r="AF17" s="1280"/>
      <c r="AG17" s="1280"/>
    </row>
    <row r="18" spans="1:33">
      <c r="A18" s="798" t="s">
        <v>1070</v>
      </c>
      <c r="B18" s="1416">
        <v>3132</v>
      </c>
      <c r="C18" s="1413">
        <v>3081</v>
      </c>
      <c r="D18" s="797">
        <v>2188</v>
      </c>
      <c r="E18" s="797">
        <v>2672</v>
      </c>
      <c r="F18" s="797">
        <v>2588</v>
      </c>
      <c r="G18" s="797">
        <v>2678</v>
      </c>
      <c r="H18" s="797">
        <v>2763</v>
      </c>
      <c r="I18" s="797">
        <v>2810</v>
      </c>
      <c r="J18" s="797">
        <v>3097</v>
      </c>
      <c r="K18" s="1280"/>
      <c r="L18" s="1280"/>
      <c r="M18" s="1280"/>
      <c r="N18" s="1280"/>
      <c r="O18" s="1280"/>
      <c r="P18" s="1280"/>
      <c r="Q18" s="1280"/>
      <c r="R18" s="791"/>
      <c r="S18" s="791"/>
      <c r="T18" s="788"/>
      <c r="U18" s="788"/>
      <c r="V18" s="788"/>
      <c r="W18" s="788"/>
      <c r="X18" s="788"/>
      <c r="Y18" s="788"/>
      <c r="Z18" s="1280"/>
      <c r="AA18" s="1280"/>
      <c r="AB18" s="1280"/>
      <c r="AC18" s="1280"/>
      <c r="AD18" s="1280"/>
      <c r="AE18" s="1280"/>
      <c r="AF18" s="1280"/>
      <c r="AG18" s="1280"/>
    </row>
    <row r="19" spans="1:33">
      <c r="A19" s="795" t="s">
        <v>1071</v>
      </c>
      <c r="B19" s="1417">
        <v>29012</v>
      </c>
      <c r="C19" s="1414">
        <v>28826</v>
      </c>
      <c r="D19" s="794">
        <v>29628</v>
      </c>
      <c r="E19" s="794">
        <v>29636</v>
      </c>
      <c r="F19" s="794">
        <v>29141</v>
      </c>
      <c r="G19" s="794">
        <v>27434</v>
      </c>
      <c r="H19" s="794">
        <v>27224</v>
      </c>
      <c r="I19" s="794">
        <v>27135</v>
      </c>
      <c r="J19" s="794">
        <v>27518</v>
      </c>
      <c r="K19" s="1280"/>
      <c r="L19" s="1280"/>
      <c r="M19" s="1280"/>
      <c r="N19" s="1280"/>
      <c r="O19" s="1280"/>
      <c r="P19" s="1280"/>
      <c r="Q19" s="1280"/>
      <c r="R19" s="792"/>
      <c r="S19" s="792"/>
      <c r="T19" s="789"/>
      <c r="U19" s="789"/>
      <c r="V19" s="789"/>
      <c r="W19" s="789"/>
      <c r="X19" s="789"/>
      <c r="Y19" s="789"/>
      <c r="Z19" s="1280"/>
      <c r="AA19" s="1280"/>
      <c r="AB19" s="1280"/>
      <c r="AC19" s="1280"/>
      <c r="AD19" s="1280"/>
      <c r="AE19" s="1280"/>
      <c r="AF19" s="1280"/>
      <c r="AG19" s="1280"/>
    </row>
    <row r="20" spans="1:33">
      <c r="A20" s="796" t="s">
        <v>1072</v>
      </c>
      <c r="B20" s="1417">
        <v>3454</v>
      </c>
      <c r="C20" s="1414">
        <v>3486</v>
      </c>
      <c r="D20" s="794">
        <v>3938</v>
      </c>
      <c r="E20" s="794">
        <v>2631</v>
      </c>
      <c r="F20" s="794">
        <v>2745</v>
      </c>
      <c r="G20" s="794">
        <v>3669</v>
      </c>
      <c r="H20" s="794">
        <v>4240</v>
      </c>
      <c r="I20" s="794">
        <v>4382</v>
      </c>
      <c r="J20" s="794">
        <v>4559</v>
      </c>
      <c r="K20" s="1280"/>
      <c r="L20" s="1280"/>
      <c r="M20" s="1280"/>
      <c r="N20" s="1280"/>
      <c r="O20" s="1280"/>
      <c r="P20" s="1280"/>
      <c r="Q20" s="1280"/>
      <c r="R20" s="792"/>
      <c r="S20" s="792"/>
      <c r="T20" s="789"/>
      <c r="U20" s="789"/>
      <c r="V20" s="789"/>
      <c r="W20" s="789"/>
      <c r="X20" s="789"/>
      <c r="Y20" s="789"/>
      <c r="Z20" s="1280"/>
      <c r="AA20" s="1280"/>
      <c r="AB20" s="1280"/>
      <c r="AC20" s="1280"/>
      <c r="AD20" s="1280"/>
      <c r="AE20" s="1280"/>
      <c r="AF20" s="1280"/>
      <c r="AG20" s="1280"/>
    </row>
    <row r="21" spans="1:33">
      <c r="A21" s="105" t="s">
        <v>1073</v>
      </c>
      <c r="B21" s="1412">
        <v>523</v>
      </c>
      <c r="C21" s="1411">
        <v>485</v>
      </c>
      <c r="D21" s="761">
        <v>520</v>
      </c>
      <c r="E21" s="761">
        <v>604</v>
      </c>
      <c r="F21" s="761">
        <v>628</v>
      </c>
      <c r="G21" s="761">
        <v>615</v>
      </c>
      <c r="H21" s="761">
        <v>626</v>
      </c>
      <c r="I21" s="761">
        <v>294</v>
      </c>
      <c r="J21" s="761">
        <v>220</v>
      </c>
      <c r="K21" s="1280"/>
      <c r="L21" s="1280"/>
      <c r="M21" s="1280"/>
      <c r="N21" s="1280"/>
      <c r="O21" s="1280"/>
      <c r="P21" s="1280"/>
      <c r="Q21" s="1280"/>
      <c r="R21" s="791"/>
      <c r="S21" s="791"/>
      <c r="T21" s="788"/>
      <c r="U21" s="788"/>
      <c r="V21" s="788"/>
      <c r="W21" s="788"/>
      <c r="X21" s="788"/>
      <c r="Y21" s="788"/>
      <c r="Z21" s="1280"/>
      <c r="AA21" s="1280"/>
      <c r="AB21" s="1280"/>
      <c r="AC21" s="1280"/>
      <c r="AD21" s="1280"/>
      <c r="AE21" s="1280"/>
      <c r="AF21" s="1280"/>
      <c r="AG21" s="1280"/>
    </row>
    <row r="22" spans="1:33">
      <c r="A22" s="105" t="s">
        <v>947</v>
      </c>
      <c r="B22" s="1412">
        <v>-650</v>
      </c>
      <c r="C22" s="1411">
        <v>-650</v>
      </c>
      <c r="D22" s="761">
        <v>-650</v>
      </c>
      <c r="E22" s="761">
        <v>-650</v>
      </c>
      <c r="F22" s="761">
        <v>-650</v>
      </c>
      <c r="G22" s="761">
        <v>-1000</v>
      </c>
      <c r="H22" s="761">
        <v>-1000</v>
      </c>
      <c r="I22" s="761">
        <v>-1000</v>
      </c>
      <c r="J22" s="761">
        <v>-1000</v>
      </c>
      <c r="K22" s="1280"/>
      <c r="L22" s="1280"/>
      <c r="M22" s="1280"/>
      <c r="N22" s="1280"/>
      <c r="O22" s="1280"/>
      <c r="P22" s="1280"/>
      <c r="Q22" s="1280"/>
      <c r="R22" s="791"/>
      <c r="S22" s="791"/>
      <c r="T22" s="788"/>
      <c r="U22" s="788"/>
      <c r="V22" s="788"/>
      <c r="W22" s="788"/>
      <c r="X22" s="788"/>
      <c r="Y22" s="788"/>
      <c r="Z22" s="1280"/>
      <c r="AA22" s="1280"/>
      <c r="AB22" s="1280"/>
      <c r="AC22" s="1280"/>
      <c r="AD22" s="1280"/>
      <c r="AE22" s="1280"/>
      <c r="AF22" s="1280"/>
      <c r="AG22" s="1280"/>
    </row>
    <row r="23" spans="1:33">
      <c r="A23" s="105" t="s">
        <v>1074</v>
      </c>
      <c r="B23" s="1412">
        <v>-64</v>
      </c>
      <c r="C23" s="1411">
        <v>-64</v>
      </c>
      <c r="D23" s="761">
        <v>-1064</v>
      </c>
      <c r="E23" s="761">
        <v>-63</v>
      </c>
      <c r="F23" s="761">
        <v>-63</v>
      </c>
      <c r="G23" s="761">
        <v>-812</v>
      </c>
      <c r="H23" s="761">
        <v>-62</v>
      </c>
      <c r="I23" s="761">
        <v>-62</v>
      </c>
      <c r="J23" s="761">
        <v>-61</v>
      </c>
      <c r="K23" s="1280"/>
      <c r="L23" s="1280"/>
      <c r="M23" s="1280"/>
      <c r="N23" s="1280"/>
      <c r="O23" s="1280"/>
      <c r="P23" s="1280"/>
      <c r="Q23" s="1280"/>
      <c r="R23" s="791"/>
      <c r="S23" s="791"/>
      <c r="T23" s="788"/>
      <c r="U23" s="788"/>
      <c r="V23" s="788"/>
      <c r="W23" s="788"/>
      <c r="X23" s="788"/>
      <c r="Y23" s="788"/>
      <c r="Z23" s="1280"/>
      <c r="AA23" s="1280"/>
      <c r="AB23" s="1280"/>
      <c r="AC23" s="1280"/>
      <c r="AD23" s="1280"/>
      <c r="AE23" s="1280"/>
      <c r="AF23" s="1280"/>
      <c r="AG23" s="1280"/>
    </row>
    <row r="24" spans="1:33">
      <c r="A24" s="795" t="s">
        <v>1075</v>
      </c>
      <c r="B24" s="1414">
        <v>-191</v>
      </c>
      <c r="C24" s="1414">
        <v>-229</v>
      </c>
      <c r="D24" s="794">
        <v>-1194</v>
      </c>
      <c r="E24" s="794">
        <v>-109</v>
      </c>
      <c r="F24" s="794">
        <v>-85</v>
      </c>
      <c r="G24" s="794">
        <v>-1197</v>
      </c>
      <c r="H24" s="794">
        <v>-436</v>
      </c>
      <c r="I24" s="794">
        <v>-768</v>
      </c>
      <c r="J24" s="794">
        <v>-841</v>
      </c>
      <c r="K24" s="1280"/>
      <c r="L24" s="1280"/>
      <c r="M24" s="1280"/>
      <c r="N24" s="1280"/>
      <c r="O24" s="1280"/>
      <c r="P24" s="1280"/>
      <c r="Q24" s="1280"/>
      <c r="R24" s="792"/>
      <c r="S24" s="792"/>
      <c r="T24" s="789"/>
      <c r="U24" s="789"/>
      <c r="V24" s="789"/>
      <c r="W24" s="789"/>
      <c r="X24" s="789"/>
      <c r="Y24" s="789"/>
      <c r="Z24" s="1280"/>
      <c r="AA24" s="1280"/>
      <c r="AB24" s="1280"/>
      <c r="AC24" s="1280"/>
      <c r="AD24" s="1280"/>
      <c r="AE24" s="1280"/>
      <c r="AF24" s="1280"/>
      <c r="AG24" s="1280"/>
    </row>
    <row r="25" spans="1:33">
      <c r="A25" s="795" t="s">
        <v>945</v>
      </c>
      <c r="B25" s="1414">
        <v>3263</v>
      </c>
      <c r="C25" s="1414">
        <v>3257</v>
      </c>
      <c r="D25" s="794">
        <v>2744</v>
      </c>
      <c r="E25" s="794">
        <v>2522</v>
      </c>
      <c r="F25" s="794">
        <v>2660</v>
      </c>
      <c r="G25" s="794">
        <v>2472</v>
      </c>
      <c r="H25" s="794">
        <v>3804</v>
      </c>
      <c r="I25" s="794">
        <v>3614</v>
      </c>
      <c r="J25" s="794">
        <v>3718</v>
      </c>
      <c r="K25" s="1280"/>
      <c r="L25" s="1280"/>
      <c r="M25" s="1280"/>
      <c r="N25" s="1280"/>
      <c r="O25" s="1280"/>
      <c r="P25" s="1280"/>
      <c r="Q25" s="1280"/>
      <c r="R25" s="792"/>
      <c r="S25" s="792"/>
      <c r="T25" s="789"/>
      <c r="U25" s="789"/>
      <c r="V25" s="789"/>
      <c r="W25" s="789"/>
      <c r="X25" s="789"/>
      <c r="Y25" s="789"/>
      <c r="Z25" s="1280"/>
      <c r="AA25" s="1280"/>
      <c r="AB25" s="1280"/>
      <c r="AC25" s="1280"/>
      <c r="AD25" s="1280"/>
      <c r="AE25" s="1280"/>
      <c r="AF25" s="1280"/>
      <c r="AG25" s="1280"/>
    </row>
    <row r="26" spans="1:33">
      <c r="A26" s="795" t="s">
        <v>1076</v>
      </c>
      <c r="B26" s="1414">
        <v>32275</v>
      </c>
      <c r="C26" s="1414">
        <v>32083</v>
      </c>
      <c r="D26" s="794">
        <v>32372</v>
      </c>
      <c r="E26" s="794">
        <v>32158</v>
      </c>
      <c r="F26" s="794">
        <v>31801</v>
      </c>
      <c r="G26" s="794">
        <v>29906</v>
      </c>
      <c r="H26" s="794">
        <v>31028</v>
      </c>
      <c r="I26" s="794">
        <v>30749</v>
      </c>
      <c r="J26" s="794">
        <v>31236</v>
      </c>
      <c r="K26" s="1280"/>
      <c r="L26" s="1280"/>
      <c r="M26" s="1280"/>
      <c r="N26" s="1280"/>
      <c r="O26" s="1280"/>
      <c r="P26" s="1280"/>
      <c r="Q26" s="1280"/>
      <c r="R26" s="792"/>
      <c r="S26" s="792"/>
      <c r="T26" s="789"/>
      <c r="U26" s="789"/>
      <c r="V26" s="789"/>
      <c r="W26" s="789"/>
      <c r="X26" s="789"/>
      <c r="Y26" s="789"/>
      <c r="Z26" s="1280"/>
      <c r="AA26" s="1280"/>
      <c r="AB26" s="1280"/>
      <c r="AC26" s="1280"/>
      <c r="AD26" s="1280"/>
      <c r="AE26" s="1280"/>
      <c r="AF26" s="1280"/>
      <c r="AG26" s="1280"/>
    </row>
    <row r="27" spans="1:33">
      <c r="A27" s="1705" t="s">
        <v>1077</v>
      </c>
      <c r="B27" s="1706">
        <v>-1191</v>
      </c>
      <c r="C27" s="1707">
        <v>-2290</v>
      </c>
      <c r="D27" s="1708">
        <v>-296</v>
      </c>
      <c r="E27" s="1709">
        <v>-307</v>
      </c>
      <c r="F27" s="1709">
        <v>-253</v>
      </c>
      <c r="G27" s="1709">
        <v>-272</v>
      </c>
      <c r="H27" s="1709">
        <v>-290</v>
      </c>
      <c r="I27" s="1709">
        <v>-475</v>
      </c>
      <c r="J27" s="1709">
        <v>-303</v>
      </c>
      <c r="K27" s="1280"/>
      <c r="L27" s="1280"/>
      <c r="M27" s="1280"/>
      <c r="N27" s="1280"/>
      <c r="O27" s="1280"/>
      <c r="P27" s="1280"/>
      <c r="Q27" s="1280"/>
      <c r="R27" s="792"/>
      <c r="S27" s="793"/>
      <c r="T27" s="786"/>
      <c r="U27" s="789"/>
      <c r="V27" s="789"/>
      <c r="W27" s="789"/>
      <c r="X27" s="789"/>
      <c r="Y27" s="789"/>
      <c r="Z27" s="1280"/>
      <c r="AA27" s="1280"/>
      <c r="AB27" s="1280"/>
      <c r="AC27" s="1280"/>
      <c r="AD27" s="1280"/>
      <c r="AE27" s="1280"/>
      <c r="AF27" s="1280"/>
      <c r="AG27" s="1280"/>
    </row>
    <row r="28" spans="1:33">
      <c r="A28" s="1312"/>
      <c r="B28" s="792"/>
      <c r="C28" s="792"/>
      <c r="D28" s="789"/>
      <c r="E28" s="789"/>
      <c r="F28" s="789"/>
      <c r="G28" s="789"/>
      <c r="H28" s="789"/>
      <c r="I28" s="789"/>
      <c r="J28" s="789"/>
      <c r="R28" s="792"/>
      <c r="S28" s="792"/>
      <c r="T28" s="789"/>
      <c r="U28" s="789"/>
      <c r="V28" s="789"/>
      <c r="W28" s="789"/>
      <c r="X28" s="789"/>
      <c r="Y28" s="789"/>
      <c r="Z28" s="1280"/>
      <c r="AA28" s="1280"/>
      <c r="AB28" s="1280"/>
      <c r="AC28" s="1280"/>
      <c r="AD28" s="1280"/>
      <c r="AE28" s="1280"/>
      <c r="AF28" s="1280"/>
      <c r="AG28" s="1280"/>
    </row>
    <row r="29" spans="1:33" ht="15" thickBot="1">
      <c r="A29" s="1289" t="s">
        <v>1078</v>
      </c>
      <c r="B29" s="232"/>
      <c r="C29" s="232"/>
      <c r="D29" s="1311"/>
      <c r="E29" s="232"/>
      <c r="F29" s="232"/>
      <c r="G29" s="232"/>
      <c r="H29" s="232"/>
      <c r="I29" s="1310"/>
      <c r="J29" s="232"/>
      <c r="R29" s="232"/>
      <c r="S29" s="232"/>
      <c r="T29" s="1311"/>
      <c r="U29" s="232"/>
      <c r="V29" s="232"/>
      <c r="W29" s="232"/>
      <c r="X29" s="232"/>
      <c r="Y29" s="1310"/>
      <c r="Z29" s="1280"/>
      <c r="AA29" s="1280"/>
      <c r="AB29" s="1280"/>
      <c r="AC29" s="1280"/>
      <c r="AD29" s="1280"/>
      <c r="AE29" s="1280"/>
      <c r="AF29" s="1280"/>
      <c r="AG29" s="1280"/>
    </row>
    <row r="30" spans="1:33" ht="15" thickBot="1">
      <c r="A30" s="1308" t="s">
        <v>109</v>
      </c>
      <c r="B30" s="1307" t="s">
        <v>1079</v>
      </c>
      <c r="C30" s="1307" t="s">
        <v>113</v>
      </c>
      <c r="D30" s="1307" t="s">
        <v>114</v>
      </c>
      <c r="E30" s="1307" t="s">
        <v>115</v>
      </c>
      <c r="F30" s="1306" t="s">
        <v>116</v>
      </c>
      <c r="G30" s="1306" t="s">
        <v>117</v>
      </c>
      <c r="H30" s="1306" t="s">
        <v>118</v>
      </c>
      <c r="I30" s="1306" t="s">
        <v>119</v>
      </c>
      <c r="J30" s="1306" t="s">
        <v>120</v>
      </c>
      <c r="R30" s="1305"/>
      <c r="S30" s="1305"/>
      <c r="T30" s="1305"/>
      <c r="U30" s="1305"/>
      <c r="V30" s="1304"/>
      <c r="W30" s="1304"/>
      <c r="X30" s="1304"/>
      <c r="Y30" s="1304"/>
      <c r="Z30" s="1280"/>
      <c r="AA30" s="1280"/>
      <c r="AB30" s="1280"/>
      <c r="AC30" s="1280"/>
      <c r="AD30" s="1280"/>
      <c r="AE30" s="1280"/>
      <c r="AF30" s="1280"/>
      <c r="AG30" s="1280"/>
    </row>
    <row r="31" spans="1:33">
      <c r="A31" s="105" t="s">
        <v>1080</v>
      </c>
      <c r="B31" s="768">
        <v>25582</v>
      </c>
      <c r="C31" s="768">
        <v>25438</v>
      </c>
      <c r="D31" s="768">
        <v>27132</v>
      </c>
      <c r="E31" s="767">
        <v>26728</v>
      </c>
      <c r="F31" s="767">
        <v>26431</v>
      </c>
      <c r="G31" s="767">
        <v>24558</v>
      </c>
      <c r="H31" s="767">
        <v>24385</v>
      </c>
      <c r="I31" s="767">
        <v>24007</v>
      </c>
      <c r="J31" s="767">
        <v>24346</v>
      </c>
      <c r="R31" s="768"/>
      <c r="S31" s="768"/>
      <c r="T31" s="768"/>
      <c r="U31" s="767"/>
      <c r="V31" s="767"/>
      <c r="W31" s="767"/>
      <c r="X31" s="767"/>
      <c r="Y31" s="767"/>
      <c r="Z31" s="1280"/>
      <c r="AA31" s="1280"/>
      <c r="AB31" s="1280"/>
      <c r="AC31" s="1280"/>
      <c r="AD31" s="1280"/>
      <c r="AE31" s="1280"/>
      <c r="AF31" s="1280"/>
      <c r="AG31" s="1280"/>
    </row>
    <row r="32" spans="1:33">
      <c r="A32" s="105" t="s">
        <v>1071</v>
      </c>
      <c r="B32" s="768">
        <v>28714</v>
      </c>
      <c r="C32" s="768">
        <v>28519</v>
      </c>
      <c r="D32" s="768">
        <v>29320</v>
      </c>
      <c r="E32" s="767">
        <v>29401</v>
      </c>
      <c r="F32" s="767">
        <v>29019</v>
      </c>
      <c r="G32" s="767">
        <v>27236</v>
      </c>
      <c r="H32" s="767">
        <v>27148</v>
      </c>
      <c r="I32" s="767">
        <v>26817</v>
      </c>
      <c r="J32" s="767">
        <v>27444</v>
      </c>
      <c r="R32" s="768"/>
      <c r="S32" s="768"/>
      <c r="T32" s="768"/>
      <c r="U32" s="767"/>
      <c r="V32" s="767"/>
      <c r="W32" s="767"/>
      <c r="X32" s="767"/>
      <c r="Y32" s="767"/>
      <c r="Z32" s="1280"/>
      <c r="AA32" s="1280"/>
      <c r="AB32" s="1280"/>
      <c r="AC32" s="1280"/>
      <c r="AD32" s="1280"/>
      <c r="AE32" s="1280"/>
      <c r="AF32" s="1280"/>
      <c r="AG32" s="1280"/>
    </row>
    <row r="33" spans="1:33">
      <c r="A33" s="104" t="s">
        <v>1081</v>
      </c>
      <c r="B33" s="766">
        <v>31977</v>
      </c>
      <c r="C33" s="766">
        <v>31776</v>
      </c>
      <c r="D33" s="766">
        <v>32064</v>
      </c>
      <c r="E33" s="765">
        <v>31923</v>
      </c>
      <c r="F33" s="765">
        <v>31679</v>
      </c>
      <c r="G33" s="765">
        <v>29708</v>
      </c>
      <c r="H33" s="765">
        <v>30952</v>
      </c>
      <c r="I33" s="765">
        <v>30431</v>
      </c>
      <c r="J33" s="765">
        <v>31161</v>
      </c>
      <c r="R33" s="768"/>
      <c r="S33" s="1309"/>
      <c r="T33" s="768"/>
      <c r="U33" s="767"/>
      <c r="V33" s="767"/>
      <c r="W33" s="767"/>
      <c r="X33" s="767"/>
      <c r="Y33" s="767"/>
      <c r="Z33" s="1280"/>
      <c r="AA33" s="1280"/>
      <c r="AB33" s="1280"/>
      <c r="AC33" s="1280"/>
      <c r="AD33" s="1280"/>
      <c r="AE33" s="1280"/>
      <c r="AF33" s="1280"/>
      <c r="AG33" s="1280"/>
    </row>
    <row r="34" spans="1:33">
      <c r="A34" s="725" t="s">
        <v>1082</v>
      </c>
      <c r="B34" s="792"/>
      <c r="C34" s="792"/>
      <c r="D34" s="789"/>
      <c r="E34" s="789"/>
      <c r="F34" s="789"/>
      <c r="G34" s="789"/>
      <c r="H34" s="789"/>
      <c r="I34" s="789"/>
      <c r="J34" s="789"/>
      <c r="R34" s="792"/>
      <c r="S34" s="792"/>
      <c r="T34" s="789"/>
      <c r="U34" s="789"/>
      <c r="V34" s="789"/>
      <c r="W34" s="789"/>
      <c r="X34" s="789"/>
      <c r="Y34" s="789"/>
      <c r="Z34" s="1280"/>
      <c r="AA34" s="1280"/>
      <c r="AB34" s="1280"/>
      <c r="AC34" s="1280"/>
      <c r="AD34" s="1280"/>
      <c r="AE34" s="1280"/>
      <c r="AF34" s="1280"/>
      <c r="AG34" s="1280"/>
    </row>
    <row r="35" spans="1:33">
      <c r="A35" s="725"/>
      <c r="B35" s="792"/>
      <c r="C35" s="792"/>
      <c r="D35" s="789"/>
      <c r="E35" s="789"/>
      <c r="F35" s="789"/>
      <c r="G35" s="789"/>
      <c r="H35" s="789"/>
      <c r="I35" s="789"/>
      <c r="J35" s="789"/>
      <c r="R35" s="792"/>
      <c r="S35" s="792"/>
      <c r="T35" s="789"/>
      <c r="U35" s="789"/>
      <c r="V35" s="789"/>
      <c r="W35" s="789"/>
      <c r="X35" s="789"/>
      <c r="Y35" s="789"/>
      <c r="Z35" s="1280"/>
      <c r="AA35" s="1280"/>
      <c r="AB35" s="1280"/>
      <c r="AC35" s="1280"/>
      <c r="AD35" s="1280"/>
      <c r="AE35" s="1280"/>
      <c r="AF35" s="1280"/>
      <c r="AG35" s="1280"/>
    </row>
    <row r="36" spans="1:33" ht="15.6" thickBot="1">
      <c r="A36" s="805" t="s">
        <v>1083</v>
      </c>
      <c r="Z36" s="1280"/>
      <c r="AA36" s="1280"/>
      <c r="AB36" s="1280"/>
      <c r="AC36" s="1280"/>
      <c r="AD36" s="1280"/>
      <c r="AE36" s="1280"/>
      <c r="AF36" s="1280"/>
      <c r="AG36" s="1280"/>
    </row>
    <row r="37" spans="1:33" ht="15" thickBot="1">
      <c r="A37" s="1308"/>
      <c r="B37" s="1307" t="s">
        <v>112</v>
      </c>
      <c r="C37" s="1307" t="s">
        <v>113</v>
      </c>
      <c r="D37" s="1307" t="s">
        <v>114</v>
      </c>
      <c r="E37" s="1307" t="s">
        <v>115</v>
      </c>
      <c r="F37" s="1306" t="s">
        <v>116</v>
      </c>
      <c r="G37" s="1306" t="s">
        <v>117</v>
      </c>
      <c r="H37" s="1306" t="s">
        <v>118</v>
      </c>
      <c r="I37" s="1306" t="s">
        <v>119</v>
      </c>
      <c r="J37" s="1306" t="s">
        <v>120</v>
      </c>
      <c r="R37" s="1305"/>
      <c r="S37" s="1305"/>
      <c r="T37" s="1305"/>
      <c r="U37" s="1305"/>
      <c r="V37" s="1304"/>
      <c r="W37" s="1304"/>
      <c r="X37" s="1304"/>
      <c r="Y37" s="1304"/>
      <c r="Z37" s="1280"/>
      <c r="AA37" s="1280"/>
      <c r="AB37" s="1280"/>
      <c r="AC37" s="1280"/>
      <c r="AD37" s="1280"/>
      <c r="AE37" s="1280"/>
      <c r="AF37" s="1280"/>
      <c r="AG37" s="1280"/>
    </row>
    <row r="38" spans="1:33" ht="48" customHeight="1">
      <c r="A38" s="105" t="s">
        <v>1084</v>
      </c>
      <c r="B38" s="1712" t="s">
        <v>1085</v>
      </c>
      <c r="C38" s="1712" t="s">
        <v>1086</v>
      </c>
      <c r="D38" s="1712" t="s">
        <v>1086</v>
      </c>
      <c r="E38" s="1712" t="s">
        <v>1086</v>
      </c>
      <c r="F38" s="1712" t="s">
        <v>1086</v>
      </c>
      <c r="G38" s="1712" t="s">
        <v>1086</v>
      </c>
      <c r="H38" s="1712" t="s">
        <v>1086</v>
      </c>
      <c r="I38" s="1712" t="s">
        <v>1086</v>
      </c>
      <c r="J38" s="1712" t="s">
        <v>1086</v>
      </c>
      <c r="R38" s="1303"/>
      <c r="S38" s="1303"/>
      <c r="T38" s="1303"/>
      <c r="U38" s="1303"/>
      <c r="V38" s="1303"/>
      <c r="W38" s="1303"/>
      <c r="X38" s="1303"/>
      <c r="Y38" s="1303"/>
      <c r="Z38" s="1280"/>
      <c r="AA38" s="1280"/>
      <c r="AB38" s="1280"/>
      <c r="AC38" s="1280"/>
      <c r="AD38" s="1280"/>
      <c r="AE38" s="1280"/>
      <c r="AF38" s="1280"/>
      <c r="AG38" s="1280"/>
    </row>
    <row r="39" spans="1:33">
      <c r="A39" s="1705" t="s">
        <v>1087</v>
      </c>
      <c r="B39" s="1710"/>
      <c r="C39" s="1710"/>
      <c r="D39" s="1710"/>
      <c r="E39" s="1711"/>
      <c r="F39" s="1711"/>
      <c r="G39" s="806"/>
      <c r="H39" s="806"/>
      <c r="I39" s="806"/>
      <c r="J39" s="806"/>
      <c r="R39" s="105"/>
      <c r="S39" s="105"/>
      <c r="T39" s="105"/>
      <c r="U39" s="806"/>
      <c r="V39" s="806"/>
      <c r="W39" s="806"/>
      <c r="X39" s="806"/>
      <c r="Y39" s="806"/>
      <c r="Z39" s="1280"/>
      <c r="AA39" s="1280"/>
      <c r="AB39" s="1280"/>
      <c r="AC39" s="1280"/>
      <c r="AD39" s="1280"/>
      <c r="AE39" s="1280"/>
      <c r="AF39" s="1280"/>
      <c r="AG39" s="1280"/>
    </row>
    <row r="40" spans="1:33">
      <c r="A40" s="1705"/>
      <c r="B40" s="1710"/>
      <c r="C40" s="1710"/>
      <c r="D40" s="1710"/>
      <c r="E40" s="1711"/>
      <c r="F40" s="1711"/>
      <c r="G40" s="806"/>
      <c r="H40" s="806"/>
      <c r="I40" s="806"/>
      <c r="J40" s="806"/>
      <c r="R40" s="105"/>
      <c r="S40" s="105"/>
      <c r="T40" s="105"/>
      <c r="U40" s="806"/>
      <c r="V40" s="806"/>
      <c r="W40" s="806"/>
      <c r="X40" s="806"/>
      <c r="Y40" s="806"/>
      <c r="Z40" s="1280"/>
      <c r="AA40" s="1280"/>
      <c r="AB40" s="1280"/>
      <c r="AC40" s="1280"/>
      <c r="AD40" s="1280"/>
      <c r="AE40" s="1280"/>
      <c r="AF40" s="1280"/>
      <c r="AG40" s="1280"/>
    </row>
    <row r="41" spans="1:33">
      <c r="A41" s="63" t="s">
        <v>1088</v>
      </c>
      <c r="B41" s="764"/>
      <c r="C41" s="60"/>
      <c r="D41" s="60"/>
      <c r="E41" s="497"/>
      <c r="F41" s="497"/>
      <c r="G41" s="60"/>
      <c r="H41" s="60"/>
      <c r="I41" s="787"/>
      <c r="J41" s="496"/>
      <c r="R41" s="764"/>
      <c r="S41" s="60"/>
      <c r="T41" s="60"/>
      <c r="U41" s="497"/>
      <c r="V41" s="497"/>
      <c r="W41" s="60"/>
      <c r="X41" s="60"/>
      <c r="Y41" s="787"/>
      <c r="Z41" s="1280"/>
      <c r="AA41" s="1280"/>
      <c r="AB41" s="1280"/>
      <c r="AC41" s="1280"/>
      <c r="AD41" s="1280"/>
      <c r="AE41" s="1280"/>
      <c r="AF41" s="1280"/>
      <c r="AG41" s="1280"/>
    </row>
    <row r="42" spans="1:33" ht="12" customHeight="1">
      <c r="A42" s="63"/>
      <c r="B42" s="764"/>
      <c r="C42" s="60"/>
      <c r="D42" s="60"/>
      <c r="E42" s="497"/>
      <c r="F42" s="497"/>
      <c r="G42" s="60"/>
      <c r="H42" s="60"/>
      <c r="I42" s="787"/>
      <c r="J42" s="496"/>
      <c r="R42" s="764"/>
      <c r="S42" s="60"/>
      <c r="T42" s="60"/>
      <c r="U42" s="497"/>
      <c r="V42" s="497"/>
      <c r="W42" s="60"/>
      <c r="X42" s="60"/>
      <c r="Y42" s="787"/>
      <c r="Z42" s="1280"/>
      <c r="AA42" s="1280"/>
      <c r="AB42" s="1280"/>
      <c r="AC42" s="1280"/>
      <c r="AD42" s="1280"/>
      <c r="AE42" s="1280"/>
      <c r="AF42" s="1280"/>
      <c r="AG42" s="1280"/>
    </row>
    <row r="43" spans="1:33" ht="14.45" customHeight="1">
      <c r="A43" s="60"/>
      <c r="B43" s="1863" t="s">
        <v>1012</v>
      </c>
      <c r="C43" s="806"/>
      <c r="D43" s="1865" t="s">
        <v>1089</v>
      </c>
      <c r="E43" s="1865"/>
      <c r="F43" s="1865"/>
      <c r="G43" s="1865"/>
      <c r="H43" s="1302"/>
      <c r="I43" s="787"/>
      <c r="J43" s="496"/>
      <c r="R43" s="1863"/>
      <c r="S43" s="806"/>
      <c r="T43" s="1866"/>
      <c r="U43" s="1866"/>
      <c r="V43" s="1866"/>
      <c r="W43" s="1866"/>
      <c r="X43" s="1302"/>
      <c r="Y43" s="787"/>
      <c r="Z43" s="1280"/>
      <c r="AA43" s="1280"/>
      <c r="AB43" s="1280"/>
      <c r="AC43" s="1280"/>
      <c r="AD43" s="1280"/>
      <c r="AE43" s="1280"/>
      <c r="AF43" s="1280"/>
      <c r="AG43" s="1280"/>
    </row>
    <row r="44" spans="1:33" ht="35.450000000000003" customHeight="1" thickBot="1">
      <c r="A44" s="107" t="s">
        <v>955</v>
      </c>
      <c r="B44" s="1864"/>
      <c r="C44" s="1397" t="s">
        <v>1090</v>
      </c>
      <c r="D44" s="1300" t="s">
        <v>1091</v>
      </c>
      <c r="E44" s="1301" t="s">
        <v>1092</v>
      </c>
      <c r="F44" s="1301" t="s">
        <v>1093</v>
      </c>
      <c r="G44" s="1300" t="s">
        <v>1094</v>
      </c>
      <c r="H44" s="1299" t="s">
        <v>1095</v>
      </c>
      <c r="I44" s="1298" t="s">
        <v>337</v>
      </c>
      <c r="J44" s="787"/>
      <c r="K44" s="496"/>
      <c r="R44" s="1863"/>
      <c r="S44" s="1297"/>
      <c r="T44" s="1294"/>
      <c r="U44" s="1296"/>
      <c r="V44" s="1296"/>
      <c r="W44" s="1294"/>
      <c r="X44" s="1295"/>
      <c r="Y44" s="1294"/>
      <c r="Z44" s="1280"/>
      <c r="AA44" s="1280"/>
      <c r="AB44" s="1280"/>
      <c r="AC44" s="1280"/>
      <c r="AD44" s="1280"/>
      <c r="AE44" s="1280"/>
      <c r="AF44" s="1280"/>
      <c r="AG44" s="1280"/>
    </row>
    <row r="45" spans="1:33">
      <c r="A45" s="1261" t="s">
        <v>1080</v>
      </c>
      <c r="B45" s="1293">
        <v>4.5</v>
      </c>
      <c r="C45" s="1293">
        <v>1</v>
      </c>
      <c r="D45" s="1293">
        <v>2.5</v>
      </c>
      <c r="E45" s="1293">
        <v>0.2</v>
      </c>
      <c r="F45" s="1293">
        <v>2</v>
      </c>
      <c r="G45" s="1293">
        <v>0</v>
      </c>
      <c r="H45" s="1293">
        <v>4.7</v>
      </c>
      <c r="I45" s="1293">
        <v>10.199999999999999</v>
      </c>
      <c r="J45" s="787"/>
      <c r="K45" s="496"/>
      <c r="R45" s="1293"/>
      <c r="S45" s="1293"/>
      <c r="T45" s="1293"/>
      <c r="U45" s="1293"/>
      <c r="V45" s="1293"/>
      <c r="W45" s="1293"/>
      <c r="X45" s="1293"/>
      <c r="Y45" s="1293"/>
      <c r="Z45" s="1280"/>
      <c r="AA45" s="1280"/>
      <c r="AB45" s="1280"/>
      <c r="AC45" s="1280"/>
      <c r="AD45" s="1280"/>
      <c r="AE45" s="1280"/>
      <c r="AF45" s="1280"/>
      <c r="AG45" s="1280"/>
    </row>
    <row r="46" spans="1:33">
      <c r="A46" s="1261" t="s">
        <v>943</v>
      </c>
      <c r="B46" s="1293">
        <v>6</v>
      </c>
      <c r="C46" s="1293">
        <v>1.3</v>
      </c>
      <c r="D46" s="1293">
        <v>2.5</v>
      </c>
      <c r="E46" s="1293">
        <v>0.2</v>
      </c>
      <c r="F46" s="1293">
        <v>2</v>
      </c>
      <c r="G46" s="1293">
        <v>0</v>
      </c>
      <c r="H46" s="1293">
        <v>4.7</v>
      </c>
      <c r="I46" s="1293">
        <v>12</v>
      </c>
      <c r="J46" s="787"/>
      <c r="K46" s="496"/>
      <c r="R46" s="1293"/>
      <c r="S46" s="1293"/>
      <c r="T46" s="1293"/>
      <c r="U46" s="1293"/>
      <c r="V46" s="1293"/>
      <c r="W46" s="1293"/>
      <c r="X46" s="1293"/>
      <c r="Y46" s="1293"/>
      <c r="Z46" s="1280"/>
      <c r="AA46" s="1280"/>
      <c r="AB46" s="1280"/>
      <c r="AC46" s="1280"/>
      <c r="AD46" s="1280"/>
      <c r="AE46" s="1280"/>
      <c r="AF46" s="1280"/>
      <c r="AG46" s="1280"/>
    </row>
    <row r="47" spans="1:33">
      <c r="A47" s="1261" t="s">
        <v>1096</v>
      </c>
      <c r="B47" s="1293">
        <v>8</v>
      </c>
      <c r="C47" s="1293">
        <v>1.8</v>
      </c>
      <c r="D47" s="1293">
        <v>2.5</v>
      </c>
      <c r="E47" s="1293">
        <v>0.2</v>
      </c>
      <c r="F47" s="1293">
        <v>2</v>
      </c>
      <c r="G47" s="1293">
        <v>0</v>
      </c>
      <c r="H47" s="1293">
        <v>4.7</v>
      </c>
      <c r="I47" s="1293">
        <v>14.5</v>
      </c>
      <c r="J47" s="787"/>
      <c r="K47" s="496"/>
      <c r="R47" s="1293"/>
      <c r="S47" s="1293"/>
      <c r="T47" s="1293"/>
      <c r="U47" s="1293"/>
      <c r="V47" s="1293"/>
      <c r="W47" s="1293"/>
      <c r="X47" s="1293"/>
      <c r="Y47" s="1293"/>
      <c r="Z47" s="1280"/>
      <c r="AA47" s="1280"/>
      <c r="AB47" s="1280"/>
      <c r="AC47" s="1280"/>
      <c r="AD47" s="1280"/>
      <c r="AE47" s="1280"/>
      <c r="AF47" s="1280"/>
      <c r="AG47" s="1280"/>
    </row>
    <row r="48" spans="1:33">
      <c r="A48" s="719" t="s">
        <v>109</v>
      </c>
      <c r="B48" s="1292"/>
      <c r="C48" s="1292"/>
      <c r="D48" s="719"/>
      <c r="E48" s="719"/>
      <c r="F48" s="719"/>
      <c r="G48" s="719"/>
      <c r="H48" s="719"/>
      <c r="I48" s="719"/>
      <c r="J48" s="787"/>
      <c r="K48" s="496"/>
      <c r="R48" s="1291"/>
      <c r="S48" s="1291"/>
      <c r="T48" s="1290"/>
      <c r="U48" s="1290"/>
      <c r="V48" s="1290"/>
      <c r="W48" s="1290"/>
      <c r="X48" s="1290"/>
      <c r="Y48" s="1290"/>
      <c r="Z48" s="1280"/>
      <c r="AA48" s="1280"/>
      <c r="AB48" s="1280"/>
      <c r="AC48" s="1280"/>
      <c r="AD48" s="1280"/>
      <c r="AE48" s="1280"/>
      <c r="AF48" s="1280"/>
      <c r="AG48" s="1280"/>
    </row>
    <row r="49" spans="1:33">
      <c r="A49" s="1261" t="s">
        <v>1080</v>
      </c>
      <c r="B49" s="498">
        <v>6836</v>
      </c>
      <c r="C49" s="498">
        <v>1495</v>
      </c>
      <c r="D49" s="498">
        <v>3798</v>
      </c>
      <c r="E49" s="498">
        <v>349</v>
      </c>
      <c r="F49" s="498">
        <v>3038</v>
      </c>
      <c r="G49" s="498">
        <v>0</v>
      </c>
      <c r="H49" s="498">
        <v>7185</v>
      </c>
      <c r="I49" s="498">
        <v>15516</v>
      </c>
      <c r="J49" s="787"/>
      <c r="K49" s="496"/>
      <c r="R49" s="498"/>
      <c r="S49" s="498"/>
      <c r="T49" s="498"/>
      <c r="U49" s="498"/>
      <c r="V49" s="498"/>
      <c r="W49" s="498"/>
      <c r="X49" s="498"/>
      <c r="Y49" s="498"/>
      <c r="Z49" s="1280"/>
      <c r="AA49" s="1280"/>
      <c r="AB49" s="1280"/>
      <c r="AC49" s="1280"/>
      <c r="AD49" s="1280"/>
      <c r="AE49" s="1280"/>
      <c r="AF49" s="1280"/>
      <c r="AG49" s="1280"/>
    </row>
    <row r="50" spans="1:33">
      <c r="A50" s="1261" t="s">
        <v>943</v>
      </c>
      <c r="B50" s="498">
        <v>9114</v>
      </c>
      <c r="C50" s="498">
        <v>1994</v>
      </c>
      <c r="D50" s="498">
        <v>3798</v>
      </c>
      <c r="E50" s="498">
        <v>349</v>
      </c>
      <c r="F50" s="498">
        <v>3038</v>
      </c>
      <c r="G50" s="498">
        <v>0</v>
      </c>
      <c r="H50" s="498">
        <v>7185</v>
      </c>
      <c r="I50" s="498">
        <v>18293</v>
      </c>
      <c r="J50" s="787"/>
      <c r="K50" s="496"/>
      <c r="R50" s="498"/>
      <c r="S50" s="498"/>
      <c r="T50" s="498"/>
      <c r="U50" s="498"/>
      <c r="V50" s="498"/>
      <c r="W50" s="498"/>
      <c r="X50" s="498"/>
      <c r="Y50" s="498"/>
      <c r="Z50" s="1280"/>
      <c r="AA50" s="1280"/>
      <c r="AB50" s="1280"/>
      <c r="AC50" s="1280"/>
      <c r="AD50" s="1280"/>
      <c r="AE50" s="1280"/>
      <c r="AF50" s="1280"/>
      <c r="AG50" s="1280"/>
    </row>
    <row r="51" spans="1:33">
      <c r="A51" s="1281" t="s">
        <v>1096</v>
      </c>
      <c r="B51" s="103">
        <v>12153</v>
      </c>
      <c r="C51" s="103">
        <v>2658</v>
      </c>
      <c r="D51" s="103">
        <v>3798</v>
      </c>
      <c r="E51" s="103">
        <v>349</v>
      </c>
      <c r="F51" s="103">
        <v>3038</v>
      </c>
      <c r="G51" s="103">
        <v>0</v>
      </c>
      <c r="H51" s="103">
        <v>7185</v>
      </c>
      <c r="I51" s="103">
        <v>21996</v>
      </c>
      <c r="J51" s="787"/>
      <c r="K51" s="496"/>
      <c r="R51" s="498"/>
      <c r="S51" s="498"/>
      <c r="T51" s="498"/>
      <c r="U51" s="498"/>
      <c r="V51" s="498"/>
      <c r="W51" s="498"/>
      <c r="X51" s="498"/>
      <c r="Y51" s="498"/>
      <c r="Z51" s="1280"/>
      <c r="AA51" s="1280"/>
      <c r="AB51" s="1280"/>
      <c r="AC51" s="1280"/>
      <c r="AD51" s="1280"/>
      <c r="AE51" s="1280"/>
      <c r="AF51" s="1280"/>
      <c r="AG51" s="1280"/>
    </row>
    <row r="52" spans="1:33">
      <c r="A52" s="64" t="s">
        <v>1097</v>
      </c>
      <c r="B52" s="791"/>
      <c r="C52" s="788"/>
      <c r="D52" s="788"/>
      <c r="E52" s="788"/>
      <c r="F52" s="788"/>
      <c r="G52" s="788"/>
      <c r="H52" s="788"/>
      <c r="I52" s="787"/>
      <c r="J52" s="496"/>
      <c r="R52" s="791"/>
      <c r="S52" s="788"/>
      <c r="T52" s="788"/>
      <c r="U52" s="788"/>
      <c r="V52" s="788"/>
      <c r="W52" s="788"/>
      <c r="X52" s="788"/>
      <c r="Y52" s="787"/>
      <c r="Z52" s="1280"/>
      <c r="AA52" s="1280"/>
      <c r="AB52" s="1280"/>
      <c r="AC52" s="1280"/>
      <c r="AD52" s="1280"/>
      <c r="AE52" s="1280"/>
      <c r="AF52" s="1280"/>
      <c r="AG52" s="1280"/>
    </row>
    <row r="53" spans="1:33">
      <c r="A53" s="64"/>
      <c r="B53" s="791"/>
      <c r="C53" s="788"/>
      <c r="D53" s="788"/>
      <c r="E53" s="788"/>
      <c r="F53" s="788"/>
      <c r="G53" s="788"/>
      <c r="H53" s="788"/>
      <c r="I53" s="787"/>
      <c r="J53" s="496"/>
      <c r="R53" s="791"/>
      <c r="S53" s="788"/>
      <c r="T53" s="788"/>
      <c r="U53" s="788"/>
      <c r="V53" s="788"/>
      <c r="W53" s="788"/>
      <c r="X53" s="788"/>
      <c r="Y53" s="787"/>
      <c r="Z53" s="1280"/>
      <c r="AA53" s="1280"/>
      <c r="AB53" s="1280"/>
      <c r="AC53" s="1280"/>
      <c r="AD53" s="1280"/>
      <c r="AE53" s="1280"/>
      <c r="AF53" s="1280"/>
      <c r="AG53" s="1280"/>
    </row>
    <row r="54" spans="1:33">
      <c r="A54" s="1289" t="s">
        <v>1098</v>
      </c>
      <c r="B54" s="1288"/>
      <c r="C54" s="1287"/>
      <c r="D54" s="1287"/>
      <c r="E54" s="1286"/>
      <c r="F54" s="1286"/>
      <c r="G54" s="96"/>
      <c r="H54" s="96"/>
      <c r="I54" s="96"/>
      <c r="J54" s="85"/>
      <c r="R54" s="1288"/>
      <c r="S54" s="1287"/>
      <c r="T54" s="1287"/>
      <c r="U54" s="1286"/>
      <c r="V54" s="1286"/>
      <c r="W54" s="96"/>
      <c r="X54" s="96"/>
      <c r="Y54" s="96"/>
      <c r="Z54" s="1280"/>
      <c r="AA54" s="1280"/>
      <c r="AB54" s="1280"/>
      <c r="AC54" s="1280"/>
      <c r="AD54" s="1280"/>
      <c r="AE54" s="1280"/>
      <c r="AF54" s="1280"/>
      <c r="AG54" s="1280"/>
    </row>
    <row r="55" spans="1:33">
      <c r="A55" s="1285"/>
      <c r="B55" s="1284"/>
      <c r="C55" s="60"/>
      <c r="D55" s="60"/>
      <c r="E55" s="497"/>
      <c r="F55" s="497"/>
      <c r="G55" s="85"/>
      <c r="H55" s="85"/>
      <c r="I55" s="1283"/>
      <c r="J55" s="85"/>
      <c r="R55" s="1284"/>
      <c r="S55" s="60"/>
      <c r="T55" s="60"/>
      <c r="U55" s="497"/>
      <c r="V55" s="497"/>
      <c r="W55" s="85"/>
      <c r="X55" s="85"/>
      <c r="Y55" s="1283"/>
      <c r="Z55" s="1280"/>
      <c r="AA55" s="1280"/>
      <c r="AB55" s="1280"/>
      <c r="AC55" s="1280"/>
      <c r="AD55" s="1280"/>
      <c r="AE55" s="1280"/>
      <c r="AF55" s="1280"/>
      <c r="AG55" s="1280"/>
    </row>
    <row r="56" spans="1:33" ht="15" thickBot="1">
      <c r="A56" s="107" t="s">
        <v>1099</v>
      </c>
      <c r="B56" s="763" t="s">
        <v>112</v>
      </c>
      <c r="C56" s="763" t="s">
        <v>113</v>
      </c>
      <c r="D56" s="763" t="s">
        <v>114</v>
      </c>
      <c r="E56" s="763" t="s">
        <v>115</v>
      </c>
      <c r="F56" s="763" t="s">
        <v>116</v>
      </c>
      <c r="G56" s="763" t="s">
        <v>117</v>
      </c>
      <c r="H56" s="763" t="s">
        <v>118</v>
      </c>
      <c r="I56" s="763" t="s">
        <v>119</v>
      </c>
      <c r="J56" s="763" t="s">
        <v>120</v>
      </c>
      <c r="R56" s="1282"/>
      <c r="S56" s="1282"/>
      <c r="T56" s="1282"/>
      <c r="U56" s="1282"/>
      <c r="V56" s="1282"/>
      <c r="W56" s="1282"/>
      <c r="X56" s="1282"/>
      <c r="Y56" s="1282"/>
      <c r="Z56" s="1280"/>
      <c r="AA56" s="1280"/>
      <c r="AB56" s="1280"/>
      <c r="AC56" s="1280"/>
      <c r="AD56" s="1280"/>
      <c r="AE56" s="1280"/>
      <c r="AF56" s="1280"/>
      <c r="AG56" s="1280"/>
    </row>
    <row r="57" spans="1:33">
      <c r="A57" s="1261" t="s">
        <v>1100</v>
      </c>
      <c r="B57" s="790">
        <v>11.5</v>
      </c>
      <c r="C57" s="790">
        <v>11.3</v>
      </c>
      <c r="D57" s="790">
        <v>11.5</v>
      </c>
      <c r="E57" s="790">
        <v>11.1</v>
      </c>
      <c r="F57" s="790">
        <v>10.7</v>
      </c>
      <c r="G57" s="790">
        <v>10.1</v>
      </c>
      <c r="H57" s="790">
        <v>10.3</v>
      </c>
      <c r="I57" s="790">
        <v>10.5</v>
      </c>
      <c r="J57" s="790">
        <v>11.8</v>
      </c>
      <c r="R57" s="790"/>
      <c r="S57" s="790"/>
      <c r="T57" s="790"/>
      <c r="U57" s="790"/>
      <c r="V57" s="790"/>
      <c r="W57" s="790"/>
      <c r="X57" s="790"/>
      <c r="Y57" s="790"/>
      <c r="Z57" s="1280"/>
      <c r="AA57" s="1280"/>
      <c r="AB57" s="1280"/>
      <c r="AC57" s="1280"/>
      <c r="AD57" s="1280"/>
      <c r="AE57" s="1280"/>
      <c r="AF57" s="1280"/>
      <c r="AG57" s="1280"/>
    </row>
    <row r="58" spans="1:33">
      <c r="A58" s="1281" t="s">
        <v>1101</v>
      </c>
      <c r="B58" s="762">
        <v>11.3</v>
      </c>
      <c r="C58" s="762">
        <v>11.1</v>
      </c>
      <c r="D58" s="762">
        <v>11.3</v>
      </c>
      <c r="E58" s="762">
        <v>11</v>
      </c>
      <c r="F58" s="762">
        <v>10.6</v>
      </c>
      <c r="G58" s="762">
        <v>10</v>
      </c>
      <c r="H58" s="762">
        <v>10.3</v>
      </c>
      <c r="I58" s="762">
        <v>10.3</v>
      </c>
      <c r="J58" s="762">
        <v>11.7</v>
      </c>
      <c r="R58" s="790"/>
      <c r="S58" s="790"/>
      <c r="T58" s="790"/>
      <c r="U58" s="790"/>
      <c r="V58" s="790"/>
      <c r="W58" s="790"/>
      <c r="X58" s="790"/>
      <c r="Y58" s="790"/>
      <c r="Z58" s="1280"/>
      <c r="AA58" s="1280"/>
      <c r="AB58" s="1280"/>
      <c r="AC58" s="1280"/>
      <c r="AD58" s="1280"/>
      <c r="AE58" s="1280"/>
      <c r="AF58" s="1280"/>
      <c r="AG58" s="1280"/>
    </row>
    <row r="59" spans="1:33">
      <c r="A59" s="64"/>
      <c r="B59" s="788"/>
      <c r="C59" s="788"/>
      <c r="D59" s="788"/>
      <c r="E59" s="788"/>
      <c r="F59" s="788"/>
      <c r="G59" s="788"/>
      <c r="H59" s="788"/>
      <c r="I59" s="787"/>
      <c r="J59" s="496"/>
    </row>
    <row r="60" spans="1:33">
      <c r="A60" s="1279"/>
      <c r="B60" s="788"/>
      <c r="C60" s="788"/>
      <c r="D60" s="788"/>
      <c r="E60" s="788"/>
      <c r="F60" s="788"/>
      <c r="G60" s="788"/>
      <c r="H60" s="788"/>
      <c r="I60" s="787"/>
      <c r="J60" s="496"/>
    </row>
    <row r="61" spans="1:33">
      <c r="A61" s="1270"/>
      <c r="B61" s="789"/>
      <c r="C61" s="789"/>
      <c r="D61" s="789"/>
      <c r="E61" s="789"/>
      <c r="F61" s="789"/>
      <c r="G61" s="789"/>
      <c r="H61" s="789"/>
      <c r="I61" s="787"/>
      <c r="J61" s="496"/>
    </row>
    <row r="62" spans="1:33">
      <c r="A62" s="1278"/>
      <c r="B62" s="789"/>
      <c r="C62" s="789"/>
      <c r="D62" s="789"/>
      <c r="E62" s="789"/>
      <c r="F62" s="789"/>
      <c r="G62" s="789"/>
      <c r="H62" s="789"/>
      <c r="I62" s="787"/>
      <c r="J62" s="496"/>
    </row>
    <row r="63" spans="1:33">
      <c r="A63" s="1221"/>
      <c r="B63" s="788"/>
      <c r="C63" s="788"/>
      <c r="D63" s="788"/>
      <c r="E63" s="788"/>
      <c r="F63" s="788"/>
      <c r="G63" s="788"/>
      <c r="H63" s="788"/>
      <c r="I63" s="787"/>
      <c r="J63" s="496"/>
    </row>
    <row r="64" spans="1:33">
      <c r="A64" s="1221"/>
      <c r="B64" s="788"/>
      <c r="C64" s="788"/>
      <c r="D64" s="788"/>
      <c r="E64" s="788"/>
      <c r="F64" s="788"/>
      <c r="G64" s="788"/>
      <c r="H64" s="788"/>
      <c r="I64" s="787"/>
      <c r="J64" s="496"/>
    </row>
    <row r="65" spans="1:10">
      <c r="A65" s="1221"/>
      <c r="B65" s="788"/>
      <c r="C65" s="788"/>
      <c r="D65" s="788"/>
      <c r="E65" s="788"/>
      <c r="F65" s="788"/>
      <c r="G65" s="788"/>
      <c r="H65" s="788"/>
      <c r="I65" s="787"/>
      <c r="J65" s="496"/>
    </row>
    <row r="66" spans="1:10">
      <c r="A66" s="1221"/>
      <c r="B66" s="788"/>
      <c r="C66" s="788"/>
      <c r="D66" s="788"/>
      <c r="E66" s="788"/>
      <c r="F66" s="788"/>
      <c r="G66" s="788"/>
      <c r="H66" s="788"/>
      <c r="I66" s="787"/>
      <c r="J66" s="496"/>
    </row>
    <row r="67" spans="1:10">
      <c r="A67" s="1277"/>
      <c r="B67" s="786"/>
      <c r="C67" s="786"/>
      <c r="D67" s="786"/>
      <c r="E67" s="786"/>
      <c r="F67" s="786"/>
      <c r="G67" s="786"/>
      <c r="H67" s="786"/>
      <c r="I67" s="784"/>
      <c r="J67" s="760"/>
    </row>
    <row r="68" spans="1:10">
      <c r="A68" s="1276"/>
      <c r="B68" s="785"/>
      <c r="C68" s="785"/>
      <c r="D68" s="785"/>
      <c r="E68" s="785"/>
      <c r="F68" s="785"/>
      <c r="G68" s="785"/>
      <c r="H68" s="785"/>
      <c r="I68" s="784"/>
      <c r="J68" s="760"/>
    </row>
    <row r="69" spans="1:10">
      <c r="A69" s="1276"/>
      <c r="B69" s="785"/>
      <c r="C69" s="785"/>
      <c r="D69" s="785"/>
      <c r="E69" s="785"/>
      <c r="F69" s="785"/>
      <c r="G69" s="785"/>
      <c r="H69" s="785"/>
      <c r="I69" s="784"/>
      <c r="J69" s="760"/>
    </row>
    <row r="70" spans="1:10">
      <c r="A70" s="1276"/>
      <c r="B70" s="785"/>
      <c r="C70" s="785"/>
      <c r="D70" s="785"/>
      <c r="E70" s="785"/>
      <c r="F70" s="785"/>
      <c r="G70" s="785"/>
      <c r="H70" s="785"/>
      <c r="I70" s="784"/>
      <c r="J70" s="760"/>
    </row>
    <row r="71" spans="1:10">
      <c r="A71" s="1275"/>
      <c r="B71" s="244"/>
      <c r="C71" s="244"/>
      <c r="D71" s="244"/>
      <c r="E71" s="244"/>
      <c r="F71" s="244"/>
      <c r="G71" s="244"/>
      <c r="H71" s="244"/>
      <c r="I71" s="244"/>
      <c r="J71" s="244"/>
    </row>
    <row r="72" spans="1:10">
      <c r="A72" s="1275"/>
      <c r="B72" s="1275"/>
      <c r="C72" s="1275"/>
      <c r="D72" s="1275"/>
      <c r="E72" s="1275"/>
      <c r="F72" s="1275"/>
      <c r="G72" s="244"/>
      <c r="H72" s="244"/>
      <c r="I72" s="244"/>
      <c r="J72" s="244"/>
    </row>
    <row r="73" spans="1:10">
      <c r="A73" s="1275"/>
      <c r="B73" s="244"/>
      <c r="C73" s="244"/>
      <c r="D73" s="244"/>
      <c r="E73" s="244"/>
      <c r="F73" s="244"/>
      <c r="G73" s="244"/>
      <c r="H73" s="244"/>
      <c r="I73" s="244"/>
      <c r="J73" s="244"/>
    </row>
    <row r="74" spans="1:10">
      <c r="A74" s="84"/>
      <c r="B74" s="84"/>
      <c r="C74" s="84"/>
      <c r="D74" s="84"/>
      <c r="E74" s="84"/>
      <c r="F74" s="84"/>
      <c r="G74" s="84"/>
      <c r="H74" s="84"/>
      <c r="I74" s="84"/>
      <c r="J74" s="84"/>
    </row>
  </sheetData>
  <mergeCells count="5">
    <mergeCell ref="B43:B44"/>
    <mergeCell ref="D43:G43"/>
    <mergeCell ref="R43:R44"/>
    <mergeCell ref="T43:W43"/>
    <mergeCell ref="A1:C1"/>
  </mergeCells>
  <pageMargins left="0.7" right="0.7" top="0.75" bottom="0.75" header="0.3" footer="0.3"/>
  <pageSetup paperSize="9" scale="70" orientation="portrait" r:id="rId1"/>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AB41-2DD3-4E62-8F8D-F26A64AB1511}">
  <sheetPr codeName="Sheet45">
    <tabColor rgb="FF70A8DA"/>
  </sheetPr>
  <dimension ref="A1:Q53"/>
  <sheetViews>
    <sheetView showGridLines="0" showZeros="0" view="pageLayout" topLeftCell="A61" zoomScaleNormal="100" zoomScaleSheetLayoutView="100" workbookViewId="0">
      <selection activeCell="A17" sqref="A17"/>
    </sheetView>
  </sheetViews>
  <sheetFormatPr defaultColWidth="8.85546875" defaultRowHeight="14.45"/>
  <cols>
    <col min="1" max="1" width="36.140625" customWidth="1"/>
    <col min="2" max="6" width="15.42578125" customWidth="1"/>
    <col min="7" max="9" width="11.5703125" customWidth="1"/>
  </cols>
  <sheetData>
    <row r="1" spans="1:17" ht="36" customHeight="1">
      <c r="A1" s="1868" t="s">
        <v>1102</v>
      </c>
      <c r="B1" s="1868"/>
      <c r="C1" s="1868"/>
      <c r="D1" s="1868"/>
      <c r="E1" s="1868"/>
      <c r="F1" s="109"/>
    </row>
    <row r="2" spans="1:17" ht="25.35" customHeight="1" thickBot="1">
      <c r="A2" s="1396"/>
      <c r="B2" s="1396" t="s">
        <v>1103</v>
      </c>
      <c r="C2" s="1396" t="s">
        <v>1104</v>
      </c>
      <c r="D2" s="1396" t="s">
        <v>1105</v>
      </c>
      <c r="E2" s="1400" t="s">
        <v>1106</v>
      </c>
      <c r="F2" s="112" t="s">
        <v>1107</v>
      </c>
      <c r="H2" s="1218"/>
      <c r="I2" s="1218"/>
      <c r="J2" s="1218"/>
      <c r="K2" s="1326"/>
      <c r="L2" s="1325"/>
      <c r="M2" s="1218"/>
      <c r="N2" s="1218"/>
      <c r="O2" s="1218"/>
      <c r="P2" s="1326"/>
      <c r="Q2" s="1325"/>
    </row>
    <row r="3" spans="1:17">
      <c r="A3" s="505" t="s">
        <v>1108</v>
      </c>
      <c r="B3" s="494">
        <v>9027</v>
      </c>
      <c r="C3" s="494">
        <v>4078</v>
      </c>
      <c r="D3" s="494">
        <v>15980</v>
      </c>
      <c r="E3" s="494">
        <v>525</v>
      </c>
      <c r="F3" s="502">
        <v>54.5</v>
      </c>
      <c r="H3" s="494"/>
      <c r="I3" s="494"/>
      <c r="J3" s="494"/>
      <c r="K3" s="494"/>
      <c r="L3" s="502"/>
      <c r="M3" s="1324"/>
      <c r="N3" s="1324"/>
      <c r="O3" s="1324"/>
      <c r="P3" s="1324"/>
      <c r="Q3" s="1324"/>
    </row>
    <row r="4" spans="1:17">
      <c r="A4" s="504" t="s">
        <v>1109</v>
      </c>
      <c r="B4" s="494"/>
      <c r="C4" s="494"/>
      <c r="D4" s="494"/>
      <c r="E4" s="494"/>
      <c r="F4" s="502"/>
      <c r="H4" s="494"/>
      <c r="I4" s="494"/>
      <c r="J4" s="494"/>
      <c r="K4" s="494"/>
      <c r="L4" s="502"/>
      <c r="M4" s="1324"/>
      <c r="N4" s="1324"/>
      <c r="O4" s="1324"/>
      <c r="P4" s="1324"/>
      <c r="Q4" s="1324"/>
    </row>
    <row r="5" spans="1:17">
      <c r="A5" s="503" t="s">
        <v>1110</v>
      </c>
      <c r="B5" s="494">
        <v>1008</v>
      </c>
      <c r="C5" s="494">
        <v>319</v>
      </c>
      <c r="D5" s="494">
        <v>3420</v>
      </c>
      <c r="E5" s="494">
        <v>77</v>
      </c>
      <c r="F5" s="502">
        <v>28.4</v>
      </c>
      <c r="H5" s="494"/>
      <c r="I5" s="494"/>
      <c r="J5" s="494"/>
      <c r="K5" s="494"/>
      <c r="L5" s="502"/>
      <c r="M5" s="1324"/>
      <c r="N5" s="1324"/>
      <c r="O5" s="1324"/>
      <c r="P5" s="1324"/>
      <c r="Q5" s="1324"/>
    </row>
    <row r="6" spans="1:17">
      <c r="A6" s="503" t="s">
        <v>1111</v>
      </c>
      <c r="B6" s="494">
        <v>2201</v>
      </c>
      <c r="C6" s="494">
        <v>1105</v>
      </c>
      <c r="D6" s="494">
        <v>5838</v>
      </c>
      <c r="E6" s="494">
        <v>105</v>
      </c>
      <c r="F6" s="502">
        <v>39</v>
      </c>
      <c r="H6" s="494"/>
      <c r="I6" s="494"/>
      <c r="J6" s="494"/>
      <c r="K6" s="494"/>
      <c r="L6" s="502"/>
      <c r="M6" s="1324"/>
      <c r="N6" s="1324"/>
      <c r="O6" s="1324"/>
      <c r="P6" s="1324"/>
      <c r="Q6" s="1324"/>
    </row>
    <row r="7" spans="1:17">
      <c r="A7" s="503" t="s">
        <v>1112</v>
      </c>
      <c r="B7" s="494">
        <v>2854</v>
      </c>
      <c r="C7" s="494">
        <v>1317</v>
      </c>
      <c r="D7" s="494">
        <v>4326</v>
      </c>
      <c r="E7" s="494">
        <v>238</v>
      </c>
      <c r="F7" s="502">
        <v>67.8</v>
      </c>
      <c r="H7" s="494"/>
      <c r="I7" s="494"/>
      <c r="J7" s="494"/>
      <c r="K7" s="494"/>
      <c r="L7" s="502"/>
      <c r="M7" s="1324"/>
      <c r="N7" s="1324"/>
      <c r="O7" s="1324"/>
      <c r="P7" s="1324"/>
      <c r="Q7" s="1324"/>
    </row>
    <row r="8" spans="1:17">
      <c r="A8" s="503" t="s">
        <v>1113</v>
      </c>
      <c r="B8" s="494">
        <v>1256</v>
      </c>
      <c r="C8" s="494">
        <v>604</v>
      </c>
      <c r="D8" s="494">
        <v>1746</v>
      </c>
      <c r="E8" s="494">
        <v>81</v>
      </c>
      <c r="F8" s="502">
        <v>95.8</v>
      </c>
      <c r="H8" s="494"/>
      <c r="I8" s="494"/>
      <c r="J8" s="494"/>
      <c r="K8" s="494"/>
      <c r="L8" s="502"/>
      <c r="M8" s="1324"/>
      <c r="N8" s="1324"/>
      <c r="O8" s="1324"/>
      <c r="P8" s="1324"/>
      <c r="Q8" s="1324"/>
    </row>
    <row r="9" spans="1:17">
      <c r="A9" s="503" t="s">
        <v>1114</v>
      </c>
      <c r="B9" s="494">
        <v>243</v>
      </c>
      <c r="C9" s="494">
        <v>120</v>
      </c>
      <c r="D9" s="494">
        <v>268</v>
      </c>
      <c r="E9" s="494">
        <v>17</v>
      </c>
      <c r="F9" s="502">
        <v>153.30000000000001</v>
      </c>
      <c r="H9" s="494"/>
      <c r="I9" s="494"/>
      <c r="J9" s="494"/>
      <c r="K9" s="494"/>
      <c r="L9" s="502"/>
      <c r="M9" s="1324"/>
      <c r="N9" s="1324"/>
      <c r="O9" s="1324"/>
      <c r="P9" s="1324"/>
      <c r="Q9" s="1324"/>
    </row>
    <row r="10" spans="1:17">
      <c r="A10" s="503" t="s">
        <v>1115</v>
      </c>
      <c r="B10" s="494">
        <v>795</v>
      </c>
      <c r="C10" s="494">
        <v>365</v>
      </c>
      <c r="D10" s="494">
        <v>128</v>
      </c>
      <c r="E10" s="494">
        <v>4</v>
      </c>
      <c r="F10" s="502">
        <v>179.3</v>
      </c>
      <c r="H10" s="494"/>
      <c r="I10" s="494"/>
      <c r="J10" s="494"/>
      <c r="K10" s="494"/>
      <c r="L10" s="502"/>
      <c r="M10" s="1324"/>
      <c r="N10" s="1324"/>
      <c r="O10" s="1324"/>
      <c r="P10" s="1324"/>
      <c r="Q10" s="1324"/>
    </row>
    <row r="11" spans="1:17">
      <c r="A11" s="503" t="s">
        <v>1116</v>
      </c>
      <c r="B11" s="494">
        <v>532</v>
      </c>
      <c r="C11" s="494">
        <v>226</v>
      </c>
      <c r="D11" s="494">
        <v>100</v>
      </c>
      <c r="E11" s="494">
        <v>3</v>
      </c>
      <c r="F11" s="502">
        <v>214.5</v>
      </c>
      <c r="H11" s="494"/>
      <c r="I11" s="494"/>
      <c r="J11" s="494"/>
      <c r="K11" s="494"/>
      <c r="L11" s="502"/>
      <c r="M11" s="1324"/>
      <c r="N11" s="1324"/>
      <c r="O11" s="1324"/>
      <c r="P11" s="1324"/>
      <c r="Q11" s="1324"/>
    </row>
    <row r="12" spans="1:17">
      <c r="A12" s="503" t="s">
        <v>1117</v>
      </c>
      <c r="B12" s="494">
        <v>138</v>
      </c>
      <c r="C12" s="494">
        <v>22</v>
      </c>
      <c r="D12" s="494">
        <v>154</v>
      </c>
      <c r="E12" s="494">
        <v>0</v>
      </c>
      <c r="F12" s="502">
        <v>0.7</v>
      </c>
      <c r="H12" s="494"/>
      <c r="I12" s="494"/>
      <c r="J12" s="494"/>
      <c r="K12" s="494"/>
      <c r="L12" s="502"/>
      <c r="M12" s="1324"/>
      <c r="N12" s="1324"/>
      <c r="O12" s="1324"/>
      <c r="P12" s="1324"/>
      <c r="Q12" s="1324"/>
    </row>
    <row r="13" spans="1:17">
      <c r="A13" s="505"/>
      <c r="B13" s="494"/>
      <c r="C13" s="494"/>
      <c r="D13" s="494"/>
      <c r="E13" s="494"/>
      <c r="F13" s="502"/>
      <c r="H13" s="494"/>
      <c r="I13" s="494"/>
      <c r="J13" s="494"/>
      <c r="K13" s="494"/>
      <c r="L13" s="502"/>
      <c r="M13" s="1324"/>
      <c r="N13" s="1324"/>
      <c r="O13" s="1324"/>
      <c r="P13" s="1324"/>
      <c r="Q13" s="1324"/>
    </row>
    <row r="14" spans="1:17">
      <c r="A14" s="505" t="s">
        <v>1118</v>
      </c>
      <c r="B14" s="494">
        <v>114452</v>
      </c>
      <c r="C14" s="494">
        <v>64508</v>
      </c>
      <c r="D14" s="494">
        <v>142230</v>
      </c>
      <c r="E14" s="494">
        <v>30190</v>
      </c>
      <c r="F14" s="502">
        <v>41</v>
      </c>
      <c r="H14" s="494"/>
      <c r="I14" s="494"/>
      <c r="J14" s="494"/>
      <c r="K14" s="494"/>
      <c r="L14" s="502"/>
      <c r="M14" s="1324"/>
      <c r="N14" s="1324"/>
      <c r="O14" s="1324"/>
      <c r="P14" s="1324"/>
      <c r="Q14" s="1324"/>
    </row>
    <row r="15" spans="1:17">
      <c r="A15" s="504" t="s">
        <v>1109</v>
      </c>
      <c r="F15" s="111"/>
      <c r="L15" s="111"/>
      <c r="M15" s="1324"/>
      <c r="N15" s="1324"/>
      <c r="O15" s="1324"/>
      <c r="P15" s="1324"/>
      <c r="Q15" s="1324"/>
    </row>
    <row r="16" spans="1:17">
      <c r="A16" s="503" t="s">
        <v>1110</v>
      </c>
      <c r="B16" s="494">
        <v>19097</v>
      </c>
      <c r="C16" s="494">
        <v>7028</v>
      </c>
      <c r="D16" s="494">
        <v>21902</v>
      </c>
      <c r="E16" s="494">
        <v>3339</v>
      </c>
      <c r="F16" s="502">
        <v>12.9</v>
      </c>
      <c r="H16" s="494"/>
      <c r="I16" s="494"/>
      <c r="J16" s="494"/>
      <c r="K16" s="494"/>
      <c r="L16" s="502"/>
      <c r="M16" s="1324"/>
      <c r="N16" s="1324"/>
      <c r="O16" s="1324"/>
      <c r="P16" s="1324"/>
      <c r="Q16" s="1324"/>
    </row>
    <row r="17" spans="1:17">
      <c r="A17" s="503" t="s">
        <v>1111</v>
      </c>
      <c r="B17" s="494">
        <v>32244</v>
      </c>
      <c r="C17" s="494">
        <v>28624</v>
      </c>
      <c r="D17" s="494">
        <v>46476</v>
      </c>
      <c r="E17" s="494">
        <v>13781</v>
      </c>
      <c r="F17" s="502">
        <v>33</v>
      </c>
      <c r="H17" s="494"/>
      <c r="I17" s="494"/>
      <c r="J17" s="494"/>
      <c r="K17" s="494"/>
      <c r="L17" s="502"/>
      <c r="M17" s="1324"/>
      <c r="N17" s="1324"/>
      <c r="O17" s="1324"/>
      <c r="P17" s="1324"/>
      <c r="Q17" s="1324"/>
    </row>
    <row r="18" spans="1:17">
      <c r="A18" s="503" t="s">
        <v>1112</v>
      </c>
      <c r="B18" s="494">
        <v>47590</v>
      </c>
      <c r="C18" s="494">
        <v>22823</v>
      </c>
      <c r="D18" s="494">
        <v>57192</v>
      </c>
      <c r="E18" s="494">
        <v>10587</v>
      </c>
      <c r="F18" s="502">
        <v>48.9</v>
      </c>
      <c r="H18" s="494"/>
      <c r="I18" s="494"/>
      <c r="J18" s="494"/>
      <c r="K18" s="494"/>
      <c r="L18" s="502"/>
      <c r="M18" s="1324"/>
      <c r="N18" s="1324"/>
      <c r="O18" s="1324"/>
      <c r="P18" s="1324"/>
      <c r="Q18" s="1324"/>
    </row>
    <row r="19" spans="1:17">
      <c r="A19" s="503" t="s">
        <v>1113</v>
      </c>
      <c r="B19" s="494">
        <v>8996</v>
      </c>
      <c r="C19" s="494">
        <v>4630</v>
      </c>
      <c r="D19" s="494">
        <v>10108</v>
      </c>
      <c r="E19" s="494">
        <v>2020</v>
      </c>
      <c r="F19" s="502">
        <v>64.400000000000006</v>
      </c>
      <c r="H19" s="494"/>
      <c r="I19" s="494"/>
      <c r="J19" s="494"/>
      <c r="K19" s="494"/>
      <c r="L19" s="502"/>
      <c r="M19" s="1324"/>
      <c r="N19" s="1324"/>
      <c r="O19" s="1324"/>
      <c r="P19" s="1324"/>
      <c r="Q19" s="1324"/>
    </row>
    <row r="20" spans="1:17">
      <c r="A20" s="503" t="s">
        <v>1114</v>
      </c>
      <c r="B20" s="494">
        <v>2718</v>
      </c>
      <c r="C20" s="494">
        <v>564</v>
      </c>
      <c r="D20" s="494">
        <v>2842</v>
      </c>
      <c r="E20" s="494">
        <v>221</v>
      </c>
      <c r="F20" s="502">
        <v>73.3</v>
      </c>
      <c r="H20" s="494"/>
      <c r="I20" s="494"/>
      <c r="J20" s="494"/>
      <c r="K20" s="494"/>
      <c r="L20" s="502"/>
      <c r="M20" s="1324"/>
      <c r="N20" s="1324"/>
      <c r="O20" s="1324"/>
      <c r="P20" s="1324"/>
      <c r="Q20" s="1324"/>
    </row>
    <row r="21" spans="1:17">
      <c r="A21" s="503" t="s">
        <v>1115</v>
      </c>
      <c r="B21" s="494">
        <v>877</v>
      </c>
      <c r="C21" s="494">
        <v>292</v>
      </c>
      <c r="D21" s="494">
        <v>961</v>
      </c>
      <c r="E21" s="494">
        <v>136</v>
      </c>
      <c r="F21" s="502">
        <v>90.6</v>
      </c>
      <c r="H21" s="494"/>
      <c r="I21" s="494"/>
      <c r="J21" s="494"/>
      <c r="K21" s="494"/>
      <c r="L21" s="502"/>
      <c r="M21" s="1324"/>
      <c r="N21" s="1324"/>
      <c r="O21" s="1324"/>
      <c r="P21" s="1324"/>
      <c r="Q21" s="1324"/>
    </row>
    <row r="22" spans="1:17">
      <c r="A22" s="503" t="s">
        <v>1116</v>
      </c>
      <c r="B22" s="494">
        <v>437</v>
      </c>
      <c r="C22" s="494">
        <v>248</v>
      </c>
      <c r="D22" s="494">
        <v>469</v>
      </c>
      <c r="E22" s="494">
        <v>106</v>
      </c>
      <c r="F22" s="502">
        <v>119.6</v>
      </c>
      <c r="H22" s="494"/>
      <c r="I22" s="494"/>
      <c r="J22" s="494"/>
      <c r="K22" s="494"/>
      <c r="L22" s="502"/>
      <c r="M22" s="1324"/>
      <c r="N22" s="1324"/>
      <c r="O22" s="1324"/>
      <c r="P22" s="1324"/>
      <c r="Q22" s="1324"/>
    </row>
    <row r="23" spans="1:17">
      <c r="A23" s="503" t="s">
        <v>1117</v>
      </c>
      <c r="B23" s="494">
        <v>2493</v>
      </c>
      <c r="C23" s="494">
        <v>299</v>
      </c>
      <c r="D23" s="494">
        <v>2280</v>
      </c>
      <c r="E23" s="494">
        <v>0</v>
      </c>
      <c r="F23" s="502">
        <v>94.8</v>
      </c>
      <c r="H23" s="494"/>
      <c r="I23" s="494"/>
      <c r="J23" s="494"/>
      <c r="K23" s="494"/>
      <c r="L23" s="502"/>
      <c r="M23" s="1324"/>
      <c r="N23" s="1324"/>
      <c r="O23" s="1324"/>
      <c r="P23" s="1324"/>
      <c r="Q23" s="1324"/>
    </row>
    <row r="24" spans="1:17">
      <c r="A24" s="505"/>
      <c r="B24" s="494"/>
      <c r="C24" s="494"/>
      <c r="D24" s="494"/>
      <c r="E24" s="494"/>
      <c r="F24" s="502"/>
      <c r="H24" s="494"/>
      <c r="I24" s="494"/>
      <c r="J24" s="494"/>
      <c r="K24" s="494"/>
      <c r="L24" s="502"/>
      <c r="M24" s="1324"/>
      <c r="N24" s="1324"/>
      <c r="O24" s="1324"/>
      <c r="P24" s="1324"/>
      <c r="Q24" s="1324"/>
    </row>
    <row r="25" spans="1:17">
      <c r="A25" s="505" t="s">
        <v>1119</v>
      </c>
      <c r="B25" s="494">
        <v>24500</v>
      </c>
      <c r="C25" s="494">
        <v>2891</v>
      </c>
      <c r="D25" s="494">
        <v>28589</v>
      </c>
      <c r="E25" s="494">
        <v>1094</v>
      </c>
      <c r="F25" s="502">
        <v>13.5</v>
      </c>
      <c r="H25" s="494"/>
      <c r="I25" s="494"/>
      <c r="J25" s="494"/>
      <c r="K25" s="494"/>
      <c r="L25" s="502"/>
      <c r="M25" s="1324"/>
      <c r="N25" s="1324"/>
      <c r="O25" s="1324"/>
      <c r="P25" s="1324"/>
      <c r="Q25" s="1324"/>
    </row>
    <row r="26" spans="1:17">
      <c r="A26" s="504" t="s">
        <v>1109</v>
      </c>
      <c r="F26" s="111"/>
      <c r="L26" s="111"/>
      <c r="M26" s="1324"/>
      <c r="N26" s="1324"/>
      <c r="O26" s="1324"/>
      <c r="P26" s="1324"/>
      <c r="Q26" s="1324"/>
    </row>
    <row r="27" spans="1:17">
      <c r="A27" s="503" t="s">
        <v>1110</v>
      </c>
      <c r="B27" s="494">
        <v>10670</v>
      </c>
      <c r="C27" s="494">
        <v>708</v>
      </c>
      <c r="D27" s="494">
        <v>12015</v>
      </c>
      <c r="E27" s="494">
        <v>173</v>
      </c>
      <c r="F27" s="502">
        <v>8.6999999999999993</v>
      </c>
      <c r="H27" s="494"/>
      <c r="I27" s="494"/>
      <c r="J27" s="494"/>
      <c r="K27" s="494"/>
      <c r="L27" s="502"/>
      <c r="M27" s="1324"/>
      <c r="N27" s="1324"/>
      <c r="O27" s="1324"/>
      <c r="P27" s="1324"/>
      <c r="Q27" s="1324"/>
    </row>
    <row r="28" spans="1:17">
      <c r="A28" s="503" t="s">
        <v>1111</v>
      </c>
      <c r="B28" s="494">
        <v>13496</v>
      </c>
      <c r="C28" s="494">
        <v>1545</v>
      </c>
      <c r="D28" s="494">
        <v>15906</v>
      </c>
      <c r="E28" s="494">
        <v>816</v>
      </c>
      <c r="F28" s="502">
        <v>14.2</v>
      </c>
      <c r="H28" s="494"/>
      <c r="I28" s="494"/>
      <c r="J28" s="494"/>
      <c r="K28" s="494"/>
      <c r="L28" s="502"/>
      <c r="M28" s="1324"/>
      <c r="N28" s="1324"/>
      <c r="O28" s="1324"/>
      <c r="P28" s="1324"/>
      <c r="Q28" s="1324"/>
    </row>
    <row r="29" spans="1:17">
      <c r="A29" s="503" t="s">
        <v>1112</v>
      </c>
      <c r="B29" s="494">
        <v>205</v>
      </c>
      <c r="C29" s="494">
        <v>397</v>
      </c>
      <c r="D29" s="494">
        <v>483</v>
      </c>
      <c r="E29" s="494">
        <v>76</v>
      </c>
      <c r="F29" s="502">
        <v>60.9</v>
      </c>
      <c r="H29" s="494"/>
      <c r="I29" s="494"/>
      <c r="J29" s="494"/>
      <c r="K29" s="494"/>
      <c r="L29" s="502"/>
      <c r="M29" s="1324"/>
      <c r="N29" s="1324"/>
      <c r="O29" s="1324"/>
      <c r="P29" s="1324"/>
      <c r="Q29" s="1324"/>
    </row>
    <row r="30" spans="1:17">
      <c r="A30" s="503" t="s">
        <v>1113</v>
      </c>
      <c r="B30" s="494">
        <v>88</v>
      </c>
      <c r="C30" s="494">
        <v>113</v>
      </c>
      <c r="D30" s="494">
        <v>136</v>
      </c>
      <c r="E30" s="494">
        <v>22</v>
      </c>
      <c r="F30" s="502">
        <v>89.2</v>
      </c>
      <c r="H30" s="494"/>
      <c r="I30" s="494"/>
      <c r="J30" s="494"/>
      <c r="K30" s="494"/>
      <c r="L30" s="502"/>
      <c r="M30" s="1324"/>
      <c r="N30" s="1324"/>
      <c r="O30" s="1324"/>
      <c r="P30" s="1324"/>
      <c r="Q30" s="1324"/>
    </row>
    <row r="31" spans="1:17">
      <c r="A31" s="503" t="s">
        <v>1114</v>
      </c>
      <c r="B31" s="494">
        <v>2</v>
      </c>
      <c r="C31" s="494">
        <v>127</v>
      </c>
      <c r="D31" s="494">
        <v>9</v>
      </c>
      <c r="E31" s="494">
        <v>7</v>
      </c>
      <c r="F31" s="502">
        <v>206.8</v>
      </c>
      <c r="H31" s="494"/>
      <c r="I31" s="494"/>
      <c r="J31" s="494"/>
      <c r="K31" s="494"/>
      <c r="L31" s="502"/>
      <c r="M31" s="1324"/>
      <c r="N31" s="1324"/>
      <c r="O31" s="1324"/>
      <c r="P31" s="1324"/>
      <c r="Q31" s="1324"/>
    </row>
    <row r="32" spans="1:17">
      <c r="A32" s="503" t="s">
        <v>1115</v>
      </c>
      <c r="B32" s="494">
        <v>5</v>
      </c>
      <c r="C32" s="494">
        <v>1</v>
      </c>
      <c r="D32" s="494">
        <v>6</v>
      </c>
      <c r="E32" s="494">
        <v>0</v>
      </c>
      <c r="F32" s="502">
        <v>291.60000000000002</v>
      </c>
      <c r="H32" s="494"/>
      <c r="I32" s="494"/>
      <c r="J32" s="494"/>
      <c r="K32" s="494"/>
      <c r="L32" s="502"/>
      <c r="M32" s="1324"/>
      <c r="N32" s="1324"/>
      <c r="O32" s="1324"/>
      <c r="P32" s="1324"/>
      <c r="Q32" s="1324"/>
    </row>
    <row r="33" spans="1:17">
      <c r="A33" s="503" t="s">
        <v>1116</v>
      </c>
      <c r="B33" s="494">
        <v>34</v>
      </c>
      <c r="C33" s="494">
        <v>0</v>
      </c>
      <c r="D33" s="494">
        <v>34</v>
      </c>
      <c r="E33" s="494">
        <v>0</v>
      </c>
      <c r="F33" s="502">
        <v>292.39999999999998</v>
      </c>
      <c r="H33" s="494"/>
      <c r="I33" s="494"/>
      <c r="J33" s="494"/>
      <c r="K33" s="494"/>
      <c r="L33" s="502"/>
      <c r="M33" s="1324"/>
      <c r="N33" s="1324"/>
      <c r="O33" s="1324"/>
      <c r="P33" s="1324"/>
      <c r="Q33" s="1324"/>
    </row>
    <row r="34" spans="1:17">
      <c r="A34" s="503" t="s">
        <v>1117</v>
      </c>
      <c r="B34" s="494">
        <v>0</v>
      </c>
      <c r="C34" s="494">
        <v>0</v>
      </c>
      <c r="D34" s="494">
        <v>0</v>
      </c>
      <c r="E34" s="494">
        <v>0</v>
      </c>
      <c r="F34" s="502">
        <v>0</v>
      </c>
      <c r="H34" s="494"/>
      <c r="I34" s="494"/>
      <c r="J34" s="494"/>
      <c r="K34" s="494"/>
      <c r="L34" s="502"/>
      <c r="M34" s="1324"/>
      <c r="N34" s="1324"/>
      <c r="O34" s="1324"/>
      <c r="P34" s="1324"/>
      <c r="Q34" s="1324"/>
    </row>
    <row r="35" spans="1:17">
      <c r="A35" s="505"/>
      <c r="B35" s="494"/>
      <c r="C35" s="494"/>
      <c r="D35" s="494"/>
      <c r="E35" s="494"/>
      <c r="F35" s="502"/>
      <c r="H35" s="494"/>
      <c r="I35" s="494"/>
      <c r="J35" s="494"/>
      <c r="K35" s="494"/>
      <c r="L35" s="502"/>
      <c r="M35" s="1324"/>
      <c r="N35" s="1324"/>
      <c r="O35" s="1324"/>
      <c r="P35" s="1324"/>
      <c r="Q35" s="1324"/>
    </row>
    <row r="36" spans="1:17">
      <c r="A36" s="505" t="s">
        <v>1120</v>
      </c>
      <c r="B36" s="494">
        <v>158721</v>
      </c>
      <c r="C36" s="494">
        <v>13228</v>
      </c>
      <c r="D36" s="494">
        <v>168554</v>
      </c>
      <c r="E36" s="494">
        <v>9833</v>
      </c>
      <c r="F36" s="502">
        <v>11.4</v>
      </c>
      <c r="H36" s="494"/>
      <c r="I36" s="494"/>
      <c r="J36" s="494"/>
      <c r="K36" s="494"/>
      <c r="L36" s="502"/>
      <c r="M36" s="1324"/>
      <c r="N36" s="1324"/>
      <c r="O36" s="1324"/>
      <c r="P36" s="1324"/>
      <c r="Q36" s="1324"/>
    </row>
    <row r="37" spans="1:17">
      <c r="A37" s="504" t="s">
        <v>1109</v>
      </c>
      <c r="F37" s="111"/>
      <c r="L37" s="111"/>
      <c r="M37" s="1324"/>
      <c r="N37" s="1324"/>
      <c r="O37" s="1324"/>
      <c r="P37" s="1324"/>
      <c r="Q37" s="1324"/>
    </row>
    <row r="38" spans="1:17">
      <c r="A38" s="503" t="s">
        <v>1121</v>
      </c>
      <c r="B38" s="494">
        <v>115327</v>
      </c>
      <c r="C38" s="494">
        <v>10561</v>
      </c>
      <c r="D38" s="494">
        <v>123279</v>
      </c>
      <c r="E38" s="494">
        <v>7953</v>
      </c>
      <c r="F38" s="502">
        <v>8.6</v>
      </c>
      <c r="H38" s="494"/>
      <c r="I38" s="494"/>
      <c r="J38" s="494"/>
      <c r="K38" s="494"/>
      <c r="L38" s="502"/>
      <c r="M38" s="1324"/>
      <c r="N38" s="1324"/>
      <c r="O38" s="1324"/>
      <c r="P38" s="1324"/>
      <c r="Q38" s="1324"/>
    </row>
    <row r="39" spans="1:17">
      <c r="A39" s="503" t="s">
        <v>1122</v>
      </c>
      <c r="B39" s="494">
        <v>27851</v>
      </c>
      <c r="C39" s="494">
        <v>1638</v>
      </c>
      <c r="D39" s="494">
        <v>29005</v>
      </c>
      <c r="E39" s="494">
        <v>1155</v>
      </c>
      <c r="F39" s="502">
        <v>11.3</v>
      </c>
      <c r="H39" s="494"/>
      <c r="I39" s="494"/>
      <c r="J39" s="494"/>
      <c r="K39" s="494"/>
      <c r="L39" s="502"/>
      <c r="M39" s="1324"/>
      <c r="N39" s="1324"/>
      <c r="O39" s="1324"/>
      <c r="P39" s="1324"/>
      <c r="Q39" s="1324"/>
    </row>
    <row r="40" spans="1:17">
      <c r="A40" s="503" t="s">
        <v>1123</v>
      </c>
      <c r="B40" s="494">
        <v>10749</v>
      </c>
      <c r="C40" s="494">
        <v>700</v>
      </c>
      <c r="D40" s="494">
        <v>11272</v>
      </c>
      <c r="E40" s="494">
        <v>522</v>
      </c>
      <c r="F40" s="502">
        <v>17.5</v>
      </c>
      <c r="H40" s="494"/>
      <c r="I40" s="494"/>
      <c r="J40" s="494"/>
      <c r="K40" s="494"/>
      <c r="L40" s="502"/>
      <c r="M40" s="1324"/>
      <c r="N40" s="1324"/>
      <c r="O40" s="1324"/>
      <c r="P40" s="1324"/>
      <c r="Q40" s="1324"/>
    </row>
    <row r="41" spans="1:17">
      <c r="A41" s="503" t="s">
        <v>1124</v>
      </c>
      <c r="B41" s="494">
        <v>2717</v>
      </c>
      <c r="C41" s="494">
        <v>254</v>
      </c>
      <c r="D41" s="494">
        <v>2865</v>
      </c>
      <c r="E41" s="494">
        <v>148</v>
      </c>
      <c r="F41" s="502">
        <v>32.5</v>
      </c>
      <c r="H41" s="494"/>
      <c r="I41" s="494"/>
      <c r="J41" s="494"/>
      <c r="K41" s="494"/>
      <c r="L41" s="502"/>
      <c r="M41" s="1324"/>
      <c r="N41" s="1324"/>
      <c r="O41" s="1324"/>
      <c r="P41" s="1324"/>
      <c r="Q41" s="1324"/>
    </row>
    <row r="42" spans="1:17">
      <c r="A42" s="503" t="s">
        <v>1125</v>
      </c>
      <c r="B42" s="494">
        <v>584</v>
      </c>
      <c r="C42" s="494">
        <v>35</v>
      </c>
      <c r="D42" s="494">
        <v>608</v>
      </c>
      <c r="E42" s="494">
        <v>24</v>
      </c>
      <c r="F42" s="502">
        <v>58.3</v>
      </c>
      <c r="H42" s="494"/>
      <c r="I42" s="494"/>
      <c r="J42" s="494"/>
      <c r="K42" s="494"/>
      <c r="L42" s="502"/>
      <c r="M42" s="1324"/>
      <c r="N42" s="1324"/>
      <c r="O42" s="1324"/>
      <c r="P42" s="1324"/>
      <c r="Q42" s="1324"/>
    </row>
    <row r="43" spans="1:17">
      <c r="A43" s="503" t="s">
        <v>1126</v>
      </c>
      <c r="B43" s="494">
        <v>651</v>
      </c>
      <c r="C43" s="494">
        <v>32</v>
      </c>
      <c r="D43" s="494">
        <v>678</v>
      </c>
      <c r="E43" s="494">
        <v>26</v>
      </c>
      <c r="F43" s="502">
        <v>91.2</v>
      </c>
      <c r="H43" s="494"/>
      <c r="I43" s="494"/>
      <c r="J43" s="494"/>
      <c r="K43" s="494"/>
      <c r="L43" s="502"/>
      <c r="M43" s="1324"/>
      <c r="N43" s="1324"/>
      <c r="O43" s="1324"/>
      <c r="P43" s="1324"/>
      <c r="Q43" s="1324"/>
    </row>
    <row r="44" spans="1:17">
      <c r="A44" s="503" t="s">
        <v>1127</v>
      </c>
      <c r="B44" s="494">
        <v>25</v>
      </c>
      <c r="C44" s="494">
        <v>4</v>
      </c>
      <c r="D44" s="494">
        <v>27</v>
      </c>
      <c r="E44" s="494">
        <v>2</v>
      </c>
      <c r="F44" s="502">
        <v>64.8</v>
      </c>
      <c r="H44" s="494"/>
      <c r="I44" s="494"/>
      <c r="J44" s="494"/>
      <c r="K44" s="494"/>
      <c r="L44" s="502"/>
      <c r="M44" s="1324"/>
      <c r="N44" s="1324"/>
      <c r="O44" s="1324"/>
      <c r="P44" s="1324"/>
      <c r="Q44" s="1324"/>
    </row>
    <row r="45" spans="1:17">
      <c r="A45" s="503" t="s">
        <v>1117</v>
      </c>
      <c r="B45" s="494">
        <v>817</v>
      </c>
      <c r="C45" s="494">
        <v>4</v>
      </c>
      <c r="D45" s="494">
        <v>820</v>
      </c>
      <c r="E45" s="494">
        <v>3</v>
      </c>
      <c r="F45" s="502">
        <v>176.4</v>
      </c>
      <c r="H45" s="494"/>
      <c r="I45" s="494"/>
      <c r="J45" s="494"/>
      <c r="K45" s="494"/>
      <c r="L45" s="502"/>
      <c r="M45" s="1324"/>
      <c r="N45" s="1324"/>
      <c r="O45" s="1324"/>
      <c r="P45" s="1324"/>
      <c r="Q45" s="1324"/>
    </row>
    <row r="46" spans="1:17">
      <c r="A46" s="66"/>
      <c r="B46" s="494"/>
      <c r="C46" s="494"/>
      <c r="D46" s="494"/>
      <c r="E46" s="494"/>
      <c r="F46" s="494"/>
    </row>
    <row r="47" spans="1:17" ht="15" customHeight="1">
      <c r="A47" s="501" t="s">
        <v>1128</v>
      </c>
      <c r="B47" s="142"/>
      <c r="C47" s="142"/>
      <c r="D47" s="142"/>
      <c r="E47" s="142"/>
      <c r="F47" s="142"/>
    </row>
    <row r="48" spans="1:17">
      <c r="A48" s="500" t="s">
        <v>1129</v>
      </c>
      <c r="B48" s="499"/>
      <c r="C48" s="499"/>
      <c r="D48" s="499"/>
      <c r="E48" s="499"/>
      <c r="F48" s="499"/>
    </row>
    <row r="49" spans="1:6">
      <c r="A49" s="110"/>
      <c r="B49" s="184"/>
      <c r="C49" s="184"/>
      <c r="D49" s="184"/>
      <c r="E49" s="184"/>
      <c r="F49" s="183"/>
    </row>
    <row r="50" spans="1:6">
      <c r="A50" s="85"/>
      <c r="B50" s="85"/>
      <c r="C50" s="85"/>
      <c r="D50" s="85"/>
      <c r="E50" s="85"/>
      <c r="F50" s="109"/>
    </row>
    <row r="51" spans="1:6">
      <c r="A51" s="85"/>
      <c r="B51" s="85"/>
      <c r="C51" s="85"/>
      <c r="D51" s="85"/>
      <c r="E51" s="85"/>
      <c r="F51" s="109"/>
    </row>
    <row r="52" spans="1:6">
      <c r="A52" s="84"/>
      <c r="B52" s="84"/>
      <c r="C52" s="84"/>
      <c r="D52" s="84"/>
      <c r="E52" s="84"/>
      <c r="F52" s="108"/>
    </row>
    <row r="53" spans="1:6">
      <c r="A53" s="84"/>
      <c r="B53" s="84"/>
      <c r="C53" s="84"/>
      <c r="D53" s="84"/>
      <c r="E53" s="84"/>
      <c r="F53" s="108"/>
    </row>
  </sheetData>
  <mergeCells count="1">
    <mergeCell ref="A1:E1"/>
  </mergeCells>
  <pageMargins left="0.7" right="0.7" top="0.75" bottom="0.75" header="0.3" footer="0.3"/>
  <pageSetup paperSize="9" scale="70" orientation="portrait" r:id="rId1"/>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6B8D-6122-4A04-8509-D6B2CF5B2E44}">
  <sheetPr codeName="Sheet46">
    <tabColor rgb="FF70A8DA"/>
  </sheetPr>
  <dimension ref="A1:AG66"/>
  <sheetViews>
    <sheetView showGridLines="0" view="pageLayout" topLeftCell="A67" zoomScaleNormal="100" zoomScaleSheetLayoutView="100" workbookViewId="0">
      <selection activeCell="A17" sqref="A17"/>
    </sheetView>
  </sheetViews>
  <sheetFormatPr defaultColWidth="8.85546875" defaultRowHeight="14.25" customHeight="1"/>
  <cols>
    <col min="1" max="1" width="43.85546875" bestFit="1" customWidth="1"/>
    <col min="2" max="2" width="9.85546875" customWidth="1"/>
    <col min="3" max="10" width="8.42578125" customWidth="1"/>
    <col min="24" max="24" width="11" customWidth="1"/>
  </cols>
  <sheetData>
    <row r="1" spans="1:33" ht="50.25" customHeight="1" thickBot="1">
      <c r="A1" s="1396"/>
      <c r="B1" s="1396" t="s">
        <v>1103</v>
      </c>
      <c r="C1" s="1858" t="s">
        <v>1104</v>
      </c>
      <c r="D1" s="1858"/>
      <c r="E1" s="1858" t="s">
        <v>1105</v>
      </c>
      <c r="F1" s="1858"/>
      <c r="G1" s="1858" t="s">
        <v>1106</v>
      </c>
      <c r="H1" s="1858"/>
      <c r="I1" s="1858" t="s">
        <v>1107</v>
      </c>
      <c r="J1" s="1858"/>
      <c r="P1" s="1218"/>
      <c r="Q1" s="1857"/>
      <c r="R1" s="1857"/>
      <c r="S1" s="1857"/>
      <c r="T1" s="1857"/>
      <c r="U1" s="1857"/>
      <c r="V1" s="1857"/>
      <c r="W1" s="1857"/>
      <c r="X1" s="1857"/>
      <c r="Y1" s="1218"/>
      <c r="Z1" s="1857"/>
      <c r="AA1" s="1857"/>
      <c r="AB1" s="1857"/>
      <c r="AC1" s="1857"/>
      <c r="AD1" s="1857"/>
      <c r="AE1" s="1857"/>
      <c r="AF1" s="1857"/>
      <c r="AG1" s="1857"/>
    </row>
    <row r="2" spans="1:33" ht="14.25" customHeight="1">
      <c r="A2" s="505" t="s">
        <v>1130</v>
      </c>
      <c r="B2" s="494">
        <v>24278</v>
      </c>
      <c r="D2" s="494">
        <v>19863</v>
      </c>
      <c r="F2" s="494">
        <v>32839</v>
      </c>
      <c r="G2" s="494"/>
      <c r="H2" s="494">
        <v>10498</v>
      </c>
      <c r="I2" s="494"/>
      <c r="J2" s="502">
        <v>25.6</v>
      </c>
      <c r="P2" s="494"/>
      <c r="R2" s="494"/>
      <c r="T2" s="494"/>
      <c r="U2" s="494"/>
      <c r="V2" s="494"/>
      <c r="W2" s="494"/>
      <c r="X2" s="502"/>
      <c r="Y2" s="1247"/>
      <c r="Z2" s="1247"/>
      <c r="AA2" s="1247"/>
      <c r="AB2" s="1247"/>
      <c r="AC2" s="1247"/>
      <c r="AD2" s="1247"/>
      <c r="AE2" s="1247"/>
      <c r="AF2" s="1247"/>
      <c r="AG2" s="1247"/>
    </row>
    <row r="3" spans="1:33" ht="14.25" customHeight="1">
      <c r="A3" s="504" t="s">
        <v>1109</v>
      </c>
      <c r="B3" s="494"/>
      <c r="F3" s="494"/>
      <c r="J3" s="502"/>
      <c r="P3" s="494"/>
      <c r="T3" s="494"/>
      <c r="X3" s="502"/>
      <c r="Y3" s="1247"/>
      <c r="Z3" s="1247"/>
      <c r="AA3" s="1247"/>
      <c r="AB3" s="1247"/>
      <c r="AC3" s="1247"/>
      <c r="AD3" s="1247"/>
      <c r="AE3" s="1247"/>
      <c r="AF3" s="1247"/>
      <c r="AG3" s="1247"/>
    </row>
    <row r="4" spans="1:33" ht="14.25" customHeight="1">
      <c r="A4" s="503" t="s">
        <v>1121</v>
      </c>
      <c r="B4" s="494">
        <v>8236</v>
      </c>
      <c r="D4" s="494">
        <v>11842</v>
      </c>
      <c r="F4" s="494">
        <v>14050</v>
      </c>
      <c r="G4" s="494"/>
      <c r="H4" s="494">
        <v>6113</v>
      </c>
      <c r="I4" s="494"/>
      <c r="J4" s="502">
        <v>7.9</v>
      </c>
      <c r="P4" s="494"/>
      <c r="R4" s="494"/>
      <c r="T4" s="494"/>
      <c r="U4" s="494"/>
      <c r="V4" s="494"/>
      <c r="W4" s="494"/>
      <c r="X4" s="502"/>
      <c r="Y4" s="1247"/>
      <c r="Z4" s="1247"/>
      <c r="AA4" s="1247"/>
      <c r="AB4" s="1247"/>
      <c r="AC4" s="1247"/>
      <c r="AD4" s="1247"/>
      <c r="AE4" s="1247"/>
      <c r="AF4" s="1247"/>
      <c r="AG4" s="1247"/>
    </row>
    <row r="5" spans="1:33" ht="14.25" customHeight="1">
      <c r="A5" s="503" t="s">
        <v>1122</v>
      </c>
      <c r="B5" s="494">
        <v>5482</v>
      </c>
      <c r="D5" s="494">
        <v>4185</v>
      </c>
      <c r="F5" s="494">
        <v>7227</v>
      </c>
      <c r="G5" s="494"/>
      <c r="H5" s="494">
        <v>2319</v>
      </c>
      <c r="I5" s="494"/>
      <c r="J5" s="502">
        <v>17</v>
      </c>
      <c r="L5" s="121"/>
      <c r="P5" s="494"/>
      <c r="R5" s="494"/>
      <c r="T5" s="494"/>
      <c r="U5" s="494"/>
      <c r="V5" s="494"/>
      <c r="W5" s="494"/>
      <c r="X5" s="502"/>
      <c r="Y5" s="1247"/>
      <c r="Z5" s="1247"/>
      <c r="AA5" s="1247"/>
      <c r="AB5" s="1247"/>
      <c r="AC5" s="1247"/>
      <c r="AD5" s="1247"/>
      <c r="AE5" s="1247"/>
      <c r="AF5" s="1247"/>
      <c r="AG5" s="1247"/>
    </row>
    <row r="6" spans="1:33" ht="14.25" customHeight="1">
      <c r="A6" s="503" t="s">
        <v>1123</v>
      </c>
      <c r="B6" s="494">
        <v>3955</v>
      </c>
      <c r="D6" s="494">
        <v>1901</v>
      </c>
      <c r="F6" s="494">
        <v>4573</v>
      </c>
      <c r="G6" s="494"/>
      <c r="H6" s="494">
        <v>1139</v>
      </c>
      <c r="I6" s="494"/>
      <c r="J6" s="502">
        <v>29.1</v>
      </c>
      <c r="P6" s="494"/>
      <c r="R6" s="494"/>
      <c r="T6" s="494"/>
      <c r="U6" s="494"/>
      <c r="V6" s="494"/>
      <c r="W6" s="494"/>
      <c r="X6" s="502"/>
      <c r="Y6" s="1247"/>
      <c r="Z6" s="1247"/>
      <c r="AA6" s="1247"/>
      <c r="AB6" s="1247"/>
      <c r="AC6" s="1247"/>
      <c r="AD6" s="1247"/>
      <c r="AE6" s="1247"/>
      <c r="AF6" s="1247"/>
      <c r="AG6" s="1247"/>
    </row>
    <row r="7" spans="1:33" ht="14.25" customHeight="1">
      <c r="A7" s="503" t="s">
        <v>1124</v>
      </c>
      <c r="B7" s="494">
        <v>3232</v>
      </c>
      <c r="D7" s="494">
        <v>1180</v>
      </c>
      <c r="F7" s="494">
        <v>3602</v>
      </c>
      <c r="G7" s="494"/>
      <c r="H7" s="494">
        <v>690</v>
      </c>
      <c r="I7" s="494"/>
      <c r="J7" s="502">
        <v>38.6</v>
      </c>
      <c r="P7" s="494"/>
      <c r="R7" s="494"/>
      <c r="T7" s="494"/>
      <c r="U7" s="494"/>
      <c r="V7" s="494"/>
      <c r="W7" s="494"/>
      <c r="X7" s="502"/>
      <c r="Y7" s="1247"/>
      <c r="Z7" s="1247"/>
      <c r="AA7" s="1247"/>
      <c r="AB7" s="1247"/>
      <c r="AC7" s="1247"/>
      <c r="AD7" s="1247"/>
      <c r="AE7" s="1247"/>
      <c r="AF7" s="1247"/>
      <c r="AG7" s="1247"/>
    </row>
    <row r="8" spans="1:33" ht="14.25" customHeight="1">
      <c r="A8" s="503" t="s">
        <v>1125</v>
      </c>
      <c r="B8" s="494">
        <v>1613</v>
      </c>
      <c r="D8" s="494">
        <v>191</v>
      </c>
      <c r="F8" s="494">
        <v>1619</v>
      </c>
      <c r="G8" s="494"/>
      <c r="H8" s="494">
        <v>105</v>
      </c>
      <c r="I8" s="494"/>
      <c r="J8" s="502">
        <v>41.6</v>
      </c>
      <c r="P8" s="494"/>
      <c r="R8" s="494"/>
      <c r="T8" s="494"/>
      <c r="U8" s="494"/>
      <c r="V8" s="494"/>
      <c r="W8" s="494"/>
      <c r="X8" s="502"/>
      <c r="Y8" s="1247"/>
      <c r="Z8" s="1247"/>
      <c r="AA8" s="1247"/>
      <c r="AB8" s="1247"/>
      <c r="AC8" s="1247"/>
      <c r="AD8" s="1247"/>
      <c r="AE8" s="1247"/>
      <c r="AF8" s="1247"/>
      <c r="AG8" s="1247"/>
    </row>
    <row r="9" spans="1:33" ht="14.25" customHeight="1">
      <c r="A9" s="503" t="s">
        <v>1126</v>
      </c>
      <c r="B9" s="494">
        <v>1054</v>
      </c>
      <c r="D9" s="494">
        <v>96</v>
      </c>
      <c r="F9" s="494">
        <v>1000</v>
      </c>
      <c r="G9" s="494"/>
      <c r="H9" s="494">
        <v>51</v>
      </c>
      <c r="I9" s="494"/>
      <c r="J9" s="502">
        <v>61.5</v>
      </c>
      <c r="P9" s="494"/>
      <c r="R9" s="494"/>
      <c r="T9" s="494"/>
      <c r="U9" s="494"/>
      <c r="V9" s="494"/>
      <c r="W9" s="494"/>
      <c r="X9" s="502"/>
      <c r="Y9" s="1247"/>
      <c r="Z9" s="1247"/>
      <c r="AA9" s="1247"/>
      <c r="AB9" s="1247"/>
      <c r="AC9" s="1247"/>
      <c r="AD9" s="1247"/>
      <c r="AE9" s="1247"/>
      <c r="AF9" s="1247"/>
      <c r="AG9" s="1247"/>
    </row>
    <row r="10" spans="1:33" ht="14.25" customHeight="1">
      <c r="A10" s="503" t="s">
        <v>1127</v>
      </c>
      <c r="B10" s="494">
        <v>139</v>
      </c>
      <c r="D10" s="494">
        <v>395</v>
      </c>
      <c r="F10" s="494">
        <v>189</v>
      </c>
      <c r="G10" s="494"/>
      <c r="H10" s="494">
        <v>45</v>
      </c>
      <c r="I10" s="494"/>
      <c r="J10" s="502">
        <v>74.8</v>
      </c>
      <c r="P10" s="494"/>
      <c r="R10" s="494"/>
      <c r="T10" s="494"/>
      <c r="U10" s="494"/>
      <c r="V10" s="494"/>
      <c r="W10" s="494"/>
      <c r="X10" s="502"/>
      <c r="Y10" s="1247"/>
      <c r="Z10" s="1247"/>
      <c r="AA10" s="1247"/>
      <c r="AB10" s="1247"/>
      <c r="AC10" s="1247"/>
      <c r="AD10" s="1247"/>
      <c r="AE10" s="1247"/>
      <c r="AF10" s="1247"/>
      <c r="AG10" s="1247"/>
    </row>
    <row r="11" spans="1:33" ht="14.25" customHeight="1">
      <c r="A11" s="503" t="s">
        <v>1117</v>
      </c>
      <c r="B11" s="494">
        <v>567</v>
      </c>
      <c r="D11" s="494">
        <v>73</v>
      </c>
      <c r="F11" s="494">
        <v>579</v>
      </c>
      <c r="G11" s="494"/>
      <c r="H11" s="494">
        <v>36</v>
      </c>
      <c r="I11" s="494"/>
      <c r="J11" s="502">
        <v>331</v>
      </c>
      <c r="P11" s="494"/>
      <c r="R11" s="494"/>
      <c r="T11" s="494"/>
      <c r="U11" s="494"/>
      <c r="V11" s="494"/>
      <c r="W11" s="494"/>
      <c r="X11" s="502"/>
      <c r="Y11" s="1247"/>
      <c r="Z11" s="1247"/>
      <c r="AA11" s="1247"/>
      <c r="AB11" s="1247"/>
      <c r="AC11" s="1247"/>
      <c r="AD11" s="1247"/>
      <c r="AE11" s="1247"/>
      <c r="AF11" s="1247"/>
      <c r="AG11" s="1247"/>
    </row>
    <row r="12" spans="1:33" ht="14.25" customHeight="1">
      <c r="A12" s="503"/>
      <c r="B12" s="494"/>
      <c r="D12" s="494"/>
      <c r="F12" s="494"/>
      <c r="H12" s="494"/>
      <c r="J12" s="502"/>
      <c r="P12" s="494"/>
      <c r="R12" s="494"/>
      <c r="T12" s="494"/>
      <c r="V12" s="494"/>
      <c r="X12" s="502"/>
      <c r="Y12" s="1247"/>
      <c r="Z12" s="1247"/>
      <c r="AA12" s="1247"/>
      <c r="AB12" s="1247"/>
      <c r="AC12" s="1247"/>
      <c r="AD12" s="1247"/>
      <c r="AE12" s="1247"/>
      <c r="AF12" s="1247"/>
      <c r="AG12" s="1247"/>
    </row>
    <row r="13" spans="1:33" ht="14.25" customHeight="1">
      <c r="A13" s="66" t="s">
        <v>1131</v>
      </c>
      <c r="B13" s="494">
        <v>3919</v>
      </c>
      <c r="D13" s="494" t="s">
        <v>379</v>
      </c>
      <c r="F13" s="494">
        <v>3903</v>
      </c>
      <c r="G13" s="494"/>
      <c r="H13" s="494" t="s">
        <v>379</v>
      </c>
      <c r="I13" s="494"/>
      <c r="J13" s="502">
        <v>89</v>
      </c>
      <c r="P13" s="494"/>
      <c r="R13" s="494"/>
      <c r="T13" s="494"/>
      <c r="U13" s="494"/>
      <c r="V13" s="494"/>
      <c r="W13" s="494"/>
      <c r="X13" s="502"/>
      <c r="Y13" s="1247"/>
      <c r="Z13" s="1247"/>
      <c r="AA13" s="1247"/>
      <c r="AB13" s="1247"/>
      <c r="AC13" s="1247"/>
      <c r="AD13" s="1247"/>
      <c r="AE13" s="1247"/>
      <c r="AF13" s="1247"/>
      <c r="AG13" s="1247"/>
    </row>
    <row r="14" spans="1:33" ht="14.25" customHeight="1">
      <c r="A14" s="1869" t="s">
        <v>1128</v>
      </c>
      <c r="B14" s="1869"/>
      <c r="C14" s="1869"/>
      <c r="D14" s="1869"/>
      <c r="E14" s="1869"/>
      <c r="F14" s="1869"/>
      <c r="G14" s="143"/>
      <c r="H14" s="143"/>
      <c r="I14" s="143"/>
      <c r="J14" s="143"/>
    </row>
    <row r="15" spans="1:33" ht="14.25" customHeight="1">
      <c r="A15" s="500" t="s">
        <v>1129</v>
      </c>
      <c r="B15" s="499"/>
      <c r="C15" s="499"/>
      <c r="D15" s="499"/>
      <c r="E15" s="499"/>
      <c r="F15" s="499"/>
    </row>
    <row r="16" spans="1:33" ht="14.25" customHeight="1">
      <c r="A16" s="500"/>
      <c r="B16" s="499"/>
      <c r="C16" s="499"/>
      <c r="D16" s="499"/>
      <c r="E16" s="499"/>
      <c r="F16" s="499"/>
    </row>
    <row r="18" spans="1:31" ht="14.25" customHeight="1">
      <c r="A18" s="1868" t="s">
        <v>1132</v>
      </c>
      <c r="B18" s="1868"/>
      <c r="C18" s="1868"/>
      <c r="D18" s="1868"/>
      <c r="E18" s="85"/>
      <c r="F18" s="85"/>
      <c r="G18" s="85"/>
      <c r="H18" s="85"/>
      <c r="I18" s="85"/>
      <c r="J18" s="806"/>
    </row>
    <row r="19" spans="1:31" ht="14.25" customHeight="1" thickBot="1">
      <c r="A19" s="807"/>
      <c r="B19" s="807"/>
      <c r="C19" s="807"/>
      <c r="D19" s="807"/>
      <c r="E19" s="85"/>
      <c r="F19" s="85"/>
      <c r="G19" s="85"/>
      <c r="H19" s="85"/>
      <c r="I19" s="85"/>
      <c r="J19" s="806"/>
    </row>
    <row r="20" spans="1:31" ht="14.25" customHeight="1" thickBot="1">
      <c r="A20" s="114" t="s">
        <v>109</v>
      </c>
      <c r="B20" s="91" t="s">
        <v>112</v>
      </c>
      <c r="C20" s="91" t="s">
        <v>113</v>
      </c>
      <c r="D20" s="91" t="s">
        <v>114</v>
      </c>
      <c r="E20" s="91" t="s">
        <v>115</v>
      </c>
      <c r="F20" s="91" t="s">
        <v>116</v>
      </c>
      <c r="G20" s="91" t="s">
        <v>117</v>
      </c>
      <c r="H20" s="91" t="s">
        <v>118</v>
      </c>
      <c r="I20" s="90" t="s">
        <v>119</v>
      </c>
      <c r="J20" s="90" t="s">
        <v>120</v>
      </c>
      <c r="P20" s="1329"/>
      <c r="Q20" s="1329"/>
      <c r="R20" s="1329"/>
      <c r="S20" s="1329"/>
      <c r="T20" s="1329"/>
      <c r="U20" s="1329"/>
      <c r="V20" s="1329"/>
      <c r="W20" s="1328"/>
      <c r="X20" s="1329"/>
      <c r="Y20" s="1329"/>
      <c r="Z20" s="1329"/>
      <c r="AA20" s="1329"/>
      <c r="AB20" s="1329"/>
      <c r="AC20" s="1329"/>
      <c r="AD20" s="1329"/>
      <c r="AE20" s="1328"/>
    </row>
    <row r="21" spans="1:31" ht="14.25" customHeight="1">
      <c r="A21" s="506" t="s">
        <v>979</v>
      </c>
      <c r="B21" s="492">
        <v>119483</v>
      </c>
      <c r="C21" s="492">
        <v>120572</v>
      </c>
      <c r="D21" s="492">
        <v>120285</v>
      </c>
      <c r="E21" s="492">
        <v>122321</v>
      </c>
      <c r="F21" s="492">
        <v>120479</v>
      </c>
      <c r="G21" s="492">
        <v>115586</v>
      </c>
      <c r="H21" s="492">
        <v>117764</v>
      </c>
      <c r="I21" s="492">
        <v>117242</v>
      </c>
      <c r="J21" s="489">
        <v>117367</v>
      </c>
      <c r="K21" s="120"/>
      <c r="P21" s="492"/>
      <c r="Q21" s="492"/>
      <c r="R21" s="492"/>
      <c r="S21" s="492"/>
      <c r="T21" s="492"/>
      <c r="U21" s="492"/>
      <c r="V21" s="492"/>
      <c r="W21" s="492"/>
      <c r="X21" s="1247"/>
      <c r="Y21" s="1247"/>
      <c r="Z21" s="1247"/>
      <c r="AA21" s="1247"/>
      <c r="AB21" s="1247"/>
      <c r="AC21" s="1247"/>
      <c r="AD21" s="1247"/>
      <c r="AE21" s="1247"/>
    </row>
    <row r="22" spans="1:31" ht="14.25" customHeight="1">
      <c r="A22" s="512" t="s">
        <v>686</v>
      </c>
      <c r="B22" s="268">
        <v>24281</v>
      </c>
      <c r="C22" s="268">
        <v>23901</v>
      </c>
      <c r="D22" s="268">
        <v>24174</v>
      </c>
      <c r="E22" s="268">
        <v>23242</v>
      </c>
      <c r="F22" s="268">
        <v>23529</v>
      </c>
      <c r="G22" s="268">
        <v>22889</v>
      </c>
      <c r="H22" s="268">
        <v>23250</v>
      </c>
      <c r="I22" s="268">
        <v>22540</v>
      </c>
      <c r="J22" s="257">
        <v>22043</v>
      </c>
      <c r="K22" s="120"/>
      <c r="P22" s="268"/>
      <c r="Q22" s="268"/>
      <c r="R22" s="268"/>
      <c r="S22" s="268"/>
      <c r="T22" s="268"/>
      <c r="U22" s="268"/>
      <c r="V22" s="268"/>
      <c r="W22" s="268"/>
      <c r="X22" s="1247"/>
      <c r="Y22" s="1247"/>
      <c r="Z22" s="1247"/>
      <c r="AA22" s="1247"/>
      <c r="AB22" s="1247"/>
      <c r="AC22" s="1247"/>
      <c r="AD22" s="1247"/>
      <c r="AE22" s="1247"/>
    </row>
    <row r="23" spans="1:31" ht="14.25" customHeight="1">
      <c r="A23" s="513" t="s">
        <v>1133</v>
      </c>
      <c r="B23" s="268">
        <v>3907</v>
      </c>
      <c r="C23" s="268">
        <v>3945</v>
      </c>
      <c r="D23" s="268">
        <v>3954</v>
      </c>
      <c r="E23" s="268">
        <v>3697</v>
      </c>
      <c r="F23" s="268">
        <v>3589</v>
      </c>
      <c r="G23" s="268">
        <v>3397</v>
      </c>
      <c r="H23" s="268">
        <v>3561</v>
      </c>
      <c r="I23" s="268">
        <v>3251</v>
      </c>
      <c r="J23" s="268">
        <v>3379</v>
      </c>
      <c r="K23" s="120"/>
      <c r="P23" s="268"/>
      <c r="Q23" s="268"/>
      <c r="R23" s="268"/>
      <c r="S23" s="268"/>
      <c r="T23" s="268"/>
      <c r="U23" s="268"/>
      <c r="V23" s="268"/>
      <c r="W23" s="268"/>
      <c r="X23" s="1247"/>
      <c r="Y23" s="1247"/>
      <c r="Z23" s="1247"/>
      <c r="AA23" s="1247"/>
      <c r="AB23" s="1247"/>
      <c r="AC23" s="1247"/>
      <c r="AD23" s="1247"/>
      <c r="AE23" s="1247"/>
    </row>
    <row r="24" spans="1:31" ht="14.25" customHeight="1">
      <c r="A24" s="512" t="s">
        <v>684</v>
      </c>
      <c r="B24" s="268">
        <v>30060</v>
      </c>
      <c r="C24" s="268">
        <v>30775</v>
      </c>
      <c r="D24" s="268">
        <v>30846</v>
      </c>
      <c r="E24" s="268">
        <v>32800</v>
      </c>
      <c r="F24" s="268">
        <v>32678</v>
      </c>
      <c r="G24" s="268">
        <v>32370</v>
      </c>
      <c r="H24" s="268">
        <v>32797</v>
      </c>
      <c r="I24" s="268">
        <v>32566</v>
      </c>
      <c r="J24" s="268">
        <v>30598</v>
      </c>
      <c r="K24" s="120"/>
      <c r="P24" s="268"/>
      <c r="Q24" s="268"/>
      <c r="R24" s="268"/>
      <c r="S24" s="268"/>
      <c r="T24" s="268"/>
      <c r="U24" s="268"/>
      <c r="V24" s="268"/>
      <c r="W24" s="268"/>
      <c r="X24" s="1247"/>
      <c r="Y24" s="1247"/>
      <c r="Z24" s="1247"/>
      <c r="AA24" s="1247"/>
      <c r="AB24" s="1247"/>
      <c r="AC24" s="1247"/>
      <c r="AD24" s="1247"/>
      <c r="AE24" s="1247"/>
    </row>
    <row r="25" spans="1:31" ht="14.25" customHeight="1">
      <c r="A25" s="513" t="s">
        <v>1134</v>
      </c>
      <c r="B25" s="257">
        <v>3677</v>
      </c>
      <c r="C25" s="257">
        <v>3744</v>
      </c>
      <c r="D25" s="257">
        <v>3724</v>
      </c>
      <c r="E25" s="257">
        <v>3921</v>
      </c>
      <c r="F25" s="257">
        <v>3915</v>
      </c>
      <c r="G25" s="257">
        <v>3917</v>
      </c>
      <c r="H25" s="257">
        <v>3945</v>
      </c>
      <c r="I25" s="257">
        <v>3574</v>
      </c>
      <c r="J25" s="257">
        <v>3486</v>
      </c>
      <c r="K25" s="120"/>
      <c r="P25" s="257"/>
      <c r="Q25" s="257"/>
      <c r="R25" s="257"/>
      <c r="S25" s="257"/>
      <c r="T25" s="257"/>
      <c r="U25" s="257"/>
      <c r="V25" s="257"/>
      <c r="W25" s="257"/>
      <c r="X25" s="1247"/>
      <c r="Y25" s="1247"/>
      <c r="Z25" s="1247"/>
      <c r="AA25" s="1247"/>
      <c r="AB25" s="1247"/>
      <c r="AC25" s="1247"/>
      <c r="AD25" s="1247"/>
      <c r="AE25" s="1247"/>
    </row>
    <row r="26" spans="1:31" ht="14.25" customHeight="1">
      <c r="A26" s="512" t="s">
        <v>556</v>
      </c>
      <c r="B26" s="257">
        <v>27501</v>
      </c>
      <c r="C26" s="257">
        <v>27781</v>
      </c>
      <c r="D26" s="257">
        <v>28434</v>
      </c>
      <c r="E26" s="257">
        <v>28811</v>
      </c>
      <c r="F26" s="257">
        <v>28743</v>
      </c>
      <c r="G26" s="257">
        <v>27925</v>
      </c>
      <c r="H26" s="257">
        <v>28395</v>
      </c>
      <c r="I26" s="257">
        <v>28725</v>
      </c>
      <c r="J26" s="257">
        <v>28522</v>
      </c>
      <c r="K26" s="120"/>
      <c r="P26" s="257"/>
      <c r="Q26" s="257"/>
      <c r="R26" s="257"/>
      <c r="S26" s="257"/>
      <c r="T26" s="257"/>
      <c r="U26" s="257"/>
      <c r="V26" s="257"/>
      <c r="W26" s="257"/>
      <c r="X26" s="1247"/>
      <c r="Y26" s="1247"/>
      <c r="Z26" s="1247"/>
      <c r="AA26" s="1247"/>
      <c r="AB26" s="1247"/>
      <c r="AC26" s="1247"/>
      <c r="AD26" s="1247"/>
      <c r="AE26" s="1247"/>
    </row>
    <row r="27" spans="1:31" ht="14.25" customHeight="1">
      <c r="A27" s="513" t="s">
        <v>71</v>
      </c>
      <c r="B27" s="257">
        <v>11300</v>
      </c>
      <c r="C27" s="257">
        <v>11305</v>
      </c>
      <c r="D27" s="257">
        <v>11387</v>
      </c>
      <c r="E27" s="257">
        <v>11677</v>
      </c>
      <c r="F27" s="257">
        <v>11586</v>
      </c>
      <c r="G27" s="257">
        <v>11682</v>
      </c>
      <c r="H27" s="257">
        <v>11846</v>
      </c>
      <c r="I27" s="257">
        <v>12012</v>
      </c>
      <c r="J27" s="257">
        <v>12070</v>
      </c>
      <c r="K27" s="120"/>
      <c r="P27" s="257"/>
      <c r="Q27" s="257"/>
      <c r="R27" s="257"/>
      <c r="S27" s="257"/>
      <c r="T27" s="257"/>
      <c r="U27" s="257"/>
      <c r="V27" s="257"/>
      <c r="W27" s="257"/>
      <c r="X27" s="1247"/>
      <c r="Y27" s="1247"/>
      <c r="Z27" s="1247"/>
      <c r="AA27" s="1247"/>
      <c r="AB27" s="1247"/>
      <c r="AC27" s="1247"/>
      <c r="AD27" s="1247"/>
      <c r="AE27" s="1247"/>
    </row>
    <row r="28" spans="1:31" ht="14.25" customHeight="1">
      <c r="A28" s="512" t="s">
        <v>685</v>
      </c>
      <c r="B28" s="257">
        <v>34905</v>
      </c>
      <c r="C28" s="257">
        <v>34757</v>
      </c>
      <c r="D28" s="257">
        <v>33700</v>
      </c>
      <c r="E28" s="257">
        <v>34194</v>
      </c>
      <c r="F28" s="257">
        <v>31965</v>
      </c>
      <c r="G28" s="257">
        <v>28128</v>
      </c>
      <c r="H28" s="257">
        <v>28601</v>
      </c>
      <c r="I28" s="257">
        <v>28171</v>
      </c>
      <c r="J28" s="257">
        <v>30707</v>
      </c>
      <c r="K28" s="120"/>
      <c r="L28" s="121"/>
      <c r="O28" s="771"/>
      <c r="P28" s="257"/>
      <c r="Q28" s="257"/>
      <c r="R28" s="257"/>
      <c r="S28" s="257"/>
      <c r="T28" s="257"/>
      <c r="U28" s="257"/>
      <c r="V28" s="257"/>
      <c r="W28" s="257"/>
      <c r="X28" s="1247"/>
      <c r="Y28" s="1247"/>
      <c r="Z28" s="1247"/>
      <c r="AA28" s="1247"/>
      <c r="AB28" s="1247"/>
      <c r="AC28" s="1247"/>
      <c r="AD28" s="1247"/>
      <c r="AE28" s="1247"/>
    </row>
    <row r="29" spans="1:31" ht="14.25" customHeight="1">
      <c r="A29" s="513" t="s">
        <v>73</v>
      </c>
      <c r="B29" s="257">
        <v>6402</v>
      </c>
      <c r="C29" s="257">
        <v>6281</v>
      </c>
      <c r="D29" s="257">
        <v>6136</v>
      </c>
      <c r="E29" s="257">
        <v>6018</v>
      </c>
      <c r="F29" s="257">
        <v>5698</v>
      </c>
      <c r="G29" s="257">
        <v>5378</v>
      </c>
      <c r="H29" s="257">
        <v>5453</v>
      </c>
      <c r="I29" s="257">
        <v>4951</v>
      </c>
      <c r="J29" s="257">
        <v>5650</v>
      </c>
      <c r="K29" s="120"/>
      <c r="P29" s="257"/>
      <c r="Q29" s="257"/>
      <c r="R29" s="257"/>
      <c r="S29" s="257"/>
      <c r="T29" s="257"/>
      <c r="U29" s="257"/>
      <c r="V29" s="257"/>
      <c r="W29" s="257"/>
      <c r="X29" s="1247"/>
      <c r="Y29" s="1247"/>
      <c r="Z29" s="1247"/>
      <c r="AA29" s="1247"/>
      <c r="AB29" s="1247"/>
      <c r="AC29" s="1247"/>
      <c r="AD29" s="1247"/>
      <c r="AE29" s="1247"/>
    </row>
    <row r="30" spans="1:31" ht="14.25" customHeight="1">
      <c r="A30" s="512" t="s">
        <v>687</v>
      </c>
      <c r="B30" s="257">
        <v>73</v>
      </c>
      <c r="C30" s="257">
        <v>123</v>
      </c>
      <c r="D30" s="257">
        <v>121</v>
      </c>
      <c r="E30" s="257">
        <v>70</v>
      </c>
      <c r="F30" s="257">
        <v>105</v>
      </c>
      <c r="G30" s="257">
        <v>238</v>
      </c>
      <c r="H30" s="257">
        <v>301</v>
      </c>
      <c r="I30" s="257">
        <v>311</v>
      </c>
      <c r="J30" s="257">
        <v>403</v>
      </c>
      <c r="K30" s="120"/>
      <c r="P30" s="257"/>
      <c r="Q30" s="257"/>
      <c r="R30" s="257"/>
      <c r="S30" s="257"/>
      <c r="T30" s="257"/>
      <c r="U30" s="257"/>
      <c r="V30" s="257"/>
      <c r="W30" s="257"/>
      <c r="X30" s="1247"/>
      <c r="Y30" s="1247"/>
      <c r="Z30" s="1247"/>
      <c r="AA30" s="1247"/>
      <c r="AB30" s="1247"/>
      <c r="AC30" s="1247"/>
      <c r="AD30" s="1247"/>
      <c r="AE30" s="1247"/>
    </row>
    <row r="31" spans="1:31" ht="14.25" customHeight="1">
      <c r="A31" s="512" t="s">
        <v>1135</v>
      </c>
      <c r="B31" s="257">
        <v>456</v>
      </c>
      <c r="C31" s="257">
        <v>861</v>
      </c>
      <c r="D31" s="257">
        <v>846</v>
      </c>
      <c r="E31" s="257">
        <v>843</v>
      </c>
      <c r="F31" s="257">
        <v>840</v>
      </c>
      <c r="G31" s="257">
        <v>818</v>
      </c>
      <c r="H31" s="257">
        <v>803</v>
      </c>
      <c r="I31" s="257">
        <v>814</v>
      </c>
      <c r="J31" s="257">
        <v>817</v>
      </c>
      <c r="K31" s="120"/>
      <c r="P31" s="257"/>
      <c r="Q31" s="257"/>
      <c r="R31" s="257"/>
      <c r="S31" s="257"/>
      <c r="T31" s="257"/>
      <c r="U31" s="257"/>
      <c r="V31" s="257"/>
      <c r="W31" s="257"/>
      <c r="X31" s="1247"/>
      <c r="Y31" s="1247"/>
      <c r="Z31" s="1247"/>
      <c r="AA31" s="1247"/>
      <c r="AB31" s="1247"/>
      <c r="AC31" s="1247"/>
      <c r="AD31" s="1247"/>
      <c r="AE31" s="1247"/>
    </row>
    <row r="32" spans="1:31" ht="14.25" customHeight="1">
      <c r="A32" s="512" t="s">
        <v>1136</v>
      </c>
      <c r="B32" s="257">
        <v>2208</v>
      </c>
      <c r="C32" s="257">
        <v>2374</v>
      </c>
      <c r="D32" s="257">
        <v>2164</v>
      </c>
      <c r="E32" s="257">
        <v>2360</v>
      </c>
      <c r="F32" s="257">
        <v>2618</v>
      </c>
      <c r="G32" s="257">
        <v>3219</v>
      </c>
      <c r="H32" s="257">
        <v>3618</v>
      </c>
      <c r="I32" s="257">
        <v>4115</v>
      </c>
      <c r="J32" s="257">
        <v>4276</v>
      </c>
      <c r="K32" s="120"/>
      <c r="P32" s="257"/>
      <c r="Q32" s="257"/>
      <c r="R32" s="257"/>
      <c r="S32" s="257"/>
      <c r="T32" s="257"/>
      <c r="U32" s="257"/>
      <c r="V32" s="257"/>
      <c r="W32" s="257"/>
      <c r="X32" s="1247"/>
      <c r="Y32" s="1247"/>
      <c r="Z32" s="1247"/>
      <c r="AA32" s="1247"/>
      <c r="AB32" s="1247"/>
      <c r="AC32" s="1247"/>
      <c r="AD32" s="1247"/>
      <c r="AE32" s="1247"/>
    </row>
    <row r="33" spans="1:31" ht="14.25" customHeight="1">
      <c r="A33" s="511"/>
      <c r="B33" s="257"/>
      <c r="C33" s="257"/>
      <c r="D33" s="257"/>
      <c r="E33" s="257"/>
      <c r="F33" s="257"/>
      <c r="G33" s="257"/>
      <c r="H33" s="257"/>
      <c r="I33" s="257"/>
      <c r="J33" s="510"/>
      <c r="P33" s="257"/>
      <c r="Q33" s="257"/>
      <c r="R33" s="257"/>
      <c r="S33" s="257"/>
      <c r="T33" s="257"/>
      <c r="U33" s="257"/>
      <c r="V33" s="257"/>
      <c r="W33" s="257"/>
      <c r="X33" s="1247"/>
      <c r="Y33" s="1247"/>
      <c r="Z33" s="1247"/>
      <c r="AA33" s="1247"/>
      <c r="AB33" s="1247"/>
      <c r="AC33" s="1247"/>
      <c r="AD33" s="1247"/>
      <c r="AE33" s="1247"/>
    </row>
    <row r="34" spans="1:31" ht="14.25" customHeight="1">
      <c r="A34" s="506" t="s">
        <v>990</v>
      </c>
      <c r="B34" s="489">
        <v>773</v>
      </c>
      <c r="C34" s="489">
        <v>749</v>
      </c>
      <c r="D34" s="489">
        <v>645</v>
      </c>
      <c r="E34" s="489">
        <v>696</v>
      </c>
      <c r="F34" s="489">
        <v>648</v>
      </c>
      <c r="G34" s="489">
        <v>633</v>
      </c>
      <c r="H34" s="489">
        <v>934</v>
      </c>
      <c r="I34" s="489">
        <v>674</v>
      </c>
      <c r="J34" s="489">
        <v>795</v>
      </c>
      <c r="P34" s="489"/>
      <c r="Q34" s="489"/>
      <c r="R34" s="489"/>
      <c r="S34" s="489"/>
      <c r="T34" s="489"/>
      <c r="U34" s="489"/>
      <c r="V34" s="489"/>
      <c r="W34" s="489"/>
      <c r="X34" s="1247"/>
      <c r="Y34" s="1247"/>
      <c r="Z34" s="1247"/>
      <c r="AA34" s="1247"/>
      <c r="AB34" s="1247"/>
      <c r="AC34" s="1247"/>
      <c r="AD34" s="1247"/>
      <c r="AE34" s="1247"/>
    </row>
    <row r="35" spans="1:31" ht="14.25" customHeight="1">
      <c r="A35" s="265"/>
      <c r="B35" s="257"/>
      <c r="C35" s="257"/>
      <c r="D35" s="257"/>
      <c r="E35" s="257"/>
      <c r="F35" s="257"/>
      <c r="G35" s="257"/>
      <c r="H35" s="257"/>
      <c r="I35" s="257"/>
      <c r="J35" s="257"/>
      <c r="P35" s="257"/>
      <c r="Q35" s="257"/>
      <c r="R35" s="257"/>
      <c r="S35" s="257"/>
      <c r="T35" s="257"/>
      <c r="U35" s="257"/>
      <c r="V35" s="257"/>
      <c r="W35" s="257"/>
      <c r="X35" s="1247"/>
      <c r="Y35" s="1247"/>
      <c r="Z35" s="1247"/>
      <c r="AA35" s="1247"/>
      <c r="AB35" s="1247"/>
      <c r="AC35" s="1247"/>
      <c r="AD35" s="1247"/>
      <c r="AE35" s="1247"/>
    </row>
    <row r="36" spans="1:31" ht="14.25" customHeight="1">
      <c r="A36" s="506" t="s">
        <v>991</v>
      </c>
      <c r="B36" s="489">
        <v>4972</v>
      </c>
      <c r="C36" s="489">
        <v>4171</v>
      </c>
      <c r="D36" s="489">
        <v>4409</v>
      </c>
      <c r="E36" s="489">
        <v>4720</v>
      </c>
      <c r="F36" s="489">
        <v>6616</v>
      </c>
      <c r="G36" s="489">
        <v>7537</v>
      </c>
      <c r="H36" s="489">
        <v>9597</v>
      </c>
      <c r="I36" s="489">
        <v>8594</v>
      </c>
      <c r="J36" s="489">
        <v>4934</v>
      </c>
      <c r="P36" s="489"/>
      <c r="Q36" s="489"/>
      <c r="R36" s="489"/>
      <c r="S36" s="489"/>
      <c r="T36" s="489"/>
      <c r="U36" s="489"/>
      <c r="V36" s="489"/>
      <c r="W36" s="489"/>
      <c r="X36" s="1247"/>
      <c r="Y36" s="1247"/>
      <c r="Z36" s="1247"/>
      <c r="AA36" s="1247"/>
      <c r="AB36" s="1247"/>
      <c r="AC36" s="1247"/>
      <c r="AD36" s="1247"/>
      <c r="AE36" s="1247"/>
    </row>
    <row r="37" spans="1:31" ht="14.25" customHeight="1">
      <c r="A37" s="113"/>
      <c r="B37" s="100"/>
      <c r="C37" s="100"/>
      <c r="D37" s="100"/>
      <c r="E37" s="100"/>
      <c r="F37" s="100"/>
      <c r="G37" s="100"/>
      <c r="H37" s="100"/>
      <c r="I37" s="100"/>
      <c r="J37" s="100"/>
      <c r="P37" s="100"/>
      <c r="Q37" s="100"/>
      <c r="R37" s="100"/>
      <c r="S37" s="100"/>
      <c r="T37" s="100"/>
      <c r="U37" s="100"/>
      <c r="V37" s="100"/>
      <c r="W37" s="100"/>
      <c r="X37" s="1247"/>
      <c r="Y37" s="1247"/>
      <c r="Z37" s="1247"/>
      <c r="AA37" s="1247"/>
      <c r="AB37" s="1247"/>
      <c r="AC37" s="1247"/>
      <c r="AD37" s="1247"/>
      <c r="AE37" s="1247"/>
    </row>
    <row r="38" spans="1:31" ht="14.25" customHeight="1">
      <c r="A38" s="506" t="s">
        <v>995</v>
      </c>
      <c r="B38" s="489">
        <v>0</v>
      </c>
      <c r="C38" s="489">
        <v>2</v>
      </c>
      <c r="D38" s="489">
        <v>0</v>
      </c>
      <c r="E38" s="489">
        <v>1</v>
      </c>
      <c r="F38" s="489">
        <v>265</v>
      </c>
      <c r="G38" s="489">
        <v>106</v>
      </c>
      <c r="H38" s="489">
        <v>1</v>
      </c>
      <c r="I38" s="489">
        <v>0</v>
      </c>
      <c r="J38" s="489">
        <v>4</v>
      </c>
      <c r="P38" s="489"/>
      <c r="Q38" s="489"/>
      <c r="R38" s="489"/>
      <c r="S38" s="489"/>
      <c r="T38" s="489"/>
      <c r="U38" s="489"/>
      <c r="V38" s="489"/>
      <c r="W38" s="489"/>
      <c r="X38" s="1247"/>
      <c r="Y38" s="1247"/>
      <c r="Z38" s="1247"/>
      <c r="AA38" s="1247"/>
      <c r="AB38" s="1247"/>
      <c r="AC38" s="1247"/>
      <c r="AD38" s="1247"/>
      <c r="AE38" s="1247"/>
    </row>
    <row r="39" spans="1:31" ht="14.25" customHeight="1">
      <c r="A39" s="113"/>
      <c r="B39" s="100"/>
      <c r="C39" s="100"/>
      <c r="D39" s="100"/>
      <c r="E39" s="100"/>
      <c r="F39" s="100"/>
      <c r="G39" s="100"/>
      <c r="H39" s="100"/>
      <c r="I39" s="100"/>
      <c r="J39" s="100"/>
      <c r="P39" s="100"/>
      <c r="Q39" s="100"/>
      <c r="R39" s="100"/>
      <c r="S39" s="100"/>
      <c r="T39" s="100"/>
      <c r="U39" s="100"/>
      <c r="V39" s="100"/>
      <c r="W39" s="100"/>
      <c r="X39" s="1247"/>
      <c r="Y39" s="1247"/>
      <c r="Z39" s="1247"/>
      <c r="AA39" s="1247"/>
      <c r="AB39" s="1247"/>
      <c r="AC39" s="1247"/>
      <c r="AD39" s="1247"/>
      <c r="AE39" s="1247"/>
    </row>
    <row r="40" spans="1:31" ht="14.25" customHeight="1">
      <c r="A40" s="506" t="s">
        <v>997</v>
      </c>
      <c r="B40" s="489">
        <v>14306</v>
      </c>
      <c r="C40" s="489">
        <v>14306</v>
      </c>
      <c r="D40" s="489">
        <v>14306</v>
      </c>
      <c r="E40" s="489">
        <v>14306</v>
      </c>
      <c r="F40" s="489">
        <v>14701</v>
      </c>
      <c r="G40" s="489">
        <v>14701</v>
      </c>
      <c r="H40" s="489">
        <v>14701</v>
      </c>
      <c r="I40" s="489">
        <v>14701</v>
      </c>
      <c r="J40" s="489">
        <v>15698</v>
      </c>
      <c r="P40" s="489"/>
      <c r="Q40" s="489"/>
      <c r="R40" s="489"/>
      <c r="S40" s="489"/>
      <c r="T40" s="489"/>
      <c r="U40" s="489"/>
      <c r="V40" s="489"/>
      <c r="W40" s="489"/>
      <c r="X40" s="1247"/>
      <c r="Y40" s="1247"/>
      <c r="Z40" s="1247"/>
      <c r="AA40" s="1247"/>
      <c r="AB40" s="1247"/>
      <c r="AC40" s="1247"/>
      <c r="AD40" s="1247"/>
      <c r="AE40" s="1247"/>
    </row>
    <row r="41" spans="1:31" ht="14.25" customHeight="1">
      <c r="A41" s="508"/>
      <c r="B41" s="507"/>
      <c r="C41" s="507"/>
      <c r="D41" s="507"/>
      <c r="E41" s="507"/>
      <c r="F41" s="507"/>
      <c r="G41" s="507"/>
      <c r="H41" s="507"/>
      <c r="I41" s="507"/>
      <c r="J41" s="507"/>
      <c r="P41" s="507"/>
      <c r="Q41" s="507"/>
      <c r="R41" s="507"/>
      <c r="S41" s="507"/>
      <c r="T41" s="507"/>
      <c r="U41" s="507"/>
      <c r="V41" s="507"/>
      <c r="W41" s="507"/>
      <c r="X41" s="1247"/>
      <c r="Y41" s="1247"/>
      <c r="Z41" s="1247"/>
      <c r="AA41" s="1247"/>
      <c r="AB41" s="1247"/>
      <c r="AC41" s="1247"/>
      <c r="AD41" s="1247"/>
      <c r="AE41" s="1247"/>
    </row>
    <row r="42" spans="1:31" ht="21">
      <c r="A42" s="509" t="s">
        <v>998</v>
      </c>
      <c r="B42" s="1327"/>
      <c r="C42" s="1327"/>
      <c r="D42" s="1327"/>
      <c r="E42" s="489"/>
      <c r="F42" s="489">
        <v>630</v>
      </c>
      <c r="G42" s="489">
        <v>546</v>
      </c>
      <c r="H42" s="489">
        <v>452</v>
      </c>
      <c r="I42" s="489">
        <v>735</v>
      </c>
      <c r="J42" s="489">
        <v>750</v>
      </c>
      <c r="P42" s="489"/>
      <c r="Q42" s="489"/>
      <c r="R42" s="489"/>
      <c r="S42" s="489"/>
      <c r="T42" s="489"/>
      <c r="U42" s="489"/>
      <c r="V42" s="489"/>
      <c r="W42" s="489"/>
      <c r="X42" s="1247"/>
      <c r="Y42" s="1247"/>
      <c r="Z42" s="1247"/>
      <c r="AA42" s="1247"/>
      <c r="AB42" s="1247"/>
      <c r="AC42" s="1247"/>
      <c r="AD42" s="1247"/>
      <c r="AE42" s="1247"/>
    </row>
    <row r="43" spans="1:31" ht="21">
      <c r="A43" s="509" t="s">
        <v>999</v>
      </c>
      <c r="B43" s="489">
        <v>12372</v>
      </c>
      <c r="C43" s="489">
        <v>12763</v>
      </c>
      <c r="D43" s="489">
        <v>12577</v>
      </c>
      <c r="E43" s="489">
        <v>11993</v>
      </c>
      <c r="F43" s="489">
        <v>12101</v>
      </c>
      <c r="G43" s="489">
        <v>11450</v>
      </c>
      <c r="H43" s="489">
        <v>11151</v>
      </c>
      <c r="I43" s="489">
        <v>10162</v>
      </c>
      <c r="J43" s="489">
        <v>10667</v>
      </c>
      <c r="P43" s="489"/>
      <c r="Q43" s="489"/>
      <c r="R43" s="489"/>
      <c r="S43" s="489"/>
      <c r="T43" s="489"/>
      <c r="U43" s="489"/>
      <c r="V43" s="489"/>
      <c r="W43" s="489"/>
      <c r="X43" s="1247"/>
      <c r="Y43" s="1247"/>
      <c r="Z43" s="1247"/>
      <c r="AA43" s="1247"/>
      <c r="AB43" s="1247"/>
      <c r="AC43" s="1247"/>
      <c r="AD43" s="1247"/>
      <c r="AE43" s="1247"/>
    </row>
    <row r="44" spans="1:31" ht="14.25" customHeight="1">
      <c r="A44" s="508"/>
      <c r="B44" s="507"/>
      <c r="C44" s="507"/>
      <c r="D44" s="507"/>
      <c r="E44" s="507"/>
      <c r="F44" s="507"/>
      <c r="G44" s="507"/>
      <c r="H44" s="507"/>
      <c r="I44" s="507"/>
      <c r="J44" s="507"/>
      <c r="P44" s="507"/>
      <c r="Q44" s="507"/>
      <c r="R44" s="507"/>
      <c r="S44" s="507"/>
      <c r="T44" s="507"/>
      <c r="U44" s="507"/>
      <c r="V44" s="507"/>
      <c r="W44" s="507"/>
      <c r="X44" s="1247"/>
      <c r="Y44" s="1247"/>
      <c r="Z44" s="1247"/>
      <c r="AA44" s="1247"/>
      <c r="AB44" s="1247"/>
      <c r="AC44" s="1247"/>
      <c r="AD44" s="1247"/>
      <c r="AE44" s="1247"/>
    </row>
    <row r="45" spans="1:31" ht="14.25" customHeight="1">
      <c r="A45" s="506" t="s">
        <v>1000</v>
      </c>
      <c r="B45" s="1327"/>
      <c r="C45" s="1327"/>
      <c r="D45" s="1327"/>
      <c r="E45" s="1327"/>
      <c r="F45" s="1327"/>
      <c r="G45" s="1327"/>
      <c r="H45" s="1327"/>
      <c r="I45" s="1327"/>
      <c r="J45" s="1327"/>
      <c r="P45" s="489"/>
      <c r="Q45" s="489"/>
      <c r="R45" s="489"/>
      <c r="S45" s="489"/>
      <c r="T45" s="489"/>
      <c r="U45" s="489"/>
      <c r="V45" s="489"/>
      <c r="W45" s="489"/>
      <c r="X45" s="1247"/>
      <c r="Y45" s="1247"/>
      <c r="Z45" s="1247"/>
      <c r="AA45" s="1247"/>
      <c r="AB45" s="1247"/>
      <c r="AC45" s="1247"/>
      <c r="AD45" s="1247"/>
      <c r="AE45" s="1247"/>
    </row>
    <row r="46" spans="1:31" ht="14.25" customHeight="1">
      <c r="A46" s="113"/>
      <c r="B46" s="100"/>
      <c r="C46" s="100"/>
      <c r="D46" s="100"/>
      <c r="E46" s="100"/>
      <c r="F46" s="100"/>
      <c r="G46" s="100"/>
      <c r="H46" s="100"/>
      <c r="I46" s="100"/>
      <c r="J46" s="100"/>
      <c r="P46" s="100"/>
      <c r="Q46" s="100"/>
      <c r="R46" s="100"/>
      <c r="S46" s="100"/>
      <c r="T46" s="100"/>
      <c r="U46" s="100"/>
      <c r="V46" s="100"/>
      <c r="W46" s="100"/>
      <c r="X46" s="1247"/>
      <c r="Y46" s="1247"/>
      <c r="Z46" s="1247"/>
      <c r="AA46" s="1247"/>
      <c r="AB46" s="1247"/>
      <c r="AC46" s="1247"/>
      <c r="AD46" s="1247"/>
      <c r="AE46" s="1247"/>
    </row>
    <row r="47" spans="1:31" ht="14.25" customHeight="1">
      <c r="A47" s="506" t="s">
        <v>337</v>
      </c>
      <c r="B47" s="489">
        <v>151906</v>
      </c>
      <c r="C47" s="489">
        <v>152563</v>
      </c>
      <c r="D47" s="489">
        <v>152222</v>
      </c>
      <c r="E47" s="489">
        <v>154037</v>
      </c>
      <c r="F47" s="489">
        <v>155440</v>
      </c>
      <c r="G47" s="489">
        <v>150559</v>
      </c>
      <c r="H47" s="489">
        <v>154600</v>
      </c>
      <c r="I47" s="489">
        <v>152108</v>
      </c>
      <c r="J47" s="489">
        <v>150215</v>
      </c>
      <c r="P47" s="489"/>
      <c r="Q47" s="489"/>
      <c r="R47" s="489"/>
      <c r="S47" s="489"/>
      <c r="T47" s="489"/>
      <c r="U47" s="489"/>
      <c r="V47" s="489"/>
      <c r="W47" s="489"/>
      <c r="X47" s="1247"/>
      <c r="Y47" s="1247"/>
      <c r="Z47" s="1247"/>
      <c r="AA47" s="1247"/>
      <c r="AB47" s="1247"/>
      <c r="AC47" s="1247"/>
      <c r="AD47" s="1247"/>
      <c r="AE47" s="1247"/>
    </row>
    <row r="48" spans="1:31" ht="14.25" customHeight="1">
      <c r="A48" s="85"/>
      <c r="B48" s="85"/>
      <c r="C48" s="85"/>
      <c r="D48" s="85"/>
      <c r="E48" s="85"/>
      <c r="F48" s="85"/>
      <c r="G48" s="85"/>
      <c r="H48" s="85"/>
      <c r="I48" s="85"/>
      <c r="J48" s="806"/>
    </row>
    <row r="49" spans="1:10" ht="14.25" customHeight="1">
      <c r="A49" s="85"/>
      <c r="B49" s="85"/>
      <c r="C49" s="85"/>
      <c r="D49" s="85"/>
      <c r="E49" s="85"/>
      <c r="F49" s="85"/>
      <c r="G49" s="85"/>
      <c r="H49" s="85"/>
      <c r="I49" s="85"/>
      <c r="J49" s="806"/>
    </row>
    <row r="50" spans="1:10" ht="14.25" customHeight="1">
      <c r="A50" s="85"/>
      <c r="B50" s="85"/>
      <c r="C50" s="85"/>
      <c r="D50" s="85"/>
      <c r="E50" s="85"/>
      <c r="F50" s="85"/>
      <c r="G50" s="85"/>
      <c r="H50" s="85"/>
      <c r="I50" s="85"/>
      <c r="J50" s="806"/>
    </row>
    <row r="51" spans="1:10" ht="14.25" customHeight="1">
      <c r="A51" s="85"/>
      <c r="B51" s="85"/>
      <c r="C51" s="85"/>
      <c r="D51" s="85"/>
      <c r="E51" s="85"/>
      <c r="F51" s="85"/>
      <c r="G51" s="85"/>
      <c r="H51" s="85"/>
      <c r="I51" s="85"/>
      <c r="J51" s="806"/>
    </row>
    <row r="52" spans="1:10" ht="14.25" customHeight="1">
      <c r="A52" s="85"/>
      <c r="B52" s="85"/>
      <c r="C52" s="85"/>
      <c r="D52" s="85"/>
      <c r="E52" s="85"/>
      <c r="F52" s="85"/>
      <c r="G52" s="85"/>
      <c r="H52" s="85"/>
      <c r="I52" s="85"/>
      <c r="J52" s="806"/>
    </row>
    <row r="53" spans="1:10" ht="14.25" customHeight="1">
      <c r="A53" s="85"/>
      <c r="B53" s="85"/>
      <c r="C53" s="85"/>
      <c r="D53" s="85"/>
      <c r="E53" s="85"/>
      <c r="F53" s="85"/>
      <c r="G53" s="85"/>
      <c r="H53" s="85"/>
      <c r="I53" s="85"/>
      <c r="J53" s="806"/>
    </row>
    <row r="54" spans="1:10" ht="14.25" customHeight="1">
      <c r="A54" s="85"/>
      <c r="B54" s="85"/>
      <c r="C54" s="85"/>
      <c r="D54" s="85"/>
      <c r="E54" s="85"/>
      <c r="F54" s="85"/>
      <c r="G54" s="85"/>
      <c r="H54" s="85"/>
      <c r="I54" s="85"/>
      <c r="J54" s="806"/>
    </row>
    <row r="55" spans="1:10" ht="14.25" customHeight="1">
      <c r="A55" s="806"/>
      <c r="B55" s="806"/>
      <c r="C55" s="806"/>
      <c r="D55" s="806"/>
      <c r="E55" s="806"/>
      <c r="F55" s="806"/>
      <c r="G55" s="806"/>
      <c r="H55" s="806"/>
      <c r="I55" s="806"/>
      <c r="J55" s="806"/>
    </row>
    <row r="56" spans="1:10" ht="14.25" customHeight="1">
      <c r="A56" s="806"/>
      <c r="B56" s="806"/>
      <c r="C56" s="806"/>
      <c r="D56" s="806"/>
      <c r="E56" s="806"/>
      <c r="F56" s="806"/>
      <c r="G56" s="806"/>
      <c r="H56" s="806"/>
      <c r="I56" s="806"/>
      <c r="J56" s="806"/>
    </row>
    <row r="57" spans="1:10" ht="14.25" customHeight="1">
      <c r="A57" s="806"/>
      <c r="B57" s="806"/>
      <c r="C57" s="806"/>
      <c r="D57" s="806"/>
      <c r="E57" s="806"/>
      <c r="F57" s="806"/>
      <c r="G57" s="806"/>
      <c r="H57" s="806"/>
      <c r="I57" s="806"/>
      <c r="J57" s="806"/>
    </row>
    <row r="58" spans="1:10" ht="14.25" customHeight="1">
      <c r="A58" s="806"/>
      <c r="B58" s="806"/>
      <c r="C58" s="806"/>
      <c r="D58" s="806"/>
      <c r="E58" s="806"/>
      <c r="F58" s="806"/>
      <c r="G58" s="806"/>
      <c r="H58" s="806"/>
      <c r="I58" s="806"/>
      <c r="J58" s="806"/>
    </row>
    <row r="59" spans="1:10" ht="14.25" customHeight="1">
      <c r="A59" s="806"/>
      <c r="B59" s="806"/>
      <c r="C59" s="806"/>
      <c r="D59" s="806"/>
      <c r="E59" s="806"/>
      <c r="F59" s="806"/>
      <c r="G59" s="806"/>
      <c r="H59" s="806"/>
      <c r="I59" s="806"/>
      <c r="J59" s="806"/>
    </row>
    <row r="60" spans="1:10" ht="14.25" customHeight="1">
      <c r="A60" s="806"/>
      <c r="B60" s="806"/>
      <c r="C60" s="806"/>
      <c r="D60" s="806"/>
      <c r="E60" s="806"/>
      <c r="F60" s="806"/>
      <c r="G60" s="806"/>
      <c r="H60" s="806"/>
      <c r="I60" s="806"/>
      <c r="J60" s="806"/>
    </row>
    <row r="61" spans="1:10" ht="14.25" customHeight="1">
      <c r="A61" s="806"/>
      <c r="B61" s="806"/>
      <c r="C61" s="806"/>
      <c r="D61" s="806"/>
      <c r="E61" s="806"/>
      <c r="F61" s="806"/>
      <c r="G61" s="806"/>
      <c r="H61" s="806"/>
      <c r="I61" s="806"/>
      <c r="J61" s="806"/>
    </row>
    <row r="62" spans="1:10" ht="14.25" customHeight="1">
      <c r="A62" s="806"/>
      <c r="B62" s="806"/>
      <c r="C62" s="806"/>
      <c r="D62" s="806"/>
      <c r="E62" s="806"/>
      <c r="F62" s="806"/>
      <c r="G62" s="806"/>
      <c r="H62" s="806"/>
      <c r="I62" s="806"/>
      <c r="J62" s="806"/>
    </row>
    <row r="63" spans="1:10" ht="14.25" customHeight="1">
      <c r="A63" s="806"/>
      <c r="B63" s="806"/>
      <c r="C63" s="806"/>
      <c r="D63" s="806"/>
      <c r="E63" s="806"/>
      <c r="F63" s="806"/>
      <c r="G63" s="806"/>
      <c r="H63" s="806"/>
      <c r="I63" s="806"/>
      <c r="J63" s="806"/>
    </row>
    <row r="64" spans="1:10" ht="14.25" customHeight="1">
      <c r="A64" s="806"/>
      <c r="B64" s="806"/>
      <c r="C64" s="806"/>
      <c r="D64" s="806"/>
      <c r="E64" s="806"/>
      <c r="F64" s="806"/>
      <c r="G64" s="806"/>
      <c r="H64" s="806"/>
      <c r="I64" s="806"/>
      <c r="J64" s="806"/>
    </row>
    <row r="65" spans="1:10" ht="14.25" customHeight="1">
      <c r="A65" s="806"/>
      <c r="B65" s="806"/>
      <c r="C65" s="806"/>
      <c r="D65" s="806"/>
      <c r="E65" s="806"/>
      <c r="F65" s="806"/>
      <c r="G65" s="806"/>
      <c r="H65" s="806"/>
      <c r="I65" s="806"/>
      <c r="J65" s="806"/>
    </row>
    <row r="66" spans="1:10" ht="14.25" customHeight="1">
      <c r="A66" s="806"/>
      <c r="B66" s="806"/>
      <c r="C66" s="806"/>
      <c r="D66" s="806"/>
      <c r="E66" s="806"/>
      <c r="F66" s="806"/>
      <c r="G66" s="806"/>
      <c r="H66" s="806"/>
      <c r="I66" s="806"/>
      <c r="J66" s="806"/>
    </row>
  </sheetData>
  <mergeCells count="14">
    <mergeCell ref="A14:F14"/>
    <mergeCell ref="A18:D18"/>
    <mergeCell ref="U1:V1"/>
    <mergeCell ref="W1:X1"/>
    <mergeCell ref="Z1:AA1"/>
    <mergeCell ref="AB1:AC1"/>
    <mergeCell ref="AD1:AE1"/>
    <mergeCell ref="AF1:AG1"/>
    <mergeCell ref="C1:D1"/>
    <mergeCell ref="E1:F1"/>
    <mergeCell ref="G1:H1"/>
    <mergeCell ref="I1:J1"/>
    <mergeCell ref="Q1:R1"/>
    <mergeCell ref="S1:T1"/>
  </mergeCells>
  <pageMargins left="0.7" right="0.7" top="0.75" bottom="0.75" header="0.3" footer="0.3"/>
  <pageSetup paperSize="9" scale="70" orientation="portrait" r:id="rId1"/>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E151-E1B3-40B6-8F7B-5E32A675CD8A}">
  <sheetPr codeName="Sheet47">
    <tabColor rgb="FF70A8DA"/>
  </sheetPr>
  <dimension ref="A1:AI54"/>
  <sheetViews>
    <sheetView showZeros="0" view="pageLayout" topLeftCell="A64" zoomScaleNormal="100" zoomScaleSheetLayoutView="100" workbookViewId="0">
      <selection activeCell="A17" sqref="A17"/>
    </sheetView>
  </sheetViews>
  <sheetFormatPr defaultColWidth="9.140625" defaultRowHeight="14.45"/>
  <cols>
    <col min="1" max="1" width="55.140625" style="806" customWidth="1"/>
    <col min="2" max="10" width="8.140625" style="806" customWidth="1"/>
    <col min="11" max="16384" width="9.140625" style="806"/>
  </cols>
  <sheetData>
    <row r="1" spans="1:35">
      <c r="A1" s="805" t="s">
        <v>1137</v>
      </c>
      <c r="B1" s="1258"/>
      <c r="C1" s="85"/>
      <c r="D1" s="96"/>
      <c r="E1" s="96"/>
      <c r="F1" s="85"/>
      <c r="G1" s="96"/>
    </row>
    <row r="2" spans="1:35">
      <c r="A2" s="65" t="s">
        <v>1138</v>
      </c>
      <c r="B2" s="1258"/>
      <c r="C2" s="85"/>
      <c r="D2" s="96"/>
      <c r="E2" s="96"/>
      <c r="F2" s="85"/>
      <c r="G2" s="96"/>
      <c r="H2" s="1352"/>
    </row>
    <row r="3" spans="1:35" ht="15" thickBot="1">
      <c r="A3" s="258"/>
      <c r="B3" s="1229"/>
      <c r="C3" s="522"/>
      <c r="D3" s="522"/>
      <c r="E3" s="522"/>
      <c r="F3" s="522"/>
      <c r="G3" s="96"/>
    </row>
    <row r="4" spans="1:35" ht="15" thickBot="1">
      <c r="A4" s="1351" t="s">
        <v>109</v>
      </c>
      <c r="B4" s="1307" t="s">
        <v>1079</v>
      </c>
      <c r="C4" s="1307" t="s">
        <v>1139</v>
      </c>
      <c r="D4" s="1307" t="s">
        <v>1140</v>
      </c>
      <c r="E4" s="1306" t="s">
        <v>1141</v>
      </c>
      <c r="F4" s="1306" t="s">
        <v>1142</v>
      </c>
      <c r="G4" s="1306" t="s">
        <v>1143</v>
      </c>
      <c r="H4" s="1306" t="s">
        <v>1144</v>
      </c>
      <c r="I4" s="1306" t="s">
        <v>1145</v>
      </c>
      <c r="J4" s="1306" t="s">
        <v>1146</v>
      </c>
    </row>
    <row r="5" spans="1:35">
      <c r="A5" s="1221" t="s">
        <v>1056</v>
      </c>
      <c r="B5" s="1322"/>
      <c r="C5" s="1321"/>
      <c r="D5" s="1321"/>
      <c r="E5" s="1321"/>
      <c r="F5" s="1321"/>
      <c r="G5" s="1321"/>
      <c r="H5" s="1321"/>
      <c r="I5" s="1321"/>
      <c r="J5" s="862"/>
    </row>
    <row r="6" spans="1:35">
      <c r="A6" s="1221" t="s">
        <v>1057</v>
      </c>
      <c r="B6" s="1418">
        <v>25033</v>
      </c>
      <c r="C6" s="268">
        <v>26276</v>
      </c>
      <c r="D6" s="268">
        <v>26176</v>
      </c>
      <c r="E6" s="268">
        <v>26127</v>
      </c>
      <c r="F6" s="268">
        <v>25657</v>
      </c>
      <c r="G6" s="268">
        <v>25436</v>
      </c>
      <c r="H6" s="268">
        <v>25417</v>
      </c>
      <c r="I6" s="268">
        <v>25513</v>
      </c>
      <c r="J6" s="859">
        <v>25841</v>
      </c>
      <c r="AB6" s="1263"/>
      <c r="AC6" s="1263"/>
      <c r="AD6" s="1263"/>
      <c r="AE6" s="1263"/>
      <c r="AF6" s="1263"/>
      <c r="AG6" s="1263"/>
      <c r="AH6" s="1263"/>
      <c r="AI6" s="1263"/>
    </row>
    <row r="7" spans="1:35">
      <c r="A7" s="1224" t="s">
        <v>1059</v>
      </c>
      <c r="B7" s="1419">
        <v>0</v>
      </c>
      <c r="C7" s="1350">
        <v>0</v>
      </c>
      <c r="D7" s="1350">
        <v>0</v>
      </c>
      <c r="E7" s="1350">
        <v>0</v>
      </c>
      <c r="F7" s="1350">
        <v>0</v>
      </c>
      <c r="G7" s="1350">
        <v>0</v>
      </c>
      <c r="H7" s="1350">
        <v>0</v>
      </c>
      <c r="I7" s="1350">
        <v>0</v>
      </c>
      <c r="J7" s="860">
        <v>0</v>
      </c>
      <c r="AB7" s="1263"/>
      <c r="AC7" s="1263"/>
      <c r="AD7" s="1263"/>
      <c r="AE7" s="1263"/>
      <c r="AF7" s="1263"/>
      <c r="AG7" s="1263"/>
      <c r="AH7" s="1263"/>
      <c r="AI7" s="1263"/>
    </row>
    <row r="8" spans="1:35">
      <c r="A8" s="1221" t="s">
        <v>1060</v>
      </c>
      <c r="B8" s="1420">
        <v>25033</v>
      </c>
      <c r="C8" s="266">
        <v>26276</v>
      </c>
      <c r="D8" s="266">
        <v>26176</v>
      </c>
      <c r="E8" s="266">
        <v>26127</v>
      </c>
      <c r="F8" s="266">
        <v>25657</v>
      </c>
      <c r="G8" s="266">
        <v>25436</v>
      </c>
      <c r="H8" s="266">
        <v>25417</v>
      </c>
      <c r="I8" s="266">
        <v>25513</v>
      </c>
      <c r="J8" s="859">
        <v>25841</v>
      </c>
      <c r="L8" s="188"/>
      <c r="AB8" s="1263"/>
      <c r="AC8" s="1263"/>
      <c r="AD8" s="1263"/>
      <c r="AE8" s="1263"/>
      <c r="AF8" s="1263"/>
      <c r="AG8" s="1263"/>
      <c r="AH8" s="1263"/>
      <c r="AI8" s="1263"/>
    </row>
    <row r="9" spans="1:35">
      <c r="A9" s="1221" t="s">
        <v>1061</v>
      </c>
      <c r="B9" s="1420">
        <v>0</v>
      </c>
      <c r="C9" s="266">
        <v>0</v>
      </c>
      <c r="D9" s="266">
        <v>0</v>
      </c>
      <c r="E9" s="266">
        <v>-170</v>
      </c>
      <c r="F9" s="266">
        <v>-249</v>
      </c>
      <c r="G9" s="266">
        <v>-170</v>
      </c>
      <c r="H9" s="266">
        <v>-237</v>
      </c>
      <c r="I9" s="266">
        <v>-143</v>
      </c>
      <c r="J9" s="859">
        <v>-136</v>
      </c>
      <c r="AB9" s="1263"/>
      <c r="AC9" s="1263"/>
      <c r="AD9" s="1263"/>
      <c r="AE9" s="1263"/>
      <c r="AF9" s="1263"/>
      <c r="AG9" s="1263"/>
      <c r="AH9" s="1263"/>
      <c r="AI9" s="1263"/>
    </row>
    <row r="10" spans="1:35">
      <c r="A10" s="1221" t="s">
        <v>1062</v>
      </c>
      <c r="B10" s="1420">
        <v>-1038</v>
      </c>
      <c r="C10" s="266">
        <v>-1019</v>
      </c>
      <c r="D10" s="266">
        <v>-945</v>
      </c>
      <c r="E10" s="266">
        <v>-909</v>
      </c>
      <c r="F10" s="266">
        <v>-916</v>
      </c>
      <c r="G10" s="266">
        <v>-1756</v>
      </c>
      <c r="H10" s="266">
        <v>-1779</v>
      </c>
      <c r="I10" s="266">
        <v>-1725</v>
      </c>
      <c r="J10" s="859">
        <v>-1749</v>
      </c>
      <c r="AB10" s="1263"/>
      <c r="AC10" s="1263"/>
      <c r="AD10" s="1263"/>
      <c r="AE10" s="1263"/>
      <c r="AF10" s="1263"/>
      <c r="AG10" s="1263"/>
      <c r="AH10" s="1263"/>
      <c r="AI10" s="1263"/>
    </row>
    <row r="11" spans="1:35">
      <c r="A11" s="1221" t="s">
        <v>1063</v>
      </c>
      <c r="B11" s="1420">
        <v>0</v>
      </c>
      <c r="C11" s="266">
        <v>0</v>
      </c>
      <c r="D11" s="266">
        <v>0</v>
      </c>
      <c r="E11" s="266">
        <v>0</v>
      </c>
      <c r="F11" s="266">
        <v>0</v>
      </c>
      <c r="G11" s="266">
        <v>0</v>
      </c>
      <c r="H11" s="266">
        <v>0</v>
      </c>
      <c r="I11" s="266">
        <v>0</v>
      </c>
      <c r="J11" s="859">
        <v>0</v>
      </c>
      <c r="AB11" s="1263"/>
      <c r="AC11" s="1263"/>
      <c r="AD11" s="1263"/>
      <c r="AE11" s="1263"/>
      <c r="AF11" s="1263"/>
      <c r="AG11" s="1263"/>
      <c r="AH11" s="1263"/>
      <c r="AI11" s="1263"/>
    </row>
    <row r="12" spans="1:35">
      <c r="A12" s="1221" t="s">
        <v>1064</v>
      </c>
      <c r="B12" s="1420">
        <v>-168</v>
      </c>
      <c r="C12" s="266">
        <v>-200</v>
      </c>
      <c r="D12" s="266">
        <v>-172</v>
      </c>
      <c r="E12" s="266">
        <v>-162</v>
      </c>
      <c r="F12" s="266">
        <v>-113</v>
      </c>
      <c r="G12" s="266">
        <v>-59</v>
      </c>
      <c r="H12" s="266">
        <v>-73</v>
      </c>
      <c r="I12" s="266">
        <v>-131</v>
      </c>
      <c r="J12" s="859">
        <v>-134</v>
      </c>
      <c r="AB12" s="1263"/>
      <c r="AC12" s="1263"/>
      <c r="AD12" s="1263"/>
      <c r="AE12" s="1263"/>
      <c r="AF12" s="1263"/>
      <c r="AG12" s="1263"/>
      <c r="AH12" s="1263"/>
      <c r="AI12" s="1263"/>
    </row>
    <row r="13" spans="1:35">
      <c r="A13" s="1221" t="s">
        <v>1074</v>
      </c>
      <c r="B13" s="1420">
        <v>-1181</v>
      </c>
      <c r="C13" s="266">
        <v>-2264</v>
      </c>
      <c r="D13" s="266">
        <v>-266</v>
      </c>
      <c r="E13" s="266">
        <v>-259</v>
      </c>
      <c r="F13" s="266">
        <v>-223</v>
      </c>
      <c r="G13" s="266">
        <v>-236</v>
      </c>
      <c r="H13" s="266">
        <v>-250</v>
      </c>
      <c r="I13" s="266">
        <v>-363</v>
      </c>
      <c r="J13" s="859">
        <v>-266</v>
      </c>
      <c r="AB13" s="1263"/>
      <c r="AC13" s="1263"/>
      <c r="AD13" s="1263"/>
      <c r="AE13" s="1263"/>
      <c r="AF13" s="1263"/>
      <c r="AG13" s="1263"/>
      <c r="AH13" s="1263"/>
      <c r="AI13" s="1263"/>
    </row>
    <row r="14" spans="1:35">
      <c r="A14" s="1224" t="s">
        <v>1066</v>
      </c>
      <c r="B14" s="1421">
        <v>-2387</v>
      </c>
      <c r="C14" s="267">
        <v>-3483</v>
      </c>
      <c r="D14" s="267">
        <v>-1383</v>
      </c>
      <c r="E14" s="267">
        <v>-1500</v>
      </c>
      <c r="F14" s="267">
        <v>-1501</v>
      </c>
      <c r="G14" s="267">
        <v>-2221</v>
      </c>
      <c r="H14" s="267">
        <v>-2339</v>
      </c>
      <c r="I14" s="267">
        <v>-2362</v>
      </c>
      <c r="J14" s="860">
        <v>-2285</v>
      </c>
      <c r="AB14" s="1263"/>
      <c r="AC14" s="1263"/>
      <c r="AD14" s="1263"/>
      <c r="AE14" s="1263"/>
      <c r="AF14" s="1263"/>
      <c r="AG14" s="1263"/>
      <c r="AH14" s="1263"/>
      <c r="AI14" s="1263"/>
    </row>
    <row r="15" spans="1:35">
      <c r="A15" s="1345" t="s">
        <v>1067</v>
      </c>
      <c r="B15" s="1422">
        <v>22646</v>
      </c>
      <c r="C15" s="720">
        <v>22793</v>
      </c>
      <c r="D15" s="720">
        <v>24793</v>
      </c>
      <c r="E15" s="720">
        <v>24627</v>
      </c>
      <c r="F15" s="720">
        <v>24156</v>
      </c>
      <c r="G15" s="720">
        <v>23215</v>
      </c>
      <c r="H15" s="720">
        <v>23078</v>
      </c>
      <c r="I15" s="720">
        <v>23151</v>
      </c>
      <c r="J15" s="858">
        <v>23556</v>
      </c>
      <c r="AB15" s="1263"/>
      <c r="AC15" s="1263"/>
      <c r="AD15" s="1263"/>
      <c r="AE15" s="1263"/>
      <c r="AF15" s="1263"/>
      <c r="AG15" s="1263"/>
      <c r="AH15" s="1263"/>
      <c r="AI15" s="1263"/>
    </row>
    <row r="16" spans="1:35">
      <c r="A16" s="1349" t="s">
        <v>1068</v>
      </c>
      <c r="B16" s="1423">
        <v>3159</v>
      </c>
      <c r="C16" s="721">
        <v>3108</v>
      </c>
      <c r="D16" s="721">
        <v>2677</v>
      </c>
      <c r="E16" s="721">
        <v>2699</v>
      </c>
      <c r="F16" s="721">
        <v>2609</v>
      </c>
      <c r="G16" s="721">
        <v>2704</v>
      </c>
      <c r="H16" s="721">
        <v>2787</v>
      </c>
      <c r="I16" s="721">
        <v>2833</v>
      </c>
      <c r="J16" s="861">
        <v>3118</v>
      </c>
      <c r="AB16" s="1263"/>
      <c r="AC16" s="1263"/>
      <c r="AD16" s="1263"/>
      <c r="AE16" s="1263"/>
      <c r="AF16" s="1263"/>
      <c r="AG16" s="1263"/>
      <c r="AH16" s="1263"/>
      <c r="AI16" s="1263"/>
    </row>
    <row r="17" spans="1:35">
      <c r="A17" s="1279" t="s">
        <v>1069</v>
      </c>
      <c r="B17" s="1424">
        <v>-28</v>
      </c>
      <c r="C17" s="266">
        <v>-27</v>
      </c>
      <c r="D17" s="266">
        <v>-489</v>
      </c>
      <c r="E17" s="266">
        <v>-27</v>
      </c>
      <c r="F17" s="266">
        <v>-22</v>
      </c>
      <c r="G17" s="266">
        <v>-26</v>
      </c>
      <c r="H17" s="266">
        <v>-25</v>
      </c>
      <c r="I17" s="266">
        <v>-23</v>
      </c>
      <c r="J17" s="859">
        <v>-20</v>
      </c>
      <c r="AB17" s="1263"/>
      <c r="AC17" s="1263"/>
      <c r="AD17" s="1263"/>
      <c r="AE17" s="1263"/>
      <c r="AF17" s="1263"/>
      <c r="AG17" s="1263"/>
      <c r="AH17" s="1263"/>
      <c r="AI17" s="1263"/>
    </row>
    <row r="18" spans="1:35">
      <c r="A18" s="1348" t="s">
        <v>1070</v>
      </c>
      <c r="B18" s="1421">
        <v>3131</v>
      </c>
      <c r="C18" s="267">
        <v>3081</v>
      </c>
      <c r="D18" s="267">
        <v>2188</v>
      </c>
      <c r="E18" s="267">
        <v>2672</v>
      </c>
      <c r="F18" s="267">
        <v>2587</v>
      </c>
      <c r="G18" s="267">
        <v>2678</v>
      </c>
      <c r="H18" s="267">
        <v>2762</v>
      </c>
      <c r="I18" s="267">
        <v>2810</v>
      </c>
      <c r="J18" s="860">
        <v>3098</v>
      </c>
      <c r="AB18" s="1263"/>
      <c r="AC18" s="1263"/>
      <c r="AD18" s="1263"/>
      <c r="AE18" s="1263"/>
      <c r="AF18" s="1263"/>
      <c r="AG18" s="1263"/>
      <c r="AH18" s="1263"/>
      <c r="AI18" s="1263"/>
    </row>
    <row r="19" spans="1:35">
      <c r="A19" s="1345" t="s">
        <v>1071</v>
      </c>
      <c r="B19" s="1422">
        <v>25777</v>
      </c>
      <c r="C19" s="720">
        <v>25874</v>
      </c>
      <c r="D19" s="720">
        <v>26981</v>
      </c>
      <c r="E19" s="720">
        <v>27299</v>
      </c>
      <c r="F19" s="720">
        <v>26743</v>
      </c>
      <c r="G19" s="720">
        <v>25893</v>
      </c>
      <c r="H19" s="720">
        <v>25840</v>
      </c>
      <c r="I19" s="720">
        <v>25961</v>
      </c>
      <c r="J19" s="858">
        <v>26654</v>
      </c>
      <c r="AB19" s="1263"/>
      <c r="AC19" s="1263"/>
      <c r="AD19" s="1263"/>
      <c r="AE19" s="1263"/>
      <c r="AF19" s="1263"/>
      <c r="AG19" s="1263"/>
      <c r="AH19" s="1263"/>
      <c r="AI19" s="1263"/>
    </row>
    <row r="20" spans="1:35">
      <c r="A20" s="1347" t="s">
        <v>1072</v>
      </c>
      <c r="B20" s="1425">
        <v>3454</v>
      </c>
      <c r="C20" s="720">
        <v>3486</v>
      </c>
      <c r="D20" s="720">
        <v>3938</v>
      </c>
      <c r="E20" s="720">
        <v>2631</v>
      </c>
      <c r="F20" s="720">
        <v>2746</v>
      </c>
      <c r="G20" s="720">
        <v>3669</v>
      </c>
      <c r="H20" s="720">
        <v>4241</v>
      </c>
      <c r="I20" s="720">
        <v>4383</v>
      </c>
      <c r="J20" s="858">
        <v>4559</v>
      </c>
      <c r="M20" s="1346" t="s">
        <v>0</v>
      </c>
      <c r="AB20" s="1263"/>
      <c r="AC20" s="1263"/>
      <c r="AD20" s="1263"/>
      <c r="AE20" s="1263"/>
      <c r="AF20" s="1263"/>
      <c r="AG20" s="1263"/>
      <c r="AH20" s="1263"/>
      <c r="AI20" s="1263"/>
    </row>
    <row r="21" spans="1:35">
      <c r="A21" s="1221" t="s">
        <v>1073</v>
      </c>
      <c r="B21" s="1420">
        <v>446</v>
      </c>
      <c r="C21" s="266">
        <v>459</v>
      </c>
      <c r="D21" s="266">
        <v>460</v>
      </c>
      <c r="E21" s="266">
        <v>477</v>
      </c>
      <c r="F21" s="266">
        <v>474</v>
      </c>
      <c r="G21" s="266">
        <v>472</v>
      </c>
      <c r="H21" s="266">
        <v>481</v>
      </c>
      <c r="I21" s="266">
        <v>282</v>
      </c>
      <c r="J21" s="859">
        <v>275</v>
      </c>
      <c r="AB21" s="1263"/>
      <c r="AC21" s="1263"/>
      <c r="AD21" s="1263"/>
      <c r="AE21" s="1263"/>
      <c r="AF21" s="1263"/>
      <c r="AG21" s="1263"/>
      <c r="AH21" s="1263"/>
      <c r="AI21" s="1263"/>
    </row>
    <row r="22" spans="1:35">
      <c r="A22" s="1221" t="s">
        <v>947</v>
      </c>
      <c r="B22" s="1420">
        <v>-650</v>
      </c>
      <c r="C22" s="266">
        <v>-650</v>
      </c>
      <c r="D22" s="266">
        <v>-650</v>
      </c>
      <c r="E22" s="266">
        <v>-650</v>
      </c>
      <c r="F22" s="266">
        <v>-650</v>
      </c>
      <c r="G22" s="266">
        <v>-1000</v>
      </c>
      <c r="H22" s="266">
        <v>-1000</v>
      </c>
      <c r="I22" s="266">
        <v>-1000</v>
      </c>
      <c r="J22" s="859">
        <v>-1000</v>
      </c>
      <c r="AB22" s="1263"/>
      <c r="AC22" s="1263"/>
      <c r="AD22" s="1263"/>
      <c r="AE22" s="1263"/>
      <c r="AF22" s="1263"/>
      <c r="AG22" s="1263"/>
      <c r="AH22" s="1263"/>
      <c r="AI22" s="1263"/>
    </row>
    <row r="23" spans="1:35">
      <c r="A23" s="1221" t="s">
        <v>1074</v>
      </c>
      <c r="B23" s="1424">
        <v>-64</v>
      </c>
      <c r="C23" s="266">
        <v>-64</v>
      </c>
      <c r="D23" s="266">
        <v>-1064</v>
      </c>
      <c r="E23" s="266">
        <v>-63</v>
      </c>
      <c r="F23" s="266">
        <v>-63</v>
      </c>
      <c r="G23" s="266">
        <v>-812</v>
      </c>
      <c r="H23" s="266">
        <v>-63</v>
      </c>
      <c r="I23" s="266">
        <v>-63</v>
      </c>
      <c r="J23" s="859">
        <v>-62</v>
      </c>
      <c r="AB23" s="1263"/>
      <c r="AC23" s="1263"/>
      <c r="AD23" s="1263"/>
      <c r="AE23" s="1263"/>
      <c r="AF23" s="1263"/>
      <c r="AG23" s="1263"/>
      <c r="AH23" s="1263"/>
      <c r="AI23" s="1263"/>
    </row>
    <row r="24" spans="1:35">
      <c r="A24" s="1345" t="s">
        <v>1075</v>
      </c>
      <c r="B24" s="1425">
        <v>-268</v>
      </c>
      <c r="C24" s="720">
        <v>-255</v>
      </c>
      <c r="D24" s="720">
        <v>-1254</v>
      </c>
      <c r="E24" s="720">
        <v>-236</v>
      </c>
      <c r="F24" s="720">
        <v>-239</v>
      </c>
      <c r="G24" s="720">
        <v>-1340</v>
      </c>
      <c r="H24" s="720">
        <v>-582</v>
      </c>
      <c r="I24" s="720">
        <v>-781</v>
      </c>
      <c r="J24" s="858">
        <v>-787</v>
      </c>
      <c r="AB24" s="1263"/>
      <c r="AC24" s="1263"/>
      <c r="AD24" s="1263"/>
      <c r="AE24" s="1263"/>
      <c r="AF24" s="1263"/>
      <c r="AG24" s="1263"/>
      <c r="AH24" s="1263"/>
      <c r="AI24" s="1263"/>
    </row>
    <row r="25" spans="1:35">
      <c r="A25" s="1345" t="s">
        <v>945</v>
      </c>
      <c r="B25" s="1422">
        <v>3186</v>
      </c>
      <c r="C25" s="720">
        <v>3231</v>
      </c>
      <c r="D25" s="720">
        <v>2684</v>
      </c>
      <c r="E25" s="720">
        <v>2395</v>
      </c>
      <c r="F25" s="720">
        <v>2507</v>
      </c>
      <c r="G25" s="720">
        <v>2329</v>
      </c>
      <c r="H25" s="720">
        <v>3659</v>
      </c>
      <c r="I25" s="720">
        <v>3602</v>
      </c>
      <c r="J25" s="858">
        <v>3772</v>
      </c>
      <c r="AB25" s="1263"/>
      <c r="AC25" s="1263"/>
      <c r="AD25" s="1263"/>
      <c r="AE25" s="1263"/>
      <c r="AF25" s="1263"/>
      <c r="AG25" s="1263"/>
      <c r="AH25" s="1263"/>
      <c r="AI25" s="1263"/>
    </row>
    <row r="26" spans="1:35">
      <c r="A26" s="1345" t="s">
        <v>1076</v>
      </c>
      <c r="B26" s="1426">
        <v>28963</v>
      </c>
      <c r="C26" s="1344">
        <v>29105</v>
      </c>
      <c r="D26" s="1344">
        <v>29665</v>
      </c>
      <c r="E26" s="1344">
        <v>29694</v>
      </c>
      <c r="F26" s="1344">
        <v>29250</v>
      </c>
      <c r="G26" s="1344">
        <v>28222</v>
      </c>
      <c r="H26" s="1344">
        <v>29499</v>
      </c>
      <c r="I26" s="1344">
        <v>29563</v>
      </c>
      <c r="J26" s="1343">
        <v>30426</v>
      </c>
      <c r="AB26" s="1263"/>
      <c r="AC26" s="1263"/>
      <c r="AD26" s="1263"/>
      <c r="AE26" s="1263"/>
      <c r="AF26" s="1263"/>
      <c r="AG26" s="1263"/>
      <c r="AH26" s="1263"/>
      <c r="AI26" s="1263"/>
    </row>
    <row r="27" spans="1:35">
      <c r="A27" s="1342" t="s">
        <v>1147</v>
      </c>
      <c r="B27" s="1219"/>
      <c r="C27" s="232"/>
      <c r="D27" s="232"/>
      <c r="E27" s="232"/>
      <c r="F27" s="232"/>
      <c r="G27" s="85"/>
      <c r="AB27" s="1263"/>
      <c r="AC27" s="1263"/>
      <c r="AD27" s="1263"/>
      <c r="AE27" s="1263"/>
      <c r="AF27" s="1263"/>
      <c r="AG27" s="1263"/>
      <c r="AH27" s="1263"/>
      <c r="AI27" s="1263"/>
    </row>
    <row r="28" spans="1:35">
      <c r="A28" s="1342"/>
      <c r="B28" s="1219"/>
      <c r="C28" s="232"/>
      <c r="D28" s="232"/>
      <c r="E28" s="232"/>
      <c r="F28" s="232"/>
      <c r="G28" s="85"/>
      <c r="AB28" s="1263"/>
      <c r="AC28" s="1263"/>
      <c r="AD28" s="1263"/>
      <c r="AE28" s="1263"/>
      <c r="AF28" s="1263"/>
      <c r="AG28" s="1263"/>
      <c r="AH28" s="1263"/>
      <c r="AI28" s="1263"/>
    </row>
    <row r="29" spans="1:35">
      <c r="B29" s="1219"/>
      <c r="C29" s="232"/>
      <c r="D29" s="232"/>
      <c r="E29" s="232"/>
      <c r="F29" s="232"/>
      <c r="G29" s="85"/>
      <c r="AB29" s="1263"/>
      <c r="AC29" s="1263"/>
      <c r="AD29" s="1263"/>
      <c r="AE29" s="1263"/>
      <c r="AF29" s="1263"/>
      <c r="AG29" s="1263"/>
      <c r="AH29" s="1263"/>
      <c r="AI29" s="1263"/>
    </row>
    <row r="30" spans="1:35" ht="15" thickBot="1">
      <c r="A30" s="1289" t="s">
        <v>1148</v>
      </c>
      <c r="B30" s="1229"/>
      <c r="C30" s="522"/>
      <c r="D30" s="522"/>
      <c r="E30" s="522"/>
      <c r="F30" s="522"/>
      <c r="G30" s="85"/>
      <c r="AB30" s="1263"/>
      <c r="AC30" s="1263"/>
      <c r="AD30" s="1263"/>
      <c r="AE30" s="1263"/>
      <c r="AF30" s="1263"/>
      <c r="AG30" s="1263"/>
      <c r="AH30" s="1263"/>
      <c r="AI30" s="1263"/>
    </row>
    <row r="31" spans="1:35" ht="15" thickBot="1">
      <c r="A31" s="1226" t="s">
        <v>109</v>
      </c>
      <c r="B31" s="1307" t="s">
        <v>112</v>
      </c>
      <c r="C31" s="87" t="s">
        <v>113</v>
      </c>
      <c r="D31" s="87" t="s">
        <v>114</v>
      </c>
      <c r="E31" s="90" t="s">
        <v>115</v>
      </c>
      <c r="F31" s="90" t="s">
        <v>116</v>
      </c>
      <c r="G31" s="90" t="s">
        <v>117</v>
      </c>
      <c r="H31" s="310" t="s">
        <v>118</v>
      </c>
      <c r="I31" s="90" t="s">
        <v>119</v>
      </c>
      <c r="J31" s="90" t="s">
        <v>120</v>
      </c>
      <c r="AB31" s="1263"/>
      <c r="AC31" s="1263"/>
      <c r="AD31" s="1263"/>
      <c r="AE31" s="1263"/>
      <c r="AF31" s="1263"/>
      <c r="AG31" s="1263"/>
      <c r="AH31" s="1263"/>
      <c r="AI31" s="1263"/>
    </row>
    <row r="32" spans="1:35">
      <c r="A32" s="1230" t="s">
        <v>1100</v>
      </c>
      <c r="B32" s="1341">
        <v>23194</v>
      </c>
      <c r="C32" s="1340">
        <v>22787</v>
      </c>
      <c r="D32" s="1340">
        <v>24976</v>
      </c>
      <c r="E32" s="1340">
        <v>24856</v>
      </c>
      <c r="F32" s="1340">
        <v>24528</v>
      </c>
      <c r="G32" s="1340">
        <v>23093</v>
      </c>
      <c r="H32" s="1340">
        <v>23201</v>
      </c>
      <c r="I32" s="1340">
        <v>23104</v>
      </c>
      <c r="J32" s="1340">
        <v>23368</v>
      </c>
      <c r="AB32" s="1263"/>
      <c r="AC32" s="1263"/>
      <c r="AD32" s="1263"/>
      <c r="AE32" s="1263"/>
      <c r="AF32" s="1263"/>
      <c r="AG32" s="1263"/>
      <c r="AH32" s="1263"/>
      <c r="AI32" s="1263"/>
    </row>
    <row r="33" spans="1:35">
      <c r="A33" s="1339" t="s">
        <v>1149</v>
      </c>
      <c r="B33" s="1338">
        <v>29511</v>
      </c>
      <c r="C33" s="1337">
        <v>29099</v>
      </c>
      <c r="D33" s="1337">
        <v>29848</v>
      </c>
      <c r="E33" s="1337">
        <v>29924</v>
      </c>
      <c r="F33" s="1337">
        <v>29622</v>
      </c>
      <c r="G33" s="1337">
        <v>28101</v>
      </c>
      <c r="H33" s="1337">
        <v>29622</v>
      </c>
      <c r="I33" s="1337">
        <v>29515</v>
      </c>
      <c r="J33" s="1337">
        <v>30238</v>
      </c>
      <c r="AB33" s="1263"/>
      <c r="AC33" s="1263"/>
      <c r="AD33" s="1263"/>
      <c r="AE33" s="1263"/>
      <c r="AF33" s="1263"/>
      <c r="AG33" s="1263"/>
      <c r="AH33" s="1263"/>
      <c r="AI33" s="1263"/>
    </row>
    <row r="34" spans="1:35">
      <c r="B34" s="1330"/>
      <c r="AB34" s="1263"/>
      <c r="AC34" s="1263"/>
      <c r="AD34" s="1263"/>
      <c r="AE34" s="1263"/>
      <c r="AF34" s="1263"/>
      <c r="AG34" s="1263"/>
      <c r="AH34" s="1263"/>
      <c r="AI34" s="1263"/>
    </row>
    <row r="35" spans="1:35">
      <c r="A35" s="1223" t="s">
        <v>1150</v>
      </c>
      <c r="B35" s="95"/>
      <c r="C35" s="482"/>
      <c r="D35" s="482"/>
      <c r="AB35" s="1263"/>
      <c r="AC35" s="1263"/>
      <c r="AD35" s="1263"/>
      <c r="AE35" s="1263"/>
      <c r="AF35" s="1263"/>
      <c r="AG35" s="1263"/>
      <c r="AH35" s="1263"/>
      <c r="AI35" s="1263"/>
    </row>
    <row r="36" spans="1:35" ht="15" thickBot="1">
      <c r="A36" s="1230"/>
      <c r="B36" s="1229"/>
      <c r="C36" s="1228"/>
      <c r="D36" s="1228"/>
      <c r="AB36" s="1263"/>
      <c r="AC36" s="1263"/>
      <c r="AD36" s="1263"/>
      <c r="AE36" s="1263"/>
      <c r="AF36" s="1263"/>
      <c r="AG36" s="1263"/>
      <c r="AH36" s="1263"/>
      <c r="AI36" s="1263"/>
    </row>
    <row r="37" spans="1:35" ht="15" thickBot="1">
      <c r="A37" s="1226" t="s">
        <v>955</v>
      </c>
      <c r="B37" s="92" t="s">
        <v>112</v>
      </c>
      <c r="C37" s="87" t="s">
        <v>113</v>
      </c>
      <c r="D37" s="87" t="s">
        <v>114</v>
      </c>
      <c r="E37" s="86" t="s">
        <v>115</v>
      </c>
      <c r="F37" s="86" t="s">
        <v>116</v>
      </c>
      <c r="G37" s="86" t="s">
        <v>117</v>
      </c>
      <c r="H37" s="86" t="s">
        <v>118</v>
      </c>
      <c r="I37" s="86" t="s">
        <v>119</v>
      </c>
      <c r="J37" s="86" t="s">
        <v>120</v>
      </c>
      <c r="AB37" s="1263"/>
      <c r="AC37" s="1263"/>
      <c r="AD37" s="1263"/>
      <c r="AE37" s="1263"/>
      <c r="AF37" s="1263"/>
      <c r="AG37" s="1263"/>
      <c r="AH37" s="1263"/>
      <c r="AI37" s="1263"/>
    </row>
    <row r="38" spans="1:35">
      <c r="A38" s="1221" t="s">
        <v>956</v>
      </c>
      <c r="B38" s="480">
        <v>17.8</v>
      </c>
      <c r="C38" s="479">
        <v>17.5</v>
      </c>
      <c r="D38" s="479">
        <v>19.100000000000001</v>
      </c>
      <c r="E38" s="479">
        <v>18.8</v>
      </c>
      <c r="F38" s="479">
        <v>18.399999999999999</v>
      </c>
      <c r="G38" s="479">
        <v>17.5</v>
      </c>
      <c r="H38" s="479">
        <v>17</v>
      </c>
      <c r="I38" s="479">
        <v>17.2</v>
      </c>
      <c r="J38" s="479">
        <v>17.100000000000001</v>
      </c>
      <c r="AB38" s="1263"/>
      <c r="AC38" s="1263"/>
      <c r="AD38" s="1263"/>
      <c r="AE38" s="1263"/>
      <c r="AF38" s="1263"/>
      <c r="AG38" s="1263"/>
      <c r="AH38" s="1263"/>
      <c r="AI38" s="1263"/>
    </row>
    <row r="39" spans="1:35">
      <c r="A39" s="1221" t="s">
        <v>957</v>
      </c>
      <c r="B39" s="480">
        <v>20.2</v>
      </c>
      <c r="C39" s="479">
        <v>19.8</v>
      </c>
      <c r="D39" s="479">
        <v>20.8</v>
      </c>
      <c r="E39" s="479">
        <v>20.8</v>
      </c>
      <c r="F39" s="479">
        <v>20.399999999999999</v>
      </c>
      <c r="G39" s="479">
        <v>19.5</v>
      </c>
      <c r="H39" s="479">
        <v>19</v>
      </c>
      <c r="I39" s="479">
        <v>19.2</v>
      </c>
      <c r="J39" s="479">
        <v>19.3</v>
      </c>
      <c r="AB39" s="1263"/>
      <c r="AC39" s="1263"/>
      <c r="AD39" s="1263"/>
      <c r="AE39" s="1263"/>
      <c r="AF39" s="1263"/>
      <c r="AG39" s="1263"/>
      <c r="AH39" s="1263"/>
      <c r="AI39" s="1263"/>
    </row>
    <row r="40" spans="1:35">
      <c r="A40" s="1221" t="s">
        <v>958</v>
      </c>
      <c r="B40" s="480">
        <v>22.6</v>
      </c>
      <c r="C40" s="479">
        <v>22.3</v>
      </c>
      <c r="D40" s="479">
        <v>22.8</v>
      </c>
      <c r="E40" s="479">
        <v>22.6</v>
      </c>
      <c r="F40" s="479">
        <v>22.3</v>
      </c>
      <c r="G40" s="479">
        <v>21.3</v>
      </c>
      <c r="H40" s="479">
        <v>21.7</v>
      </c>
      <c r="I40" s="479">
        <v>21.9</v>
      </c>
      <c r="J40" s="479">
        <v>22.1</v>
      </c>
      <c r="AB40" s="1263"/>
      <c r="AC40" s="1263"/>
      <c r="AD40" s="1263"/>
      <c r="AE40" s="1263"/>
      <c r="AF40" s="1263"/>
      <c r="AG40" s="1263"/>
      <c r="AH40" s="1263"/>
      <c r="AI40" s="1263"/>
    </row>
    <row r="41" spans="1:35">
      <c r="A41" s="1221" t="s">
        <v>959</v>
      </c>
      <c r="B41" s="480">
        <v>17.3</v>
      </c>
      <c r="C41" s="479">
        <v>17.5</v>
      </c>
      <c r="D41" s="479">
        <v>18.899999999999999</v>
      </c>
      <c r="E41" s="479">
        <v>18.600000000000001</v>
      </c>
      <c r="F41" s="479">
        <v>18.2</v>
      </c>
      <c r="G41" s="479">
        <v>17.600000000000001</v>
      </c>
      <c r="H41" s="479">
        <v>16.899999999999999</v>
      </c>
      <c r="I41" s="479">
        <v>17.2</v>
      </c>
      <c r="J41" s="479">
        <v>17.2</v>
      </c>
      <c r="AB41" s="1263"/>
      <c r="AC41" s="1263"/>
      <c r="AD41" s="1263"/>
      <c r="AE41" s="1263"/>
      <c r="AF41" s="1263"/>
      <c r="AG41" s="1263"/>
      <c r="AH41" s="1263"/>
      <c r="AI41" s="1263"/>
    </row>
    <row r="42" spans="1:35">
      <c r="A42" s="1221" t="s">
        <v>960</v>
      </c>
      <c r="B42" s="480">
        <v>19.7</v>
      </c>
      <c r="C42" s="479">
        <v>19.8</v>
      </c>
      <c r="D42" s="479">
        <v>20.6</v>
      </c>
      <c r="E42" s="479">
        <v>20.6</v>
      </c>
      <c r="F42" s="479">
        <v>20.100000000000001</v>
      </c>
      <c r="G42" s="479">
        <v>19.600000000000001</v>
      </c>
      <c r="H42" s="479">
        <v>18.899999999999999</v>
      </c>
      <c r="I42" s="479">
        <v>19.3</v>
      </c>
      <c r="J42" s="479">
        <v>19.5</v>
      </c>
      <c r="AB42" s="1263"/>
      <c r="AC42" s="1263"/>
      <c r="AD42" s="1263"/>
      <c r="AE42" s="1263"/>
      <c r="AF42" s="1263"/>
      <c r="AG42" s="1263"/>
      <c r="AH42" s="1263"/>
      <c r="AI42" s="1263"/>
    </row>
    <row r="43" spans="1:35">
      <c r="A43" s="1221" t="s">
        <v>961</v>
      </c>
      <c r="B43" s="480">
        <v>22.2</v>
      </c>
      <c r="C43" s="479">
        <v>22.3</v>
      </c>
      <c r="D43" s="479">
        <v>22.7</v>
      </c>
      <c r="E43" s="479">
        <v>22.5</v>
      </c>
      <c r="F43" s="479">
        <v>22</v>
      </c>
      <c r="G43" s="479">
        <v>21.4</v>
      </c>
      <c r="H43" s="479">
        <v>21.6</v>
      </c>
      <c r="I43" s="479">
        <v>21.9</v>
      </c>
      <c r="J43" s="479">
        <v>22.2</v>
      </c>
      <c r="AB43" s="1263"/>
      <c r="AC43" s="1263"/>
      <c r="AD43" s="1263"/>
      <c r="AE43" s="1263"/>
      <c r="AF43" s="1263"/>
      <c r="AG43" s="1263"/>
      <c r="AH43" s="1263"/>
      <c r="AI43" s="1263"/>
    </row>
    <row r="44" spans="1:35">
      <c r="A44" s="64"/>
      <c r="B44" s="1330"/>
      <c r="AB44" s="1263"/>
      <c r="AC44" s="1263"/>
      <c r="AD44" s="1263"/>
      <c r="AE44" s="1263"/>
      <c r="AF44" s="1263"/>
      <c r="AG44" s="1263"/>
      <c r="AH44" s="1263"/>
      <c r="AI44" s="1263"/>
    </row>
    <row r="45" spans="1:35" ht="15" thickBot="1">
      <c r="A45" s="1336" t="s">
        <v>962</v>
      </c>
      <c r="B45" s="1229"/>
      <c r="C45" s="522"/>
      <c r="D45" s="522"/>
      <c r="E45" s="522"/>
      <c r="F45" s="522"/>
      <c r="AB45" s="1263"/>
      <c r="AC45" s="1263"/>
      <c r="AD45" s="1263"/>
      <c r="AE45" s="1263"/>
      <c r="AF45" s="1263"/>
      <c r="AG45" s="1263"/>
      <c r="AH45" s="1263"/>
      <c r="AI45" s="1263"/>
    </row>
    <row r="46" spans="1:35" ht="15" thickBot="1">
      <c r="A46" s="1222"/>
      <c r="B46" s="1307" t="s">
        <v>1079</v>
      </c>
      <c r="C46" s="87" t="s">
        <v>1139</v>
      </c>
      <c r="D46" s="87" t="s">
        <v>1140</v>
      </c>
      <c r="E46" s="86" t="s">
        <v>1141</v>
      </c>
      <c r="F46" s="86" t="s">
        <v>1142</v>
      </c>
      <c r="G46" s="86" t="s">
        <v>1143</v>
      </c>
      <c r="H46" s="86" t="s">
        <v>1144</v>
      </c>
      <c r="I46" s="86" t="s">
        <v>1145</v>
      </c>
      <c r="J46" s="86" t="s">
        <v>1146</v>
      </c>
      <c r="AB46" s="1263"/>
      <c r="AC46" s="1263"/>
      <c r="AD46" s="1263"/>
      <c r="AE46" s="1263"/>
      <c r="AF46" s="1263"/>
      <c r="AG46" s="1263"/>
      <c r="AH46" s="1263"/>
      <c r="AI46" s="1263"/>
    </row>
    <row r="47" spans="1:35">
      <c r="A47" s="1277" t="s">
        <v>1151</v>
      </c>
      <c r="B47" s="476">
        <v>25777</v>
      </c>
      <c r="C47" s="1427">
        <v>25874</v>
      </c>
      <c r="D47" s="533">
        <v>26981</v>
      </c>
      <c r="E47" s="533">
        <v>27299</v>
      </c>
      <c r="F47" s="533">
        <v>26743</v>
      </c>
      <c r="G47" s="533">
        <v>25893</v>
      </c>
      <c r="H47" s="533">
        <v>25840</v>
      </c>
      <c r="I47" s="533">
        <v>25961</v>
      </c>
      <c r="J47" s="1335">
        <v>26654</v>
      </c>
      <c r="AB47" s="1263"/>
      <c r="AC47" s="1263"/>
      <c r="AD47" s="1263"/>
      <c r="AE47" s="1263"/>
      <c r="AF47" s="1263"/>
      <c r="AG47" s="1263"/>
      <c r="AH47" s="1263"/>
      <c r="AI47" s="1263"/>
    </row>
    <row r="48" spans="1:35">
      <c r="A48" s="1221" t="s">
        <v>1152</v>
      </c>
      <c r="B48" s="533">
        <v>460881</v>
      </c>
      <c r="C48" s="533">
        <v>503837</v>
      </c>
      <c r="D48" s="533">
        <v>480703</v>
      </c>
      <c r="E48" s="533">
        <v>485430</v>
      </c>
      <c r="F48" s="533">
        <v>438868</v>
      </c>
      <c r="G48" s="533">
        <v>466892</v>
      </c>
      <c r="H48" s="533">
        <v>477943</v>
      </c>
      <c r="I48" s="533">
        <v>474867</v>
      </c>
      <c r="J48" s="1335">
        <v>444959</v>
      </c>
      <c r="AB48" s="1263"/>
      <c r="AC48" s="1263"/>
      <c r="AD48" s="1263"/>
      <c r="AE48" s="1263"/>
      <c r="AF48" s="1263"/>
      <c r="AG48" s="1263"/>
      <c r="AH48" s="1263"/>
      <c r="AI48" s="1263"/>
    </row>
    <row r="49" spans="1:35">
      <c r="A49" s="1221" t="s">
        <v>1153</v>
      </c>
      <c r="B49" s="744">
        <v>5.6</v>
      </c>
      <c r="C49" s="744">
        <v>5.0999999999999996</v>
      </c>
      <c r="D49" s="744">
        <v>5.6</v>
      </c>
      <c r="E49" s="744">
        <v>5.6</v>
      </c>
      <c r="F49" s="744">
        <v>6.1</v>
      </c>
      <c r="G49" s="744">
        <v>5.5</v>
      </c>
      <c r="H49" s="744">
        <v>5.4</v>
      </c>
      <c r="I49" s="744">
        <v>5.5</v>
      </c>
      <c r="J49" s="1334">
        <v>6</v>
      </c>
      <c r="AB49" s="1263"/>
      <c r="AC49" s="1263"/>
      <c r="AD49" s="1263"/>
      <c r="AE49" s="1263"/>
      <c r="AF49" s="1263"/>
      <c r="AG49" s="1263"/>
      <c r="AH49" s="1263"/>
      <c r="AI49" s="1263"/>
    </row>
    <row r="50" spans="1:35">
      <c r="A50" s="1333" t="s">
        <v>1154</v>
      </c>
      <c r="B50" s="102">
        <v>0</v>
      </c>
      <c r="C50" s="102">
        <v>0</v>
      </c>
      <c r="D50" s="102">
        <v>0</v>
      </c>
      <c r="E50" s="102">
        <v>6</v>
      </c>
      <c r="F50" s="102">
        <v>6.5</v>
      </c>
      <c r="G50" s="102">
        <v>5.9</v>
      </c>
      <c r="H50" s="102"/>
      <c r="I50" s="102"/>
      <c r="J50" s="1332"/>
      <c r="AB50" s="1263"/>
      <c r="AC50" s="1263"/>
      <c r="AD50" s="1263"/>
      <c r="AE50" s="1263"/>
      <c r="AF50" s="1263"/>
      <c r="AG50" s="1263"/>
      <c r="AH50" s="1263"/>
      <c r="AI50" s="1263"/>
    </row>
    <row r="51" spans="1:35">
      <c r="A51" s="64" t="s">
        <v>1147</v>
      </c>
      <c r="B51" s="1330"/>
      <c r="C51" s="744"/>
      <c r="D51" s="744"/>
      <c r="E51" s="744"/>
      <c r="F51" s="744"/>
      <c r="G51" s="744"/>
      <c r="H51" s="744"/>
      <c r="I51" s="744"/>
      <c r="J51" s="1331"/>
      <c r="AB51" s="1263"/>
      <c r="AC51" s="1263"/>
      <c r="AD51" s="1263"/>
      <c r="AE51" s="1263"/>
      <c r="AF51" s="1263"/>
      <c r="AG51" s="1263"/>
      <c r="AH51" s="1263"/>
      <c r="AI51" s="1263"/>
    </row>
    <row r="52" spans="1:35" ht="22.5" customHeight="1">
      <c r="A52" s="1853" t="s">
        <v>1155</v>
      </c>
      <c r="B52" s="1853"/>
      <c r="C52" s="1853"/>
      <c r="D52" s="1853"/>
      <c r="E52" s="1853"/>
      <c r="F52" s="1853"/>
      <c r="G52" s="1853"/>
      <c r="H52" s="1853"/>
      <c r="I52" s="1853"/>
      <c r="J52" s="1853"/>
    </row>
    <row r="53" spans="1:35">
      <c r="A53" s="88"/>
      <c r="B53" s="1330"/>
    </row>
    <row r="54" spans="1:35">
      <c r="A54" s="64"/>
      <c r="B54" s="1330"/>
    </row>
  </sheetData>
  <mergeCells count="1">
    <mergeCell ref="A52:J52"/>
  </mergeCells>
  <pageMargins left="0.7" right="0.7" top="0.75" bottom="0.75" header="0.3" footer="0.3"/>
  <pageSetup paperSize="9" scale="70"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A22D3-C351-492B-A6A7-4854E1D2A07A}">
  <sheetPr codeName="Sheet49">
    <tabColor rgb="FF70A8DA"/>
  </sheetPr>
  <dimension ref="A1:V66"/>
  <sheetViews>
    <sheetView showGridLines="0" showZeros="0" view="pageLayout" topLeftCell="A7" zoomScaleNormal="100" zoomScaleSheetLayoutView="100" workbookViewId="0">
      <selection activeCell="A17" sqref="A17"/>
    </sheetView>
  </sheetViews>
  <sheetFormatPr defaultColWidth="9.140625" defaultRowHeight="14.45"/>
  <cols>
    <col min="1" max="1" width="47" style="85" customWidth="1"/>
    <col min="2" max="9" width="11.5703125" style="806" customWidth="1"/>
    <col min="10" max="16384" width="9.140625" style="806"/>
  </cols>
  <sheetData>
    <row r="1" spans="1:22">
      <c r="A1" s="63" t="s">
        <v>1156</v>
      </c>
      <c r="B1" s="62"/>
      <c r="C1" s="61"/>
      <c r="D1" s="60"/>
      <c r="E1" s="60"/>
      <c r="F1" s="62"/>
      <c r="G1" s="61"/>
    </row>
    <row r="2" spans="1:22">
      <c r="A2" s="63"/>
      <c r="B2" s="62"/>
      <c r="C2" s="61"/>
      <c r="D2" s="60"/>
      <c r="E2" s="60"/>
      <c r="F2" s="62"/>
      <c r="G2" s="61"/>
    </row>
    <row r="3" spans="1:22">
      <c r="A3" s="98" t="s">
        <v>0</v>
      </c>
      <c r="B3" s="1854" t="s">
        <v>1009</v>
      </c>
      <c r="C3" s="1854"/>
      <c r="D3" s="1854" t="s">
        <v>1010</v>
      </c>
      <c r="E3" s="1854"/>
      <c r="F3" s="1854" t="s">
        <v>1011</v>
      </c>
      <c r="G3" s="1854"/>
      <c r="K3" s="1854"/>
      <c r="L3" s="1854"/>
      <c r="M3" s="1854"/>
      <c r="N3" s="1854"/>
      <c r="O3" s="1854"/>
      <c r="P3" s="1854"/>
      <c r="Q3" s="1854"/>
      <c r="R3" s="1854"/>
      <c r="S3" s="1854"/>
      <c r="T3" s="1854"/>
      <c r="U3" s="1854"/>
      <c r="V3" s="1854"/>
    </row>
    <row r="4" spans="1:22" ht="15" customHeight="1">
      <c r="A4" s="258"/>
      <c r="B4" s="1855" t="s">
        <v>1012</v>
      </c>
      <c r="C4" s="1855" t="s">
        <v>1013</v>
      </c>
      <c r="D4" s="1857" t="s">
        <v>1012</v>
      </c>
      <c r="E4" s="1857" t="s">
        <v>1013</v>
      </c>
      <c r="F4" s="1855" t="s">
        <v>1012</v>
      </c>
      <c r="G4" s="1855" t="s">
        <v>1013</v>
      </c>
      <c r="K4" s="1855"/>
      <c r="L4" s="1855"/>
      <c r="M4" s="1857"/>
      <c r="N4" s="1857"/>
      <c r="O4" s="1855"/>
      <c r="P4" s="1855"/>
      <c r="Q4" s="1855"/>
      <c r="R4" s="1855"/>
      <c r="S4" s="1857"/>
      <c r="T4" s="1857"/>
      <c r="U4" s="1855"/>
      <c r="V4" s="1855"/>
    </row>
    <row r="5" spans="1:22" ht="15" thickBot="1">
      <c r="A5" s="1222" t="s">
        <v>109</v>
      </c>
      <c r="B5" s="1856"/>
      <c r="C5" s="1856"/>
      <c r="D5" s="1858"/>
      <c r="E5" s="1858"/>
      <c r="F5" s="1856"/>
      <c r="G5" s="1856"/>
      <c r="K5" s="1855"/>
      <c r="L5" s="1855"/>
      <c r="M5" s="1857"/>
      <c r="N5" s="1857"/>
      <c r="O5" s="1855"/>
      <c r="P5" s="1855"/>
      <c r="Q5" s="1855"/>
      <c r="R5" s="1855"/>
      <c r="S5" s="1857"/>
      <c r="T5" s="1857"/>
      <c r="U5" s="1855"/>
      <c r="V5" s="1855"/>
    </row>
    <row r="6" spans="1:22">
      <c r="A6" s="106" t="s">
        <v>1014</v>
      </c>
      <c r="B6" s="493">
        <v>9213</v>
      </c>
      <c r="C6" s="493">
        <v>115166</v>
      </c>
      <c r="D6" s="493">
        <v>9270</v>
      </c>
      <c r="E6" s="493">
        <v>115870</v>
      </c>
      <c r="F6" s="493">
        <v>9224</v>
      </c>
      <c r="G6" s="493">
        <v>115302</v>
      </c>
      <c r="H6" s="759"/>
      <c r="I6" s="759"/>
      <c r="K6" s="493"/>
      <c r="L6" s="493"/>
      <c r="M6" s="493"/>
      <c r="N6" s="493"/>
      <c r="O6" s="493"/>
      <c r="P6" s="493"/>
      <c r="Q6" s="1263"/>
      <c r="R6" s="1263"/>
      <c r="S6" s="1263"/>
      <c r="T6" s="1263"/>
      <c r="U6" s="1263"/>
      <c r="V6" s="1263"/>
    </row>
    <row r="7" spans="1:22">
      <c r="A7" s="105" t="s">
        <v>1015</v>
      </c>
      <c r="B7" s="476">
        <v>377</v>
      </c>
      <c r="C7" s="476">
        <v>4712</v>
      </c>
      <c r="D7" s="476">
        <v>453</v>
      </c>
      <c r="E7" s="476">
        <v>5667</v>
      </c>
      <c r="F7" s="476">
        <v>454</v>
      </c>
      <c r="G7" s="476">
        <v>5673</v>
      </c>
      <c r="H7" s="759"/>
      <c r="I7" s="759"/>
      <c r="K7" s="476"/>
      <c r="L7" s="476"/>
      <c r="M7" s="476"/>
      <c r="N7" s="476"/>
      <c r="O7" s="476"/>
      <c r="P7" s="476"/>
      <c r="Q7" s="1263"/>
      <c r="R7" s="1263"/>
      <c r="S7" s="1263"/>
      <c r="T7" s="1263"/>
      <c r="U7" s="1263"/>
      <c r="V7" s="1263"/>
    </row>
    <row r="8" spans="1:22">
      <c r="A8" s="105"/>
      <c r="B8" s="476" t="s">
        <v>379</v>
      </c>
      <c r="C8" s="476" t="s">
        <v>379</v>
      </c>
      <c r="D8" s="476" t="s">
        <v>379</v>
      </c>
      <c r="E8" s="476" t="s">
        <v>379</v>
      </c>
      <c r="F8" s="476" t="s">
        <v>379</v>
      </c>
      <c r="G8" s="476" t="s">
        <v>379</v>
      </c>
      <c r="K8" s="476"/>
      <c r="L8" s="476"/>
      <c r="M8" s="476"/>
      <c r="N8" s="476"/>
      <c r="O8" s="476"/>
      <c r="P8" s="476"/>
      <c r="Q8" s="1263"/>
      <c r="R8" s="1263"/>
      <c r="S8" s="1263"/>
      <c r="T8" s="1263"/>
      <c r="U8" s="1263"/>
      <c r="V8" s="1263"/>
    </row>
    <row r="9" spans="1:22">
      <c r="A9" s="105" t="s">
        <v>1016</v>
      </c>
      <c r="B9" s="476">
        <v>6130</v>
      </c>
      <c r="C9" s="476">
        <v>76622</v>
      </c>
      <c r="D9" s="476">
        <v>6122</v>
      </c>
      <c r="E9" s="476">
        <v>76526</v>
      </c>
      <c r="F9" s="476">
        <v>6326</v>
      </c>
      <c r="G9" s="476">
        <v>79071</v>
      </c>
      <c r="K9" s="476"/>
      <c r="L9" s="476"/>
      <c r="M9" s="476"/>
      <c r="N9" s="476"/>
      <c r="O9" s="476"/>
      <c r="P9" s="476"/>
      <c r="Q9" s="1263"/>
      <c r="R9" s="1263"/>
      <c r="S9" s="1263"/>
      <c r="T9" s="1263"/>
      <c r="U9" s="1263"/>
      <c r="V9" s="1263"/>
    </row>
    <row r="10" spans="1:22">
      <c r="A10" s="105" t="s">
        <v>981</v>
      </c>
      <c r="B10" s="476">
        <v>0</v>
      </c>
      <c r="C10" s="476">
        <v>0</v>
      </c>
      <c r="D10" s="476">
        <v>0</v>
      </c>
      <c r="E10" s="476">
        <v>0</v>
      </c>
      <c r="F10" s="476">
        <v>0</v>
      </c>
      <c r="G10" s="476">
        <v>0</v>
      </c>
      <c r="I10" s="188"/>
      <c r="K10" s="476"/>
      <c r="L10" s="476"/>
      <c r="M10" s="476"/>
      <c r="N10" s="476"/>
      <c r="O10" s="476"/>
      <c r="P10" s="476"/>
      <c r="Q10" s="1263"/>
      <c r="R10" s="1263"/>
      <c r="S10" s="1263"/>
      <c r="T10" s="1263"/>
      <c r="U10" s="1263"/>
      <c r="V10" s="1263"/>
    </row>
    <row r="11" spans="1:22">
      <c r="A11" s="105" t="s">
        <v>982</v>
      </c>
      <c r="B11" s="476">
        <v>4769</v>
      </c>
      <c r="C11" s="476">
        <v>59612</v>
      </c>
      <c r="D11" s="476">
        <v>4741</v>
      </c>
      <c r="E11" s="476">
        <v>59267</v>
      </c>
      <c r="F11" s="476">
        <v>4789</v>
      </c>
      <c r="G11" s="476">
        <v>59856</v>
      </c>
      <c r="K11" s="476"/>
      <c r="L11" s="476"/>
      <c r="M11" s="476"/>
      <c r="N11" s="476"/>
      <c r="O11" s="476"/>
      <c r="P11" s="476"/>
      <c r="Q11" s="1263"/>
      <c r="R11" s="1263"/>
      <c r="S11" s="1263"/>
      <c r="T11" s="1263"/>
      <c r="U11" s="1263"/>
      <c r="V11" s="1263"/>
    </row>
    <row r="12" spans="1:22">
      <c r="A12" s="1355" t="s">
        <v>1017</v>
      </c>
      <c r="B12" s="476">
        <v>4451</v>
      </c>
      <c r="C12" s="476">
        <v>55639</v>
      </c>
      <c r="D12" s="476">
        <v>4341</v>
      </c>
      <c r="E12" s="476">
        <v>54270</v>
      </c>
      <c r="F12" s="476">
        <v>4384</v>
      </c>
      <c r="G12" s="476">
        <v>54792</v>
      </c>
      <c r="K12" s="476"/>
      <c r="L12" s="476"/>
      <c r="M12" s="476"/>
      <c r="N12" s="476"/>
      <c r="O12" s="476"/>
      <c r="P12" s="476"/>
      <c r="Q12" s="1263"/>
      <c r="R12" s="1263"/>
      <c r="S12" s="1263"/>
      <c r="T12" s="1263"/>
      <c r="U12" s="1263"/>
      <c r="V12" s="1263"/>
    </row>
    <row r="13" spans="1:22">
      <c r="A13" s="1355" t="s">
        <v>1018</v>
      </c>
      <c r="B13" s="476">
        <v>318</v>
      </c>
      <c r="C13" s="476">
        <v>3973</v>
      </c>
      <c r="D13" s="476">
        <v>400</v>
      </c>
      <c r="E13" s="476">
        <v>4997</v>
      </c>
      <c r="F13" s="476">
        <v>405</v>
      </c>
      <c r="G13" s="476">
        <v>5064</v>
      </c>
      <c r="K13" s="476"/>
      <c r="L13" s="476"/>
      <c r="M13" s="476"/>
      <c r="N13" s="476"/>
      <c r="O13" s="476"/>
      <c r="P13" s="476"/>
      <c r="Q13" s="1263"/>
      <c r="R13" s="1263"/>
      <c r="S13" s="1263"/>
      <c r="T13" s="1263"/>
      <c r="U13" s="1263"/>
      <c r="V13" s="1263"/>
    </row>
    <row r="14" spans="1:22">
      <c r="A14" s="105" t="s">
        <v>985</v>
      </c>
      <c r="B14" s="476">
        <v>318</v>
      </c>
      <c r="C14" s="476">
        <v>3979</v>
      </c>
      <c r="D14" s="476">
        <v>317</v>
      </c>
      <c r="E14" s="476">
        <v>3956</v>
      </c>
      <c r="F14" s="476">
        <v>391</v>
      </c>
      <c r="G14" s="476">
        <v>4887</v>
      </c>
      <c r="K14" s="476"/>
      <c r="L14" s="476"/>
      <c r="M14" s="476"/>
      <c r="N14" s="476"/>
      <c r="O14" s="476"/>
      <c r="P14" s="476"/>
      <c r="Q14" s="1263"/>
      <c r="R14" s="1263"/>
      <c r="S14" s="1263"/>
      <c r="T14" s="1263"/>
      <c r="U14" s="1263"/>
      <c r="V14" s="1263"/>
    </row>
    <row r="15" spans="1:22">
      <c r="A15" s="105" t="s">
        <v>986</v>
      </c>
      <c r="B15" s="476">
        <v>824</v>
      </c>
      <c r="C15" s="476">
        <v>10302</v>
      </c>
      <c r="D15" s="476">
        <v>840</v>
      </c>
      <c r="E15" s="476">
        <v>10504</v>
      </c>
      <c r="F15" s="476">
        <v>863</v>
      </c>
      <c r="G15" s="476">
        <v>10782</v>
      </c>
      <c r="K15" s="476"/>
      <c r="L15" s="476"/>
      <c r="M15" s="476"/>
      <c r="N15" s="476"/>
      <c r="O15" s="476"/>
      <c r="P15" s="476"/>
      <c r="Q15" s="1263"/>
      <c r="R15" s="1263"/>
      <c r="S15" s="1263"/>
      <c r="T15" s="1263"/>
      <c r="U15" s="1263"/>
      <c r="V15" s="1263"/>
    </row>
    <row r="16" spans="1:22">
      <c r="A16" s="105" t="s">
        <v>988</v>
      </c>
      <c r="B16" s="476">
        <v>219</v>
      </c>
      <c r="C16" s="476">
        <v>2729</v>
      </c>
      <c r="D16" s="476">
        <v>224</v>
      </c>
      <c r="E16" s="476">
        <v>2799</v>
      </c>
      <c r="F16" s="476">
        <v>283</v>
      </c>
      <c r="G16" s="476">
        <v>3546</v>
      </c>
      <c r="K16" s="476"/>
      <c r="L16" s="476"/>
      <c r="M16" s="476"/>
      <c r="N16" s="476"/>
      <c r="O16" s="476"/>
      <c r="P16" s="476"/>
      <c r="Q16" s="1263"/>
      <c r="R16" s="1263"/>
      <c r="S16" s="1263"/>
      <c r="T16" s="1263"/>
      <c r="U16" s="1263"/>
      <c r="V16" s="1263"/>
    </row>
    <row r="17" spans="1:22">
      <c r="A17" s="105"/>
      <c r="B17" s="476"/>
      <c r="C17" s="476" t="s">
        <v>379</v>
      </c>
      <c r="D17" s="476"/>
      <c r="E17" s="514" t="s">
        <v>379</v>
      </c>
      <c r="F17" s="514"/>
      <c r="G17" s="514" t="s">
        <v>379</v>
      </c>
      <c r="K17" s="476"/>
      <c r="L17" s="476"/>
      <c r="M17" s="476"/>
      <c r="N17" s="514"/>
      <c r="O17" s="514"/>
      <c r="P17" s="514"/>
      <c r="Q17" s="1263"/>
      <c r="R17" s="1263"/>
      <c r="S17" s="1263"/>
      <c r="T17" s="1263"/>
      <c r="U17" s="1263"/>
      <c r="V17" s="1263"/>
    </row>
    <row r="18" spans="1:22">
      <c r="A18" s="105" t="s">
        <v>989</v>
      </c>
      <c r="B18" s="476">
        <v>3083</v>
      </c>
      <c r="C18" s="476">
        <v>38544</v>
      </c>
      <c r="D18" s="476">
        <v>3148</v>
      </c>
      <c r="E18" s="476">
        <v>39344</v>
      </c>
      <c r="F18" s="476">
        <v>2898</v>
      </c>
      <c r="G18" s="476">
        <v>36231</v>
      </c>
      <c r="K18" s="476"/>
      <c r="L18" s="476"/>
      <c r="M18" s="476"/>
      <c r="N18" s="476"/>
      <c r="O18" s="476"/>
      <c r="P18" s="476"/>
      <c r="Q18" s="1263"/>
      <c r="R18" s="1263"/>
      <c r="S18" s="1263"/>
      <c r="T18" s="1263"/>
      <c r="U18" s="1263"/>
      <c r="V18" s="1263"/>
    </row>
    <row r="19" spans="1:22">
      <c r="A19" s="105" t="s">
        <v>1019</v>
      </c>
      <c r="B19" s="476">
        <v>34</v>
      </c>
      <c r="C19" s="476">
        <v>429</v>
      </c>
      <c r="D19" s="476">
        <v>68</v>
      </c>
      <c r="E19" s="476">
        <v>853</v>
      </c>
      <c r="F19" s="476">
        <v>31</v>
      </c>
      <c r="G19" s="476">
        <v>384</v>
      </c>
      <c r="K19" s="476"/>
      <c r="L19" s="476"/>
      <c r="M19" s="476"/>
      <c r="N19" s="476"/>
      <c r="O19" s="476"/>
      <c r="P19" s="476"/>
      <c r="Q19" s="1263"/>
      <c r="R19" s="1263"/>
      <c r="S19" s="1263"/>
      <c r="T19" s="1263"/>
      <c r="U19" s="1263"/>
      <c r="V19" s="1263"/>
    </row>
    <row r="20" spans="1:22">
      <c r="A20" s="105" t="s">
        <v>1020</v>
      </c>
      <c r="B20" s="476">
        <v>5</v>
      </c>
      <c r="C20" s="476">
        <v>62</v>
      </c>
      <c r="D20" s="476">
        <v>5</v>
      </c>
      <c r="E20" s="476">
        <v>65</v>
      </c>
      <c r="F20" s="476">
        <v>5</v>
      </c>
      <c r="G20" s="476">
        <v>66</v>
      </c>
      <c r="K20" s="476"/>
      <c r="L20" s="476"/>
      <c r="M20" s="476"/>
      <c r="N20" s="476"/>
      <c r="O20" s="476"/>
      <c r="P20" s="476"/>
      <c r="Q20" s="1263"/>
      <c r="R20" s="1263"/>
      <c r="S20" s="1263"/>
      <c r="T20" s="1263"/>
      <c r="U20" s="1263"/>
      <c r="V20" s="1263"/>
    </row>
    <row r="21" spans="1:22">
      <c r="A21" s="105" t="s">
        <v>1021</v>
      </c>
      <c r="B21" s="476">
        <v>0</v>
      </c>
      <c r="C21" s="476">
        <v>0</v>
      </c>
      <c r="D21" s="476">
        <v>0</v>
      </c>
      <c r="E21" s="476">
        <v>0</v>
      </c>
      <c r="F21" s="476">
        <v>0</v>
      </c>
      <c r="G21" s="476">
        <v>0</v>
      </c>
      <c r="K21" s="476"/>
      <c r="L21" s="476"/>
      <c r="M21" s="476"/>
      <c r="N21" s="476"/>
      <c r="O21" s="476"/>
      <c r="P21" s="476"/>
      <c r="Q21" s="1263"/>
      <c r="R21" s="1263"/>
      <c r="S21" s="1263"/>
      <c r="T21" s="1263"/>
      <c r="U21" s="1263"/>
      <c r="V21" s="1263"/>
    </row>
    <row r="22" spans="1:22">
      <c r="A22" s="105" t="s">
        <v>1022</v>
      </c>
      <c r="B22" s="476">
        <v>0</v>
      </c>
      <c r="C22" s="476">
        <v>0</v>
      </c>
      <c r="D22" s="476">
        <v>0</v>
      </c>
      <c r="E22" s="476">
        <v>0</v>
      </c>
      <c r="F22" s="476">
        <v>0</v>
      </c>
      <c r="G22" s="476">
        <v>0</v>
      </c>
      <c r="K22" s="476"/>
      <c r="L22" s="476"/>
      <c r="M22" s="476"/>
      <c r="N22" s="476"/>
      <c r="O22" s="476"/>
      <c r="P22" s="476"/>
      <c r="Q22" s="1263"/>
      <c r="R22" s="1263"/>
      <c r="S22" s="1263"/>
      <c r="T22" s="1263"/>
      <c r="U22" s="1263"/>
      <c r="V22" s="1263"/>
    </row>
    <row r="23" spans="1:22">
      <c r="A23" s="105" t="s">
        <v>1023</v>
      </c>
      <c r="B23" s="476">
        <v>0</v>
      </c>
      <c r="C23" s="476">
        <v>0</v>
      </c>
      <c r="D23" s="476">
        <v>0</v>
      </c>
      <c r="E23" s="476">
        <v>0</v>
      </c>
      <c r="F23" s="476">
        <v>0</v>
      </c>
      <c r="G23" s="476">
        <v>0</v>
      </c>
      <c r="K23" s="476"/>
      <c r="L23" s="476"/>
      <c r="M23" s="476"/>
      <c r="N23" s="476"/>
      <c r="O23" s="476"/>
      <c r="P23" s="476"/>
      <c r="Q23" s="1263"/>
      <c r="R23" s="1263"/>
      <c r="S23" s="1263"/>
      <c r="T23" s="1263"/>
      <c r="U23" s="1263"/>
      <c r="V23" s="1263"/>
    </row>
    <row r="24" spans="1:22">
      <c r="A24" s="105" t="s">
        <v>1024</v>
      </c>
      <c r="B24" s="476">
        <v>1105</v>
      </c>
      <c r="C24" s="476">
        <v>13818</v>
      </c>
      <c r="D24" s="476">
        <v>1100</v>
      </c>
      <c r="E24" s="476">
        <v>13747</v>
      </c>
      <c r="F24" s="476">
        <v>856</v>
      </c>
      <c r="G24" s="476">
        <v>10699</v>
      </c>
      <c r="K24" s="476"/>
      <c r="L24" s="476"/>
      <c r="M24" s="476"/>
      <c r="N24" s="476"/>
      <c r="O24" s="476"/>
      <c r="P24" s="476"/>
      <c r="Q24" s="1263"/>
      <c r="R24" s="1263"/>
      <c r="S24" s="1263"/>
      <c r="T24" s="1263"/>
      <c r="U24" s="1263"/>
      <c r="V24" s="1263"/>
    </row>
    <row r="25" spans="1:22">
      <c r="A25" s="105" t="s">
        <v>1025</v>
      </c>
      <c r="B25" s="476">
        <v>319</v>
      </c>
      <c r="C25" s="476">
        <v>3985</v>
      </c>
      <c r="D25" s="476">
        <v>322</v>
      </c>
      <c r="E25" s="476">
        <v>4019</v>
      </c>
      <c r="F25" s="476">
        <v>361</v>
      </c>
      <c r="G25" s="476">
        <v>4509</v>
      </c>
      <c r="K25" s="476"/>
      <c r="L25" s="476"/>
      <c r="M25" s="476"/>
      <c r="N25" s="476"/>
      <c r="O25" s="476"/>
      <c r="P25" s="476"/>
      <c r="Q25" s="1263"/>
      <c r="R25" s="1263"/>
      <c r="S25" s="1263"/>
      <c r="T25" s="1263"/>
      <c r="U25" s="1263"/>
      <c r="V25" s="1263"/>
    </row>
    <row r="26" spans="1:22">
      <c r="A26" s="105" t="s">
        <v>1026</v>
      </c>
      <c r="B26" s="476">
        <v>13</v>
      </c>
      <c r="C26" s="476">
        <v>156</v>
      </c>
      <c r="D26" s="476">
        <v>13</v>
      </c>
      <c r="E26" s="476">
        <v>161</v>
      </c>
      <c r="F26" s="476">
        <v>11</v>
      </c>
      <c r="G26" s="476">
        <v>137</v>
      </c>
      <c r="K26" s="476"/>
      <c r="L26" s="476"/>
      <c r="M26" s="476"/>
      <c r="N26" s="476"/>
      <c r="O26" s="476"/>
      <c r="P26" s="476"/>
      <c r="Q26" s="1263"/>
      <c r="R26" s="1263"/>
      <c r="S26" s="1263"/>
      <c r="T26" s="1263"/>
      <c r="U26" s="1263"/>
      <c r="V26" s="1263"/>
    </row>
    <row r="27" spans="1:22">
      <c r="A27" s="105" t="s">
        <v>1027</v>
      </c>
      <c r="B27" s="476">
        <v>0</v>
      </c>
      <c r="C27" s="476">
        <v>1</v>
      </c>
      <c r="D27" s="476">
        <v>0</v>
      </c>
      <c r="E27" s="476">
        <v>2</v>
      </c>
      <c r="F27" s="476">
        <v>0</v>
      </c>
      <c r="G27" s="476">
        <v>3</v>
      </c>
      <c r="K27" s="476"/>
      <c r="L27" s="476"/>
      <c r="M27" s="476"/>
      <c r="N27" s="476"/>
      <c r="O27" s="476"/>
      <c r="P27" s="476"/>
      <c r="Q27" s="1263"/>
      <c r="R27" s="1263"/>
      <c r="S27" s="1263"/>
      <c r="T27" s="1263"/>
      <c r="U27" s="1263"/>
      <c r="V27" s="1263"/>
    </row>
    <row r="28" spans="1:22">
      <c r="A28" s="105" t="s">
        <v>1028</v>
      </c>
      <c r="B28" s="476">
        <v>0</v>
      </c>
      <c r="C28" s="476">
        <v>0</v>
      </c>
      <c r="D28" s="476">
        <v>0</v>
      </c>
      <c r="E28" s="476">
        <v>0</v>
      </c>
      <c r="F28" s="476">
        <v>0</v>
      </c>
      <c r="G28" s="476">
        <v>0</v>
      </c>
      <c r="K28" s="476"/>
      <c r="L28" s="476"/>
      <c r="M28" s="476"/>
      <c r="N28" s="476"/>
      <c r="O28" s="476"/>
      <c r="P28" s="476"/>
      <c r="Q28" s="1263"/>
      <c r="R28" s="1263"/>
      <c r="S28" s="1263"/>
      <c r="T28" s="1263"/>
      <c r="U28" s="1263"/>
      <c r="V28" s="1263"/>
    </row>
    <row r="29" spans="1:22">
      <c r="A29" s="105" t="s">
        <v>1029</v>
      </c>
      <c r="B29" s="476">
        <v>0</v>
      </c>
      <c r="C29" s="476">
        <v>0</v>
      </c>
      <c r="D29" s="476">
        <v>0</v>
      </c>
      <c r="E29" s="476">
        <v>0</v>
      </c>
      <c r="F29" s="476">
        <v>91</v>
      </c>
      <c r="G29" s="476">
        <v>1145</v>
      </c>
      <c r="K29" s="476"/>
      <c r="L29" s="476"/>
      <c r="M29" s="476"/>
      <c r="N29" s="476"/>
      <c r="O29" s="476"/>
      <c r="P29" s="476"/>
      <c r="Q29" s="1263"/>
      <c r="R29" s="1263"/>
      <c r="S29" s="1263"/>
      <c r="T29" s="1263"/>
      <c r="U29" s="1263"/>
      <c r="V29" s="1263"/>
    </row>
    <row r="30" spans="1:22">
      <c r="A30" s="105" t="s">
        <v>1030</v>
      </c>
      <c r="B30" s="476">
        <v>55</v>
      </c>
      <c r="C30" s="476">
        <v>691</v>
      </c>
      <c r="D30" s="476">
        <v>63</v>
      </c>
      <c r="E30" s="476">
        <v>783</v>
      </c>
      <c r="F30" s="476">
        <v>110</v>
      </c>
      <c r="G30" s="476">
        <v>1371</v>
      </c>
      <c r="K30" s="476"/>
      <c r="L30" s="476"/>
      <c r="M30" s="476"/>
      <c r="N30" s="476"/>
      <c r="O30" s="476"/>
      <c r="P30" s="476"/>
      <c r="Q30" s="1263"/>
      <c r="R30" s="1263"/>
      <c r="S30" s="1263"/>
      <c r="T30" s="1263"/>
      <c r="U30" s="1263"/>
      <c r="V30" s="1263"/>
    </row>
    <row r="31" spans="1:22">
      <c r="A31" s="1354" t="s">
        <v>1031</v>
      </c>
      <c r="B31" s="476">
        <v>0</v>
      </c>
      <c r="C31" s="476">
        <v>0</v>
      </c>
      <c r="D31" s="476">
        <v>0</v>
      </c>
      <c r="E31" s="476">
        <v>0</v>
      </c>
      <c r="F31" s="476">
        <v>0</v>
      </c>
      <c r="G31" s="476">
        <v>0</v>
      </c>
      <c r="K31" s="476"/>
      <c r="L31" s="476"/>
      <c r="M31" s="476"/>
      <c r="N31" s="476"/>
      <c r="O31" s="476"/>
      <c r="P31" s="476"/>
      <c r="Q31" s="1263"/>
      <c r="R31" s="1263"/>
      <c r="S31" s="1263"/>
      <c r="T31" s="1263"/>
      <c r="U31" s="1263"/>
      <c r="V31" s="1263"/>
    </row>
    <row r="32" spans="1:22">
      <c r="A32" s="105" t="s">
        <v>1032</v>
      </c>
      <c r="B32" s="476">
        <v>170</v>
      </c>
      <c r="C32" s="476">
        <v>2122</v>
      </c>
      <c r="D32" s="476">
        <v>176</v>
      </c>
      <c r="E32" s="476">
        <v>2202</v>
      </c>
      <c r="F32" s="476">
        <v>26</v>
      </c>
      <c r="G32" s="476">
        <v>333</v>
      </c>
      <c r="K32" s="476"/>
      <c r="L32" s="476"/>
      <c r="M32" s="476"/>
      <c r="N32" s="476"/>
      <c r="O32" s="476"/>
      <c r="P32" s="476"/>
      <c r="Q32" s="1263"/>
      <c r="R32" s="1263"/>
      <c r="S32" s="1263"/>
      <c r="T32" s="1263"/>
      <c r="U32" s="1263"/>
      <c r="V32" s="1263"/>
    </row>
    <row r="33" spans="1:22">
      <c r="A33" s="105" t="s">
        <v>1033</v>
      </c>
      <c r="B33" s="476">
        <v>1382</v>
      </c>
      <c r="C33" s="476">
        <v>17276</v>
      </c>
      <c r="D33" s="476">
        <v>1401</v>
      </c>
      <c r="E33" s="476">
        <v>17508</v>
      </c>
      <c r="F33" s="476">
        <v>1399</v>
      </c>
      <c r="G33" s="476">
        <v>17486</v>
      </c>
      <c r="K33" s="476"/>
      <c r="L33" s="476"/>
      <c r="M33" s="476"/>
      <c r="N33" s="476"/>
      <c r="O33" s="476"/>
      <c r="P33" s="476"/>
      <c r="Q33" s="1263"/>
      <c r="R33" s="1263"/>
      <c r="S33" s="1263"/>
      <c r="T33" s="1263"/>
      <c r="U33" s="1263"/>
      <c r="V33" s="1263"/>
    </row>
    <row r="34" spans="1:22">
      <c r="A34" s="105" t="s">
        <v>1034</v>
      </c>
      <c r="B34" s="476">
        <v>0</v>
      </c>
      <c r="C34" s="476">
        <v>4</v>
      </c>
      <c r="D34" s="476">
        <v>0</v>
      </c>
      <c r="E34" s="476">
        <v>4</v>
      </c>
      <c r="F34" s="476">
        <v>8</v>
      </c>
      <c r="G34" s="476">
        <v>98</v>
      </c>
      <c r="K34" s="476"/>
      <c r="L34" s="476"/>
      <c r="M34" s="476"/>
      <c r="N34" s="476"/>
      <c r="O34" s="476"/>
      <c r="P34" s="476"/>
      <c r="Q34" s="1263"/>
      <c r="R34" s="1263"/>
      <c r="S34" s="1263"/>
      <c r="T34" s="1263"/>
      <c r="U34" s="1263"/>
      <c r="V34" s="1263"/>
    </row>
    <row r="35" spans="1:22">
      <c r="A35" s="105"/>
      <c r="B35" s="476" t="s">
        <v>379</v>
      </c>
      <c r="C35" s="476" t="s">
        <v>379</v>
      </c>
      <c r="D35" s="476" t="s">
        <v>379</v>
      </c>
      <c r="E35" s="476" t="s">
        <v>379</v>
      </c>
      <c r="F35" s="476" t="s">
        <v>379</v>
      </c>
      <c r="G35" s="476" t="s">
        <v>379</v>
      </c>
      <c r="K35" s="476"/>
      <c r="L35" s="476"/>
      <c r="M35" s="476"/>
      <c r="N35" s="476"/>
      <c r="O35" s="476"/>
      <c r="P35" s="476"/>
      <c r="Q35" s="1263"/>
      <c r="R35" s="1263"/>
      <c r="S35" s="1263"/>
      <c r="T35" s="1263"/>
      <c r="U35" s="1263"/>
      <c r="V35" s="1263"/>
    </row>
    <row r="36" spans="1:22">
      <c r="A36" s="1270" t="s">
        <v>1035</v>
      </c>
      <c r="B36" s="493">
        <v>61</v>
      </c>
      <c r="C36" s="493">
        <v>771</v>
      </c>
      <c r="D36" s="493">
        <v>59</v>
      </c>
      <c r="E36" s="493">
        <v>745</v>
      </c>
      <c r="F36" s="493">
        <v>51</v>
      </c>
      <c r="G36" s="493">
        <v>637</v>
      </c>
      <c r="K36" s="493"/>
      <c r="L36" s="493"/>
      <c r="M36" s="493"/>
      <c r="N36" s="493"/>
      <c r="O36" s="493"/>
      <c r="P36" s="493"/>
      <c r="Q36" s="1263"/>
      <c r="R36" s="1263"/>
      <c r="S36" s="1263"/>
      <c r="T36" s="1263"/>
      <c r="U36" s="1263"/>
      <c r="V36" s="1263"/>
    </row>
    <row r="37" spans="1:22">
      <c r="A37" s="105"/>
      <c r="B37" s="493" t="s">
        <v>379</v>
      </c>
      <c r="C37" s="493" t="s">
        <v>379</v>
      </c>
      <c r="D37" s="493" t="s">
        <v>379</v>
      </c>
      <c r="E37" s="493" t="s">
        <v>379</v>
      </c>
      <c r="F37" s="493" t="s">
        <v>379</v>
      </c>
      <c r="G37" s="493" t="s">
        <v>379</v>
      </c>
      <c r="K37" s="493"/>
      <c r="L37" s="493"/>
      <c r="M37" s="493"/>
      <c r="N37" s="493"/>
      <c r="O37" s="493"/>
      <c r="P37" s="493"/>
      <c r="Q37" s="1263"/>
      <c r="R37" s="1263"/>
      <c r="S37" s="1263"/>
      <c r="T37" s="1263"/>
      <c r="U37" s="1263"/>
      <c r="V37" s="1263"/>
    </row>
    <row r="38" spans="1:22">
      <c r="A38" s="106" t="s">
        <v>991</v>
      </c>
      <c r="B38" s="493">
        <v>369</v>
      </c>
      <c r="C38" s="493">
        <v>4610</v>
      </c>
      <c r="D38" s="493">
        <v>305</v>
      </c>
      <c r="E38" s="493">
        <v>3820</v>
      </c>
      <c r="F38" s="493">
        <v>503</v>
      </c>
      <c r="G38" s="493">
        <v>6287</v>
      </c>
      <c r="K38" s="493"/>
      <c r="L38" s="493"/>
      <c r="M38" s="493"/>
      <c r="N38" s="493"/>
      <c r="O38" s="493"/>
      <c r="P38" s="493"/>
      <c r="Q38" s="1263"/>
      <c r="R38" s="1263"/>
      <c r="S38" s="1263"/>
      <c r="T38" s="1263"/>
      <c r="U38" s="1263"/>
      <c r="V38" s="1263"/>
    </row>
    <row r="39" spans="1:22">
      <c r="A39" s="105" t="s">
        <v>992</v>
      </c>
      <c r="B39" s="476">
        <v>313</v>
      </c>
      <c r="C39" s="476">
        <v>3908</v>
      </c>
      <c r="D39" s="476">
        <v>241</v>
      </c>
      <c r="E39" s="476">
        <v>3016</v>
      </c>
      <c r="F39" s="476">
        <v>294</v>
      </c>
      <c r="G39" s="476">
        <v>3671</v>
      </c>
      <c r="K39" s="476"/>
      <c r="L39" s="476"/>
      <c r="M39" s="476"/>
      <c r="N39" s="476"/>
      <c r="O39" s="476"/>
      <c r="P39" s="476"/>
      <c r="Q39" s="1263"/>
      <c r="R39" s="1263"/>
      <c r="S39" s="1263"/>
      <c r="T39" s="1263"/>
      <c r="U39" s="1263"/>
      <c r="V39" s="1263"/>
    </row>
    <row r="40" spans="1:22">
      <c r="A40" s="105" t="s">
        <v>993</v>
      </c>
      <c r="B40" s="476">
        <v>56</v>
      </c>
      <c r="C40" s="476">
        <v>702</v>
      </c>
      <c r="D40" s="476">
        <v>64</v>
      </c>
      <c r="E40" s="476">
        <v>804</v>
      </c>
      <c r="F40" s="476">
        <v>54</v>
      </c>
      <c r="G40" s="476">
        <v>676</v>
      </c>
      <c r="K40" s="476"/>
      <c r="L40" s="476"/>
      <c r="M40" s="476"/>
      <c r="N40" s="476"/>
      <c r="O40" s="476"/>
      <c r="P40" s="476"/>
      <c r="Q40" s="1263"/>
      <c r="R40" s="1263"/>
      <c r="S40" s="1263"/>
      <c r="T40" s="1263"/>
      <c r="U40" s="1263"/>
      <c r="V40" s="1263"/>
    </row>
    <row r="41" spans="1:22">
      <c r="A41" s="105" t="s">
        <v>994</v>
      </c>
      <c r="B41" s="476">
        <v>0</v>
      </c>
      <c r="C41" s="476">
        <v>0</v>
      </c>
      <c r="D41" s="476">
        <v>0</v>
      </c>
      <c r="E41" s="476">
        <v>0</v>
      </c>
      <c r="F41" s="476">
        <v>155</v>
      </c>
      <c r="G41" s="476">
        <v>1940</v>
      </c>
      <c r="K41" s="476"/>
      <c r="L41" s="476"/>
      <c r="M41" s="476"/>
      <c r="N41" s="476"/>
      <c r="O41" s="476"/>
      <c r="P41" s="476"/>
      <c r="Q41" s="1263"/>
      <c r="R41" s="1263"/>
      <c r="S41" s="1263"/>
      <c r="T41" s="1263"/>
      <c r="U41" s="1263"/>
      <c r="V41" s="1263"/>
    </row>
    <row r="42" spans="1:22">
      <c r="A42" s="105"/>
      <c r="B42" s="476"/>
      <c r="C42" s="476"/>
      <c r="D42" s="476"/>
      <c r="E42" s="476"/>
      <c r="F42" s="476"/>
      <c r="G42" s="476"/>
      <c r="K42" s="476"/>
      <c r="L42" s="476"/>
      <c r="M42" s="476"/>
      <c r="N42" s="476"/>
      <c r="O42" s="476"/>
      <c r="P42" s="476"/>
      <c r="Q42" s="1263"/>
      <c r="R42" s="1263"/>
      <c r="S42" s="1263"/>
      <c r="T42" s="1263"/>
      <c r="U42" s="1263"/>
      <c r="V42" s="1263"/>
    </row>
    <row r="43" spans="1:22">
      <c r="A43" s="106" t="s">
        <v>995</v>
      </c>
      <c r="B43" s="493">
        <v>0</v>
      </c>
      <c r="C43" s="493">
        <v>0</v>
      </c>
      <c r="D43" s="493">
        <v>0</v>
      </c>
      <c r="E43" s="493">
        <v>1</v>
      </c>
      <c r="F43" s="493">
        <v>21</v>
      </c>
      <c r="G43" s="493">
        <v>264</v>
      </c>
      <c r="K43" s="493"/>
      <c r="L43" s="493"/>
      <c r="M43" s="493"/>
      <c r="N43" s="493"/>
      <c r="O43" s="493"/>
      <c r="P43" s="493"/>
      <c r="Q43" s="1263"/>
      <c r="R43" s="1263"/>
      <c r="S43" s="1263"/>
      <c r="T43" s="1263"/>
      <c r="U43" s="1263"/>
      <c r="V43" s="1263"/>
    </row>
    <row r="44" spans="1:22">
      <c r="A44" s="105"/>
      <c r="B44" s="476" t="s">
        <v>379</v>
      </c>
      <c r="C44" s="476" t="s">
        <v>379</v>
      </c>
      <c r="D44" s="476" t="s">
        <v>379</v>
      </c>
      <c r="E44" s="476" t="s">
        <v>379</v>
      </c>
      <c r="F44" s="476" t="s">
        <v>379</v>
      </c>
      <c r="G44" s="476" t="s">
        <v>379</v>
      </c>
      <c r="K44" s="476"/>
      <c r="L44" s="476"/>
      <c r="M44" s="476"/>
      <c r="N44" s="476"/>
      <c r="O44" s="476"/>
      <c r="P44" s="476"/>
      <c r="Q44" s="1263"/>
      <c r="R44" s="1263"/>
      <c r="S44" s="1263"/>
      <c r="T44" s="1263"/>
      <c r="U44" s="1263"/>
      <c r="V44" s="1263"/>
    </row>
    <row r="45" spans="1:22">
      <c r="A45" s="106" t="s">
        <v>997</v>
      </c>
      <c r="B45" s="493">
        <v>802</v>
      </c>
      <c r="C45" s="493">
        <v>10020</v>
      </c>
      <c r="D45" s="493">
        <v>802</v>
      </c>
      <c r="E45" s="493">
        <v>10020</v>
      </c>
      <c r="F45" s="493">
        <v>831</v>
      </c>
      <c r="G45" s="493">
        <v>10386</v>
      </c>
      <c r="K45" s="493"/>
      <c r="L45" s="493"/>
      <c r="M45" s="493"/>
      <c r="N45" s="493"/>
      <c r="O45" s="493"/>
      <c r="P45" s="493"/>
      <c r="Q45" s="1263"/>
      <c r="R45" s="1263"/>
      <c r="S45" s="1263"/>
      <c r="T45" s="1263"/>
      <c r="U45" s="1263"/>
      <c r="V45" s="1263"/>
    </row>
    <row r="46" spans="1:22">
      <c r="A46" s="105" t="s">
        <v>1037</v>
      </c>
      <c r="B46" s="476">
        <v>802</v>
      </c>
      <c r="C46" s="476">
        <v>10020</v>
      </c>
      <c r="D46" s="476">
        <v>802</v>
      </c>
      <c r="E46" s="476">
        <v>10020</v>
      </c>
      <c r="F46" s="476">
        <v>831</v>
      </c>
      <c r="G46" s="476">
        <v>10386</v>
      </c>
      <c r="K46" s="476"/>
      <c r="L46" s="476"/>
      <c r="M46" s="476"/>
      <c r="N46" s="476"/>
      <c r="O46" s="476"/>
      <c r="P46" s="476"/>
      <c r="Q46" s="1263"/>
      <c r="R46" s="1263"/>
      <c r="S46" s="1263"/>
      <c r="T46" s="1263"/>
      <c r="U46" s="1263"/>
      <c r="V46" s="1263"/>
    </row>
    <row r="47" spans="1:22">
      <c r="A47" s="105"/>
      <c r="B47" s="476" t="s">
        <v>379</v>
      </c>
      <c r="C47" s="476" t="s">
        <v>379</v>
      </c>
      <c r="D47" s="476" t="s">
        <v>379</v>
      </c>
      <c r="E47" s="476" t="s">
        <v>379</v>
      </c>
      <c r="F47" s="476" t="s">
        <v>379</v>
      </c>
      <c r="G47" s="476" t="s">
        <v>379</v>
      </c>
      <c r="K47" s="476"/>
      <c r="L47" s="476"/>
      <c r="M47" s="476"/>
      <c r="N47" s="476"/>
      <c r="O47" s="476"/>
      <c r="P47" s="476"/>
      <c r="Q47" s="1263"/>
      <c r="R47" s="1263"/>
      <c r="S47" s="1263"/>
      <c r="T47" s="1263"/>
      <c r="U47" s="1263"/>
      <c r="V47" s="1263"/>
    </row>
    <row r="48" spans="1:22" ht="21">
      <c r="A48" s="1353" t="s">
        <v>998</v>
      </c>
      <c r="B48" s="493">
        <v>0</v>
      </c>
      <c r="C48" s="493">
        <v>0</v>
      </c>
      <c r="D48" s="806">
        <v>0</v>
      </c>
      <c r="E48" s="806">
        <v>0</v>
      </c>
      <c r="F48" s="806">
        <v>0</v>
      </c>
      <c r="G48" s="806">
        <v>0</v>
      </c>
      <c r="K48" s="493"/>
      <c r="L48" s="493"/>
      <c r="Q48" s="1263"/>
      <c r="R48" s="1263"/>
      <c r="S48" s="1263"/>
      <c r="T48" s="1263"/>
      <c r="U48" s="1263"/>
      <c r="V48" s="1263"/>
    </row>
    <row r="49" spans="1:22" ht="21">
      <c r="A49" s="1353" t="s">
        <v>999</v>
      </c>
      <c r="B49" s="493">
        <v>5</v>
      </c>
      <c r="C49" s="493">
        <v>59</v>
      </c>
      <c r="D49" s="493">
        <v>5</v>
      </c>
      <c r="E49" s="493">
        <v>62</v>
      </c>
      <c r="F49" s="493">
        <v>6</v>
      </c>
      <c r="G49" s="493">
        <v>74</v>
      </c>
      <c r="K49" s="493"/>
      <c r="L49" s="493"/>
      <c r="M49" s="493"/>
      <c r="N49" s="493"/>
      <c r="O49" s="493"/>
      <c r="P49" s="493"/>
      <c r="Q49" s="1263"/>
      <c r="R49" s="1263"/>
      <c r="S49" s="1263"/>
      <c r="T49" s="1263"/>
      <c r="U49" s="1263"/>
      <c r="V49" s="1263"/>
    </row>
    <row r="50" spans="1:22">
      <c r="A50" s="1353"/>
      <c r="B50" s="493"/>
      <c r="C50" s="493"/>
      <c r="D50" s="493"/>
      <c r="E50" s="493"/>
      <c r="F50" s="493"/>
      <c r="G50" s="493"/>
      <c r="K50" s="493"/>
      <c r="L50" s="493"/>
      <c r="M50" s="493"/>
      <c r="N50" s="493"/>
      <c r="O50" s="493"/>
      <c r="P50" s="493"/>
      <c r="Q50" s="1263"/>
      <c r="R50" s="1263"/>
      <c r="S50" s="1263"/>
      <c r="T50" s="1263"/>
      <c r="U50" s="1263"/>
      <c r="V50" s="1263"/>
    </row>
    <row r="51" spans="1:22">
      <c r="A51" s="1353" t="s">
        <v>1000</v>
      </c>
      <c r="B51" s="493">
        <v>0</v>
      </c>
      <c r="C51" s="493">
        <v>0</v>
      </c>
      <c r="D51" s="493">
        <v>0</v>
      </c>
      <c r="E51" s="493">
        <v>0</v>
      </c>
      <c r="F51" s="493">
        <v>0</v>
      </c>
      <c r="G51" s="493">
        <v>0</v>
      </c>
      <c r="K51" s="493"/>
      <c r="L51" s="493"/>
      <c r="M51" s="493"/>
      <c r="N51" s="493"/>
      <c r="O51" s="493"/>
      <c r="P51" s="493"/>
      <c r="Q51" s="1263"/>
      <c r="R51" s="1263"/>
      <c r="S51" s="1263"/>
      <c r="T51" s="1263"/>
      <c r="U51" s="1263"/>
      <c r="V51" s="1263"/>
    </row>
    <row r="52" spans="1:22" ht="15" hidden="1" customHeight="1">
      <c r="A52" s="105"/>
      <c r="B52" s="493" t="s">
        <v>379</v>
      </c>
      <c r="C52" s="493" t="s">
        <v>379</v>
      </c>
      <c r="D52" s="493" t="s">
        <v>379</v>
      </c>
      <c r="E52" s="493" t="s">
        <v>379</v>
      </c>
      <c r="F52" s="493" t="s">
        <v>379</v>
      </c>
      <c r="G52" s="493" t="s">
        <v>379</v>
      </c>
      <c r="K52" s="493"/>
      <c r="L52" s="493"/>
      <c r="M52" s="493"/>
      <c r="N52" s="493"/>
      <c r="O52" s="493"/>
      <c r="P52" s="493"/>
      <c r="Q52" s="1263"/>
      <c r="R52" s="1263"/>
      <c r="S52" s="1263"/>
      <c r="T52" s="1263"/>
      <c r="U52" s="1263"/>
      <c r="V52" s="1263"/>
    </row>
    <row r="53" spans="1:22" ht="15" hidden="1" customHeight="1">
      <c r="A53" s="106" t="s">
        <v>1157</v>
      </c>
      <c r="B53" s="493" t="e">
        <v>#N/A</v>
      </c>
      <c r="C53" s="493" t="e">
        <v>#N/A</v>
      </c>
      <c r="D53" s="493" t="e">
        <v>#N/A</v>
      </c>
      <c r="E53" s="493" t="e">
        <v>#N/A</v>
      </c>
      <c r="F53" s="493" t="e">
        <v>#N/A</v>
      </c>
      <c r="G53" s="493" t="e">
        <v>#N/A</v>
      </c>
      <c r="K53" s="493"/>
      <c r="L53" s="493"/>
      <c r="M53" s="493"/>
      <c r="N53" s="493"/>
      <c r="O53" s="493"/>
      <c r="P53" s="493"/>
      <c r="Q53" s="1263"/>
      <c r="R53" s="1263"/>
      <c r="S53" s="1263"/>
      <c r="T53" s="1263"/>
      <c r="U53" s="1263"/>
      <c r="V53" s="1263"/>
    </row>
    <row r="54" spans="1:22" ht="15" hidden="1" customHeight="1">
      <c r="A54" s="258"/>
      <c r="B54" s="493" t="s">
        <v>379</v>
      </c>
      <c r="C54" s="493"/>
      <c r="D54" s="493" t="s">
        <v>379</v>
      </c>
      <c r="E54" s="493"/>
      <c r="F54" s="493" t="s">
        <v>379</v>
      </c>
      <c r="G54" s="493"/>
      <c r="K54" s="493"/>
      <c r="L54" s="493"/>
      <c r="M54" s="493"/>
      <c r="N54" s="493"/>
      <c r="O54" s="493"/>
      <c r="P54" s="493"/>
      <c r="Q54" s="1263"/>
      <c r="R54" s="1263"/>
      <c r="S54" s="1263"/>
      <c r="T54" s="1263"/>
      <c r="U54" s="1263"/>
      <c r="V54" s="1263"/>
    </row>
    <row r="55" spans="1:22" ht="15" hidden="1" customHeight="1">
      <c r="A55" s="106" t="s">
        <v>1158</v>
      </c>
      <c r="B55" s="493"/>
      <c r="C55" s="493"/>
      <c r="D55" s="493"/>
      <c r="E55" s="493"/>
      <c r="F55" s="493"/>
      <c r="G55" s="493"/>
      <c r="K55" s="493"/>
      <c r="L55" s="493"/>
      <c r="M55" s="493"/>
      <c r="N55" s="493"/>
      <c r="O55" s="493"/>
      <c r="P55" s="493"/>
      <c r="Q55" s="1263"/>
      <c r="R55" s="1263"/>
      <c r="S55" s="1263"/>
      <c r="T55" s="1263"/>
      <c r="U55" s="1263"/>
      <c r="V55" s="1263"/>
    </row>
    <row r="56" spans="1:22" ht="15" hidden="1" customHeight="1">
      <c r="A56" s="105" t="s">
        <v>1159</v>
      </c>
      <c r="B56" s="476" t="e">
        <v>#N/A</v>
      </c>
      <c r="C56" s="476" t="e">
        <v>#N/A</v>
      </c>
      <c r="D56" s="493" t="e">
        <v>#N/A</v>
      </c>
      <c r="E56" s="493" t="e">
        <v>#N/A</v>
      </c>
      <c r="F56" s="493" t="e">
        <v>#N/A</v>
      </c>
      <c r="G56" s="493" t="e">
        <v>#N/A</v>
      </c>
      <c r="K56" s="476"/>
      <c r="L56" s="476"/>
      <c r="M56" s="493"/>
      <c r="N56" s="493"/>
      <c r="O56" s="493"/>
      <c r="P56" s="493"/>
      <c r="Q56" s="1263"/>
      <c r="R56" s="1263"/>
      <c r="S56" s="1263"/>
      <c r="T56" s="1263"/>
      <c r="U56" s="1263"/>
      <c r="V56" s="1263"/>
    </row>
    <row r="57" spans="1:22">
      <c r="A57" s="1345" t="s">
        <v>337</v>
      </c>
      <c r="B57" s="722">
        <v>10450</v>
      </c>
      <c r="C57" s="722">
        <v>130626</v>
      </c>
      <c r="D57" s="722">
        <v>10441</v>
      </c>
      <c r="E57" s="722">
        <v>130518</v>
      </c>
      <c r="F57" s="722">
        <v>10636</v>
      </c>
      <c r="G57" s="722">
        <v>132950</v>
      </c>
      <c r="K57" s="493"/>
      <c r="L57" s="493"/>
      <c r="M57" s="493"/>
      <c r="N57" s="493"/>
      <c r="O57" s="493"/>
      <c r="P57" s="493"/>
      <c r="Q57" s="1263"/>
      <c r="R57" s="1263"/>
      <c r="S57" s="1263"/>
      <c r="T57" s="1263"/>
      <c r="U57" s="1263"/>
      <c r="V57" s="1263"/>
    </row>
    <row r="58" spans="1:22">
      <c r="A58" s="89"/>
      <c r="B58" s="1713"/>
      <c r="C58" s="1713"/>
      <c r="D58" s="1713"/>
      <c r="E58" s="1713"/>
      <c r="F58" s="1713"/>
      <c r="G58" s="1713"/>
    </row>
    <row r="59" spans="1:22">
      <c r="B59" s="1219"/>
      <c r="C59" s="1219"/>
      <c r="D59" s="232"/>
      <c r="E59" s="232"/>
      <c r="F59" s="1219"/>
      <c r="G59" s="1219"/>
    </row>
    <row r="60" spans="1:22">
      <c r="B60" s="85"/>
      <c r="C60" s="85"/>
      <c r="D60" s="85"/>
      <c r="E60" s="85"/>
      <c r="F60" s="85"/>
      <c r="G60" s="85"/>
    </row>
    <row r="61" spans="1:22">
      <c r="B61" s="85"/>
      <c r="C61" s="85"/>
      <c r="D61" s="85"/>
      <c r="E61" s="85"/>
      <c r="F61" s="85"/>
      <c r="G61" s="85"/>
    </row>
    <row r="62" spans="1:22">
      <c r="B62" s="85"/>
      <c r="C62" s="85"/>
      <c r="D62" s="85"/>
      <c r="E62" s="85"/>
      <c r="F62" s="85"/>
      <c r="G62" s="85"/>
    </row>
    <row r="63" spans="1:22">
      <c r="B63" s="85"/>
      <c r="C63" s="85"/>
      <c r="D63" s="85"/>
      <c r="E63" s="85"/>
      <c r="F63" s="85"/>
      <c r="G63" s="85"/>
    </row>
    <row r="64" spans="1:22">
      <c r="B64" s="85"/>
      <c r="C64" s="85"/>
      <c r="D64" s="85"/>
      <c r="E64" s="85"/>
      <c r="F64" s="85"/>
      <c r="G64" s="85"/>
    </row>
    <row r="65" spans="2:7">
      <c r="B65" s="85"/>
      <c r="C65" s="85"/>
      <c r="D65" s="85"/>
      <c r="E65" s="85"/>
      <c r="F65" s="85"/>
      <c r="G65" s="85"/>
    </row>
    <row r="66" spans="2:7">
      <c r="B66" s="85"/>
      <c r="C66" s="85"/>
      <c r="D66" s="85"/>
      <c r="E66" s="85"/>
      <c r="F66" s="85"/>
      <c r="G66" s="85"/>
    </row>
  </sheetData>
  <mergeCells count="27">
    <mergeCell ref="N4:N5"/>
    <mergeCell ref="O4:O5"/>
    <mergeCell ref="O3:P3"/>
    <mergeCell ref="G4:G5"/>
    <mergeCell ref="K4:K5"/>
    <mergeCell ref="M3:N3"/>
    <mergeCell ref="M4:M5"/>
    <mergeCell ref="B3:C3"/>
    <mergeCell ref="D3:E3"/>
    <mergeCell ref="F3:G3"/>
    <mergeCell ref="K3:L3"/>
    <mergeCell ref="B4:B5"/>
    <mergeCell ref="C4:C5"/>
    <mergeCell ref="D4:D5"/>
    <mergeCell ref="E4:E5"/>
    <mergeCell ref="F4:F5"/>
    <mergeCell ref="L4:L5"/>
    <mergeCell ref="Q4:Q5"/>
    <mergeCell ref="Q3:R3"/>
    <mergeCell ref="S3:T3"/>
    <mergeCell ref="U3:V3"/>
    <mergeCell ref="P4:P5"/>
    <mergeCell ref="R4:R5"/>
    <mergeCell ref="S4:S5"/>
    <mergeCell ref="T4:T5"/>
    <mergeCell ref="U4:U5"/>
    <mergeCell ref="V4:V5"/>
  </mergeCells>
  <pageMargins left="0.7" right="0.7" top="0.75" bottom="0.75" header="0.3" footer="0.3"/>
  <pageSetup paperSize="9" scale="70"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BB70-43BE-4839-87A7-14F62DF2F770}">
  <sheetPr codeName="Sheet50">
    <tabColor rgb="FF70A8DA"/>
  </sheetPr>
  <dimension ref="A1:AD80"/>
  <sheetViews>
    <sheetView showGridLines="0" view="pageLayout" zoomScaleNormal="100" zoomScaleSheetLayoutView="100" workbookViewId="0">
      <selection activeCell="A17" sqref="A17"/>
    </sheetView>
  </sheetViews>
  <sheetFormatPr defaultColWidth="8.85546875" defaultRowHeight="14.45"/>
  <cols>
    <col min="1" max="1" width="41" style="84" customWidth="1"/>
    <col min="2" max="2" width="10.5703125" style="84" customWidth="1"/>
    <col min="3" max="3" width="9.42578125" style="84" customWidth="1"/>
    <col min="4" max="4" width="9.5703125" style="84" customWidth="1"/>
    <col min="5" max="5" width="9.140625" style="84" customWidth="1"/>
    <col min="6" max="6" width="9.42578125" style="84" customWidth="1"/>
    <col min="7" max="7" width="9.140625" style="84" customWidth="1"/>
    <col min="8" max="8" width="11.5703125" style="84" customWidth="1"/>
    <col min="9" max="9" width="10.140625" customWidth="1"/>
    <col min="10" max="10" width="7.85546875" customWidth="1"/>
  </cols>
  <sheetData>
    <row r="1" spans="1:26" ht="15.6">
      <c r="A1" s="63" t="s">
        <v>1160</v>
      </c>
      <c r="B1" s="85"/>
      <c r="C1" s="85"/>
      <c r="D1" s="85"/>
      <c r="E1" s="85"/>
      <c r="F1" s="85"/>
      <c r="G1" s="85"/>
      <c r="H1" s="60"/>
      <c r="I1" s="806"/>
      <c r="J1" s="806"/>
    </row>
    <row r="2" spans="1:26">
      <c r="A2" s="154" t="s">
        <v>1039</v>
      </c>
      <c r="B2" s="85"/>
      <c r="C2" s="85"/>
      <c r="D2" s="85"/>
      <c r="E2" s="85"/>
      <c r="F2" s="85"/>
      <c r="G2" s="85"/>
      <c r="H2" s="60"/>
      <c r="I2" s="806"/>
      <c r="J2" s="806"/>
    </row>
    <row r="3" spans="1:26" ht="14.45" customHeight="1">
      <c r="A3" s="85"/>
      <c r="B3" s="1859" t="s">
        <v>1040</v>
      </c>
      <c r="C3" s="1859"/>
      <c r="D3" s="1859" t="s">
        <v>897</v>
      </c>
      <c r="E3" s="1859"/>
      <c r="F3" s="1859" t="s">
        <v>337</v>
      </c>
      <c r="G3" s="1859"/>
      <c r="H3" s="60"/>
      <c r="I3" s="806"/>
      <c r="J3" s="806"/>
    </row>
    <row r="4" spans="1:26">
      <c r="A4" s="232"/>
      <c r="B4" s="1860"/>
      <c r="C4" s="1860"/>
      <c r="D4" s="1860"/>
      <c r="E4" s="1860"/>
      <c r="F4" s="1860"/>
      <c r="G4" s="1860"/>
      <c r="H4" s="60"/>
      <c r="I4" s="806"/>
      <c r="J4" s="806"/>
      <c r="O4" s="1859"/>
      <c r="P4" s="1859"/>
      <c r="Q4" s="1859"/>
      <c r="R4" s="1872"/>
      <c r="S4" s="1859"/>
      <c r="T4" s="1872"/>
      <c r="U4" s="1859"/>
      <c r="V4" s="1859"/>
      <c r="W4" s="1859"/>
      <c r="X4" s="1872"/>
      <c r="Y4" s="1859"/>
      <c r="Z4" s="1872"/>
    </row>
    <row r="5" spans="1:26" ht="15" customHeight="1">
      <c r="A5" s="495"/>
      <c r="B5" s="1861" t="s">
        <v>1013</v>
      </c>
      <c r="C5" s="1861" t="s">
        <v>1041</v>
      </c>
      <c r="D5" s="1861" t="s">
        <v>1013</v>
      </c>
      <c r="E5" s="1861" t="s">
        <v>1041</v>
      </c>
      <c r="F5" s="1861" t="s">
        <v>1013</v>
      </c>
      <c r="G5" s="1861" t="s">
        <v>1041</v>
      </c>
      <c r="H5" s="60"/>
      <c r="I5" s="806"/>
      <c r="J5" s="806"/>
      <c r="O5" s="1859"/>
      <c r="P5" s="1859"/>
      <c r="Q5" s="1872"/>
      <c r="R5" s="1872"/>
      <c r="S5" s="1872"/>
      <c r="T5" s="1872"/>
      <c r="U5" s="1859"/>
      <c r="V5" s="1859"/>
      <c r="W5" s="1872"/>
      <c r="X5" s="1872"/>
      <c r="Y5" s="1872"/>
      <c r="Z5" s="1872"/>
    </row>
    <row r="6" spans="1:26" ht="15" thickBot="1">
      <c r="A6" s="1274" t="s">
        <v>109</v>
      </c>
      <c r="B6" s="1862"/>
      <c r="C6" s="1862"/>
      <c r="D6" s="1862"/>
      <c r="E6" s="1862"/>
      <c r="F6" s="1862"/>
      <c r="G6" s="1862"/>
      <c r="H6" s="60"/>
      <c r="I6" s="806"/>
      <c r="J6" s="806"/>
      <c r="O6" s="1870"/>
      <c r="P6" s="1870"/>
      <c r="Q6" s="1870"/>
      <c r="R6" s="1870"/>
      <c r="S6" s="1870"/>
      <c r="T6" s="1870"/>
      <c r="U6" s="1870"/>
      <c r="V6" s="1870"/>
      <c r="W6" s="1870"/>
      <c r="X6" s="1870"/>
      <c r="Y6" s="1870"/>
      <c r="Z6" s="1870"/>
    </row>
    <row r="7" spans="1:26">
      <c r="A7" s="264" t="s">
        <v>1042</v>
      </c>
      <c r="B7" s="259">
        <v>1200</v>
      </c>
      <c r="C7" s="259">
        <v>96</v>
      </c>
      <c r="D7" s="259" t="s">
        <v>379</v>
      </c>
      <c r="E7" s="259" t="s">
        <v>379</v>
      </c>
      <c r="F7" s="259">
        <v>1200</v>
      </c>
      <c r="G7" s="259">
        <v>96</v>
      </c>
      <c r="H7" s="60"/>
      <c r="I7" s="806"/>
      <c r="J7" s="806"/>
      <c r="O7" s="1871"/>
      <c r="P7" s="1871"/>
      <c r="Q7" s="1871"/>
      <c r="R7" s="1871"/>
      <c r="S7" s="1871"/>
      <c r="T7" s="1871"/>
      <c r="U7" s="1871"/>
      <c r="V7" s="1871"/>
      <c r="W7" s="1871"/>
      <c r="X7" s="1871"/>
      <c r="Y7" s="1871"/>
      <c r="Z7" s="1871"/>
    </row>
    <row r="8" spans="1:26">
      <c r="A8" s="260" t="s">
        <v>1043</v>
      </c>
      <c r="B8" s="99">
        <v>1275</v>
      </c>
      <c r="C8" s="99">
        <v>102</v>
      </c>
      <c r="D8" s="99" t="s">
        <v>379</v>
      </c>
      <c r="E8" s="99" t="s">
        <v>379</v>
      </c>
      <c r="F8" s="99">
        <v>1275</v>
      </c>
      <c r="G8" s="99">
        <v>102</v>
      </c>
      <c r="H8" s="60"/>
      <c r="I8" s="806"/>
      <c r="J8" s="806"/>
      <c r="O8" s="259"/>
      <c r="P8" s="259"/>
      <c r="Q8" s="259"/>
      <c r="R8" s="259"/>
      <c r="S8" s="259"/>
      <c r="T8" s="259"/>
      <c r="U8" s="1247"/>
      <c r="V8" s="1247"/>
      <c r="W8" s="1247"/>
      <c r="X8" s="1247"/>
      <c r="Y8" s="1247"/>
      <c r="Z8" s="1247"/>
    </row>
    <row r="9" spans="1:26">
      <c r="A9" s="260" t="s">
        <v>1044</v>
      </c>
      <c r="B9" s="99">
        <v>220</v>
      </c>
      <c r="C9" s="99">
        <v>18</v>
      </c>
      <c r="D9" s="99" t="s">
        <v>379</v>
      </c>
      <c r="E9" s="99" t="s">
        <v>379</v>
      </c>
      <c r="F9" s="99">
        <v>220</v>
      </c>
      <c r="G9" s="99">
        <v>18</v>
      </c>
      <c r="H9" s="60"/>
      <c r="I9" s="806"/>
      <c r="J9" s="806"/>
      <c r="O9" s="99"/>
      <c r="P9" s="99"/>
      <c r="Q9" s="99"/>
      <c r="R9" s="99"/>
      <c r="S9" s="99"/>
      <c r="T9" s="99"/>
      <c r="U9" s="1247"/>
      <c r="V9" s="1247"/>
      <c r="W9" s="1247"/>
      <c r="X9" s="1247"/>
      <c r="Y9" s="1247"/>
      <c r="Z9" s="1247"/>
    </row>
    <row r="10" spans="1:26">
      <c r="A10" s="260" t="s">
        <v>1045</v>
      </c>
      <c r="B10" s="99">
        <v>156</v>
      </c>
      <c r="C10" s="99">
        <v>13</v>
      </c>
      <c r="D10" s="99" t="s">
        <v>379</v>
      </c>
      <c r="E10" s="99" t="s">
        <v>379</v>
      </c>
      <c r="F10" s="99">
        <v>156</v>
      </c>
      <c r="G10" s="99">
        <v>13</v>
      </c>
      <c r="H10" s="60"/>
      <c r="I10" s="806"/>
      <c r="J10" s="806"/>
      <c r="O10" s="99"/>
      <c r="P10" s="99"/>
      <c r="Q10" s="99"/>
      <c r="R10" s="99"/>
      <c r="S10" s="99"/>
      <c r="T10" s="99"/>
      <c r="U10" s="1247"/>
      <c r="V10" s="1247"/>
      <c r="W10" s="1247"/>
      <c r="X10" s="1247"/>
      <c r="Y10" s="1247"/>
      <c r="Z10" s="1247"/>
    </row>
    <row r="11" spans="1:26">
      <c r="A11" s="260" t="s">
        <v>1046</v>
      </c>
      <c r="B11" s="99">
        <v>51</v>
      </c>
      <c r="C11" s="99">
        <v>4</v>
      </c>
      <c r="D11" s="99" t="s">
        <v>379</v>
      </c>
      <c r="E11" s="99" t="s">
        <v>379</v>
      </c>
      <c r="F11" s="99">
        <v>51</v>
      </c>
      <c r="G11" s="99">
        <v>4</v>
      </c>
      <c r="H11" s="60"/>
      <c r="I11" s="806"/>
      <c r="J11" s="806"/>
      <c r="O11" s="99"/>
      <c r="P11" s="99"/>
      <c r="Q11" s="99"/>
      <c r="R11" s="99"/>
      <c r="S11" s="99"/>
      <c r="T11" s="99"/>
      <c r="U11" s="1247"/>
      <c r="V11" s="1247"/>
      <c r="W11" s="1247"/>
      <c r="X11" s="1247"/>
      <c r="Y11" s="1247"/>
      <c r="Z11" s="1247"/>
    </row>
    <row r="12" spans="1:26">
      <c r="A12" s="260" t="s">
        <v>895</v>
      </c>
      <c r="B12" s="99">
        <v>74</v>
      </c>
      <c r="C12" s="99">
        <v>6</v>
      </c>
      <c r="D12" s="99" t="s">
        <v>379</v>
      </c>
      <c r="E12" s="99" t="s">
        <v>379</v>
      </c>
      <c r="F12" s="99">
        <v>74</v>
      </c>
      <c r="G12" s="99">
        <v>6</v>
      </c>
      <c r="H12" s="60"/>
      <c r="I12" s="806"/>
      <c r="J12" s="806"/>
      <c r="L12" s="188"/>
      <c r="O12" s="99"/>
      <c r="P12" s="99"/>
      <c r="Q12" s="99"/>
      <c r="R12" s="99"/>
      <c r="S12" s="99"/>
      <c r="T12" s="99"/>
      <c r="U12" s="1247"/>
      <c r="V12" s="1247"/>
      <c r="W12" s="1247"/>
      <c r="X12" s="1247"/>
      <c r="Y12" s="1247"/>
      <c r="Z12" s="1247"/>
    </row>
    <row r="13" spans="1:26">
      <c r="A13" s="260" t="s">
        <v>896</v>
      </c>
      <c r="B13" s="99">
        <v>-576</v>
      </c>
      <c r="C13" s="99">
        <v>-46</v>
      </c>
      <c r="D13" s="99" t="s">
        <v>379</v>
      </c>
      <c r="E13" s="99" t="s">
        <v>379</v>
      </c>
      <c r="F13" s="99">
        <v>-576</v>
      </c>
      <c r="G13" s="99">
        <v>-46</v>
      </c>
      <c r="H13" s="60"/>
      <c r="I13" s="806"/>
      <c r="J13" s="806"/>
      <c r="O13" s="99"/>
      <c r="P13" s="99"/>
      <c r="Q13" s="99"/>
      <c r="R13" s="99"/>
      <c r="S13" s="99"/>
      <c r="T13" s="99"/>
      <c r="U13" s="1247"/>
      <c r="V13" s="1247"/>
      <c r="W13" s="1247"/>
      <c r="X13" s="1247"/>
      <c r="Y13" s="1247"/>
      <c r="Z13" s="1247"/>
    </row>
    <row r="14" spans="1:26">
      <c r="A14" s="263" t="s">
        <v>1047</v>
      </c>
      <c r="B14" s="259">
        <v>1750</v>
      </c>
      <c r="C14" s="259">
        <v>140</v>
      </c>
      <c r="D14" s="259" t="s">
        <v>379</v>
      </c>
      <c r="E14" s="259" t="s">
        <v>379</v>
      </c>
      <c r="F14" s="259">
        <v>1750</v>
      </c>
      <c r="G14" s="259">
        <v>140</v>
      </c>
      <c r="H14" s="60"/>
      <c r="I14" s="806"/>
      <c r="J14" s="806"/>
      <c r="O14" s="99"/>
      <c r="P14" s="99"/>
      <c r="Q14" s="99"/>
      <c r="R14" s="99"/>
      <c r="S14" s="99"/>
      <c r="T14" s="99"/>
      <c r="U14" s="1247"/>
      <c r="V14" s="1247"/>
      <c r="W14" s="1247"/>
      <c r="X14" s="1247"/>
      <c r="Y14" s="1247"/>
      <c r="Z14" s="1247"/>
    </row>
    <row r="15" spans="1:26">
      <c r="A15" s="260" t="s">
        <v>1043</v>
      </c>
      <c r="B15" s="99">
        <v>1796</v>
      </c>
      <c r="C15" s="99">
        <v>144</v>
      </c>
      <c r="D15" s="99" t="s">
        <v>379</v>
      </c>
      <c r="E15" s="99" t="s">
        <v>379</v>
      </c>
      <c r="F15" s="99">
        <v>1796</v>
      </c>
      <c r="G15" s="99">
        <v>144</v>
      </c>
      <c r="H15" s="60"/>
      <c r="I15" s="806"/>
      <c r="J15" s="806"/>
      <c r="O15" s="259"/>
      <c r="P15" s="259"/>
      <c r="Q15" s="259"/>
      <c r="R15" s="259"/>
      <c r="S15" s="259"/>
      <c r="T15" s="259"/>
      <c r="U15" s="1247"/>
      <c r="V15" s="1247"/>
      <c r="W15" s="1247"/>
      <c r="X15" s="1247"/>
      <c r="Y15" s="1247"/>
      <c r="Z15" s="1247"/>
    </row>
    <row r="16" spans="1:26">
      <c r="A16" s="260" t="s">
        <v>1044</v>
      </c>
      <c r="B16" s="99">
        <v>517</v>
      </c>
      <c r="C16" s="99">
        <v>41</v>
      </c>
      <c r="D16" s="99" t="s">
        <v>379</v>
      </c>
      <c r="E16" s="99" t="s">
        <v>379</v>
      </c>
      <c r="F16" s="99">
        <v>517</v>
      </c>
      <c r="G16" s="99">
        <v>41</v>
      </c>
      <c r="H16" s="60"/>
      <c r="I16" s="806"/>
      <c r="J16" s="806"/>
      <c r="O16" s="99"/>
      <c r="P16" s="99"/>
      <c r="Q16" s="99"/>
      <c r="R16" s="99"/>
      <c r="S16" s="99"/>
      <c r="T16" s="99"/>
      <c r="U16" s="1247"/>
      <c r="V16" s="1247"/>
      <c r="W16" s="1247"/>
      <c r="X16" s="1247"/>
      <c r="Y16" s="1247"/>
      <c r="Z16" s="1247"/>
    </row>
    <row r="17" spans="1:26">
      <c r="A17" s="260" t="s">
        <v>1045</v>
      </c>
      <c r="B17" s="99">
        <v>586</v>
      </c>
      <c r="C17" s="99">
        <v>47</v>
      </c>
      <c r="D17" s="99" t="s">
        <v>379</v>
      </c>
      <c r="E17" s="99" t="s">
        <v>379</v>
      </c>
      <c r="F17" s="99">
        <v>586</v>
      </c>
      <c r="G17" s="99">
        <v>47</v>
      </c>
      <c r="H17" s="60"/>
      <c r="I17" s="806"/>
      <c r="J17" s="806"/>
      <c r="O17" s="99"/>
      <c r="P17" s="99"/>
      <c r="Q17" s="99"/>
      <c r="R17" s="99"/>
      <c r="S17" s="99"/>
      <c r="T17" s="99"/>
      <c r="U17" s="1247"/>
      <c r="V17" s="1247"/>
      <c r="W17" s="1247"/>
      <c r="X17" s="1247"/>
      <c r="Y17" s="1247"/>
      <c r="Z17" s="1247"/>
    </row>
    <row r="18" spans="1:26">
      <c r="A18" s="260" t="s">
        <v>1046</v>
      </c>
      <c r="B18" s="99">
        <v>86</v>
      </c>
      <c r="C18" s="99">
        <v>7</v>
      </c>
      <c r="D18" s="99" t="s">
        <v>379</v>
      </c>
      <c r="E18" s="99" t="s">
        <v>379</v>
      </c>
      <c r="F18" s="99">
        <v>86</v>
      </c>
      <c r="G18" s="99">
        <v>7</v>
      </c>
      <c r="H18" s="60"/>
      <c r="I18" s="806"/>
      <c r="J18" s="806"/>
      <c r="O18" s="99"/>
      <c r="P18" s="99"/>
      <c r="Q18" s="99"/>
      <c r="R18" s="99"/>
      <c r="S18" s="99"/>
      <c r="T18" s="99"/>
      <c r="U18" s="1247"/>
      <c r="V18" s="1247"/>
      <c r="W18" s="1247"/>
      <c r="X18" s="1247"/>
      <c r="Y18" s="1247"/>
      <c r="Z18" s="1247"/>
    </row>
    <row r="19" spans="1:26">
      <c r="A19" s="260" t="s">
        <v>895</v>
      </c>
      <c r="B19" s="99">
        <v>171</v>
      </c>
      <c r="C19" s="99">
        <v>14</v>
      </c>
      <c r="D19" s="99" t="s">
        <v>379</v>
      </c>
      <c r="E19" s="99" t="s">
        <v>379</v>
      </c>
      <c r="F19" s="99">
        <v>171</v>
      </c>
      <c r="G19" s="99">
        <v>14</v>
      </c>
      <c r="H19" s="60"/>
      <c r="I19" s="806"/>
      <c r="J19" s="806"/>
      <c r="O19" s="99"/>
      <c r="P19" s="99"/>
      <c r="Q19" s="99"/>
      <c r="R19" s="99"/>
      <c r="S19" s="99"/>
      <c r="T19" s="99"/>
      <c r="U19" s="1247"/>
      <c r="V19" s="1247"/>
      <c r="W19" s="1247"/>
      <c r="X19" s="1247"/>
      <c r="Y19" s="1247"/>
      <c r="Z19" s="1247"/>
    </row>
    <row r="20" spans="1:26">
      <c r="A20" s="260" t="s">
        <v>896</v>
      </c>
      <c r="B20" s="99">
        <v>-1407</v>
      </c>
      <c r="C20" s="99">
        <v>-113</v>
      </c>
      <c r="D20" s="99" t="s">
        <v>379</v>
      </c>
      <c r="E20" s="99" t="s">
        <v>379</v>
      </c>
      <c r="F20" s="99">
        <v>-1407</v>
      </c>
      <c r="G20" s="99">
        <v>-113</v>
      </c>
      <c r="H20" s="60"/>
      <c r="I20" s="806"/>
      <c r="J20" s="806"/>
      <c r="O20" s="99"/>
      <c r="P20" s="99"/>
      <c r="Q20" s="99"/>
      <c r="R20" s="99"/>
      <c r="S20" s="99"/>
      <c r="T20" s="99"/>
      <c r="U20" s="1247"/>
      <c r="V20" s="1247"/>
      <c r="W20" s="1247"/>
      <c r="X20" s="1247"/>
      <c r="Y20" s="1247"/>
      <c r="Z20" s="1247"/>
    </row>
    <row r="21" spans="1:26">
      <c r="A21" s="263" t="s">
        <v>1048</v>
      </c>
      <c r="B21" s="259">
        <v>579</v>
      </c>
      <c r="C21" s="259">
        <v>46</v>
      </c>
      <c r="D21" s="259" t="s">
        <v>379</v>
      </c>
      <c r="E21" s="259" t="s">
        <v>379</v>
      </c>
      <c r="F21" s="259">
        <v>579</v>
      </c>
      <c r="G21" s="259">
        <v>46</v>
      </c>
      <c r="H21" s="60"/>
      <c r="I21" s="806"/>
      <c r="J21" s="806"/>
      <c r="O21" s="99"/>
      <c r="P21" s="99"/>
      <c r="Q21" s="99"/>
      <c r="R21" s="99"/>
      <c r="S21" s="99"/>
      <c r="T21" s="99"/>
      <c r="U21" s="1247"/>
      <c r="V21" s="1247"/>
      <c r="W21" s="1247"/>
      <c r="X21" s="1247"/>
      <c r="Y21" s="1247"/>
      <c r="Z21" s="1247"/>
    </row>
    <row r="22" spans="1:26">
      <c r="A22" s="263" t="s">
        <v>1049</v>
      </c>
      <c r="B22" s="259">
        <v>374</v>
      </c>
      <c r="C22" s="259">
        <v>30</v>
      </c>
      <c r="D22" s="259" t="s">
        <v>379</v>
      </c>
      <c r="E22" s="259" t="s">
        <v>379</v>
      </c>
      <c r="F22" s="259">
        <v>374</v>
      </c>
      <c r="G22" s="259">
        <v>30</v>
      </c>
      <c r="H22" s="60"/>
      <c r="I22" s="806"/>
      <c r="J22" s="806"/>
      <c r="O22" s="259"/>
      <c r="P22" s="259"/>
      <c r="Q22" s="259"/>
      <c r="R22" s="259"/>
      <c r="S22" s="259"/>
      <c r="T22" s="259"/>
      <c r="U22" s="1247"/>
      <c r="V22" s="1247"/>
      <c r="W22" s="1247"/>
      <c r="X22" s="1247"/>
      <c r="Y22" s="1247"/>
      <c r="Z22" s="1247"/>
    </row>
    <row r="23" spans="1:26">
      <c r="A23" s="262" t="s">
        <v>1050</v>
      </c>
      <c r="B23" s="259">
        <v>4</v>
      </c>
      <c r="C23" s="259">
        <v>0</v>
      </c>
      <c r="D23" s="259" t="s">
        <v>379</v>
      </c>
      <c r="E23" s="259" t="s">
        <v>379</v>
      </c>
      <c r="F23" s="259">
        <v>4</v>
      </c>
      <c r="G23" s="259">
        <v>0</v>
      </c>
      <c r="H23" s="60"/>
      <c r="I23" s="806"/>
      <c r="J23" s="806"/>
      <c r="O23" s="259"/>
      <c r="P23" s="259"/>
      <c r="Q23" s="259"/>
      <c r="R23" s="259"/>
      <c r="S23" s="259"/>
      <c r="T23" s="259"/>
      <c r="U23" s="1247"/>
      <c r="V23" s="1247"/>
      <c r="W23" s="1247"/>
      <c r="X23" s="1247"/>
      <c r="Y23" s="1247"/>
      <c r="Z23" s="1247"/>
    </row>
    <row r="24" spans="1:26">
      <c r="A24" s="262" t="s">
        <v>1051</v>
      </c>
      <c r="B24" s="259">
        <v>702</v>
      </c>
      <c r="C24" s="259">
        <v>56</v>
      </c>
      <c r="D24" s="259" t="s">
        <v>379</v>
      </c>
      <c r="E24" s="259" t="s">
        <v>379</v>
      </c>
      <c r="F24" s="259">
        <v>702</v>
      </c>
      <c r="G24" s="259">
        <v>56</v>
      </c>
      <c r="H24" s="60"/>
      <c r="I24" s="806"/>
      <c r="J24" s="806"/>
      <c r="O24" s="259"/>
      <c r="P24" s="259"/>
      <c r="Q24" s="259"/>
      <c r="R24" s="259"/>
      <c r="S24" s="259"/>
      <c r="T24" s="259"/>
      <c r="U24" s="1247"/>
      <c r="V24" s="1247"/>
      <c r="W24" s="1247"/>
      <c r="X24" s="1247"/>
      <c r="Y24" s="1247"/>
      <c r="Z24" s="1247"/>
    </row>
    <row r="25" spans="1:26">
      <c r="A25" s="260" t="s">
        <v>1043</v>
      </c>
      <c r="B25" s="99">
        <v>257</v>
      </c>
      <c r="C25" s="99">
        <v>21</v>
      </c>
      <c r="D25" s="99" t="s">
        <v>379</v>
      </c>
      <c r="E25" s="99" t="s">
        <v>379</v>
      </c>
      <c r="F25" s="99">
        <v>257</v>
      </c>
      <c r="G25" s="99">
        <v>21</v>
      </c>
      <c r="H25" s="60"/>
      <c r="I25" s="806"/>
      <c r="J25" s="806"/>
      <c r="O25" s="259"/>
      <c r="P25" s="259"/>
      <c r="Q25" s="259"/>
      <c r="R25" s="259"/>
      <c r="S25" s="259"/>
      <c r="T25" s="259"/>
      <c r="U25" s="1247"/>
      <c r="V25" s="1247"/>
      <c r="W25" s="1247"/>
      <c r="X25" s="1247"/>
      <c r="Y25" s="1247"/>
      <c r="Z25" s="1247"/>
    </row>
    <row r="26" spans="1:26">
      <c r="A26" s="260" t="s">
        <v>1044</v>
      </c>
      <c r="B26" s="99">
        <v>402</v>
      </c>
      <c r="C26" s="99">
        <v>32</v>
      </c>
      <c r="D26" s="99" t="s">
        <v>379</v>
      </c>
      <c r="E26" s="99" t="s">
        <v>379</v>
      </c>
      <c r="F26" s="99">
        <v>402</v>
      </c>
      <c r="G26" s="99">
        <v>32</v>
      </c>
      <c r="H26" s="60"/>
      <c r="I26" s="806"/>
      <c r="J26" s="806"/>
      <c r="O26" s="99"/>
      <c r="P26" s="99"/>
      <c r="Q26" s="99"/>
      <c r="R26" s="99"/>
      <c r="S26" s="99"/>
      <c r="T26" s="99"/>
      <c r="U26" s="1247"/>
      <c r="V26" s="1247"/>
      <c r="W26" s="1247"/>
      <c r="X26" s="1247"/>
      <c r="Y26" s="1247"/>
      <c r="Z26" s="1247"/>
    </row>
    <row r="27" spans="1:26">
      <c r="A27" s="260" t="s">
        <v>1052</v>
      </c>
      <c r="B27" s="99">
        <v>44</v>
      </c>
      <c r="C27" s="99">
        <v>4</v>
      </c>
      <c r="D27" s="99" t="s">
        <v>379</v>
      </c>
      <c r="E27" s="99" t="s">
        <v>379</v>
      </c>
      <c r="F27" s="99">
        <v>44</v>
      </c>
      <c r="G27" s="99">
        <v>4</v>
      </c>
      <c r="H27" s="60"/>
      <c r="I27" s="806"/>
      <c r="J27" s="806"/>
      <c r="O27" s="99"/>
      <c r="P27" s="99"/>
      <c r="Q27" s="99"/>
      <c r="R27" s="99"/>
      <c r="S27" s="99"/>
      <c r="T27" s="99"/>
      <c r="U27" s="1247"/>
      <c r="V27" s="1247"/>
      <c r="W27" s="1247"/>
      <c r="X27" s="1247"/>
      <c r="Y27" s="1247"/>
      <c r="Z27" s="1247"/>
    </row>
    <row r="28" spans="1:26">
      <c r="A28" s="260" t="s">
        <v>1046</v>
      </c>
      <c r="B28" s="99" t="s">
        <v>379</v>
      </c>
      <c r="C28" s="99" t="s">
        <v>379</v>
      </c>
      <c r="D28" s="99" t="s">
        <v>379</v>
      </c>
      <c r="E28" s="99" t="s">
        <v>379</v>
      </c>
      <c r="F28" s="1105">
        <v>0</v>
      </c>
      <c r="G28" s="1105">
        <v>0</v>
      </c>
      <c r="H28" s="60"/>
      <c r="I28" s="806"/>
      <c r="J28" s="806"/>
      <c r="O28" s="99"/>
      <c r="P28" s="99"/>
      <c r="Q28" s="99"/>
      <c r="R28" s="99"/>
      <c r="S28" s="99"/>
      <c r="T28" s="99"/>
      <c r="U28" s="1247"/>
      <c r="V28" s="1247"/>
      <c r="W28" s="1247"/>
      <c r="X28" s="1247"/>
      <c r="Y28" s="1247"/>
      <c r="Z28" s="1247"/>
    </row>
    <row r="29" spans="1:26">
      <c r="A29" s="718" t="s">
        <v>337</v>
      </c>
      <c r="B29" s="717">
        <v>4610</v>
      </c>
      <c r="C29" s="717">
        <v>369</v>
      </c>
      <c r="D29" s="717"/>
      <c r="E29" s="717"/>
      <c r="F29" s="717">
        <v>4610</v>
      </c>
      <c r="G29" s="717">
        <v>369</v>
      </c>
      <c r="H29" s="60"/>
      <c r="I29" s="806"/>
      <c r="J29" s="806"/>
      <c r="O29" s="99"/>
      <c r="P29" s="99"/>
      <c r="Q29" s="99"/>
      <c r="R29" s="99"/>
      <c r="S29" s="1102"/>
      <c r="T29" s="1102"/>
      <c r="U29" s="1247"/>
      <c r="V29" s="1247"/>
      <c r="W29" s="1247"/>
      <c r="X29" s="1247"/>
      <c r="Y29" s="1247"/>
      <c r="Z29" s="1247"/>
    </row>
    <row r="30" spans="1:26">
      <c r="A30" s="64" t="s">
        <v>1053</v>
      </c>
      <c r="B30" s="60"/>
      <c r="C30" s="60"/>
      <c r="D30" s="60"/>
      <c r="E30" s="60"/>
      <c r="F30" s="60"/>
      <c r="G30" s="60"/>
      <c r="H30" s="60"/>
      <c r="I30" s="806"/>
      <c r="J30" s="806"/>
      <c r="O30" s="1360"/>
      <c r="P30" s="1360"/>
      <c r="Q30" s="1360"/>
      <c r="R30" s="1360"/>
      <c r="S30" s="1360"/>
      <c r="T30" s="1360"/>
      <c r="U30" s="1247"/>
      <c r="V30" s="1247"/>
      <c r="W30" s="1247"/>
      <c r="X30" s="1247"/>
      <c r="Y30" s="1247"/>
      <c r="Z30" s="1247"/>
    </row>
    <row r="31" spans="1:26">
      <c r="A31" s="63"/>
      <c r="B31" s="525"/>
      <c r="C31" s="60"/>
      <c r="D31" s="60"/>
      <c r="E31" s="497"/>
      <c r="F31" s="497"/>
      <c r="G31" s="497"/>
      <c r="H31" s="60"/>
      <c r="I31" s="806"/>
      <c r="J31" s="806"/>
    </row>
    <row r="32" spans="1:26">
      <c r="A32" s="63" t="s">
        <v>1161</v>
      </c>
      <c r="B32" s="525"/>
      <c r="C32" s="60"/>
      <c r="D32" s="60"/>
      <c r="E32" s="497"/>
      <c r="F32" s="497"/>
      <c r="G32" s="497"/>
      <c r="H32" s="60"/>
      <c r="I32" s="806"/>
      <c r="J32" s="806"/>
    </row>
    <row r="33" spans="1:30" ht="15" customHeight="1">
      <c r="A33" s="505"/>
      <c r="B33" s="1873" t="s">
        <v>1162</v>
      </c>
      <c r="C33" s="1873" t="s">
        <v>1163</v>
      </c>
      <c r="D33" s="1875" t="s">
        <v>1089</v>
      </c>
      <c r="E33" s="1875"/>
      <c r="F33" s="1875"/>
      <c r="G33" s="1875"/>
      <c r="H33" s="1398"/>
      <c r="I33" s="806"/>
      <c r="J33" s="806"/>
    </row>
    <row r="34" spans="1:30" ht="26.25" customHeight="1" thickBot="1">
      <c r="A34" s="1351" t="s">
        <v>955</v>
      </c>
      <c r="B34" s="1874"/>
      <c r="C34" s="1874"/>
      <c r="D34" s="804" t="s">
        <v>1091</v>
      </c>
      <c r="E34" s="804" t="s">
        <v>1092</v>
      </c>
      <c r="F34" s="804" t="s">
        <v>1164</v>
      </c>
      <c r="G34" s="804" t="s">
        <v>1094</v>
      </c>
      <c r="H34" s="1399" t="s">
        <v>1165</v>
      </c>
      <c r="I34" s="117" t="s">
        <v>337</v>
      </c>
      <c r="J34" s="806"/>
      <c r="K34" s="806"/>
    </row>
    <row r="35" spans="1:30">
      <c r="A35" s="1359" t="s">
        <v>1080</v>
      </c>
      <c r="B35" s="524">
        <v>4.5</v>
      </c>
      <c r="C35" s="803">
        <v>1</v>
      </c>
      <c r="D35" s="524">
        <v>2.5</v>
      </c>
      <c r="E35" s="524">
        <v>0.2</v>
      </c>
      <c r="F35" s="524"/>
      <c r="G35" s="524"/>
      <c r="H35" s="524">
        <v>2.7</v>
      </c>
      <c r="I35" s="524">
        <v>8.1999999999999993</v>
      </c>
      <c r="J35" s="806"/>
      <c r="K35" s="806"/>
      <c r="W35" s="1357"/>
      <c r="X35" s="1357"/>
      <c r="Y35" s="1357"/>
      <c r="Z35" s="1357"/>
      <c r="AA35" s="1357"/>
      <c r="AB35" s="1357"/>
      <c r="AC35" s="1357"/>
      <c r="AD35" s="1357"/>
    </row>
    <row r="36" spans="1:30">
      <c r="A36" s="1359" t="s">
        <v>943</v>
      </c>
      <c r="B36" s="524">
        <v>6</v>
      </c>
      <c r="C36" s="803">
        <v>1.3</v>
      </c>
      <c r="D36" s="524">
        <v>2.5</v>
      </c>
      <c r="E36" s="524">
        <v>0.2</v>
      </c>
      <c r="F36" s="524"/>
      <c r="G36" s="524"/>
      <c r="H36" s="524">
        <v>2.7</v>
      </c>
      <c r="I36" s="524">
        <v>10</v>
      </c>
      <c r="J36" s="759"/>
      <c r="K36" s="806"/>
      <c r="M36" s="188"/>
      <c r="W36" s="1357"/>
      <c r="X36" s="1357"/>
      <c r="Y36" s="1357"/>
      <c r="Z36" s="1357"/>
      <c r="AA36" s="1357"/>
      <c r="AB36" s="1357"/>
      <c r="AC36" s="1357"/>
      <c r="AD36" s="1357"/>
    </row>
    <row r="37" spans="1:30">
      <c r="A37" s="1359" t="s">
        <v>1096</v>
      </c>
      <c r="B37" s="524">
        <v>8</v>
      </c>
      <c r="C37" s="803">
        <v>1.8</v>
      </c>
      <c r="D37" s="524">
        <v>2.5</v>
      </c>
      <c r="E37" s="524">
        <v>0.2</v>
      </c>
      <c r="F37" s="524"/>
      <c r="G37" s="524"/>
      <c r="H37" s="524">
        <v>2.7</v>
      </c>
      <c r="I37" s="524">
        <v>12.5</v>
      </c>
      <c r="J37" s="759"/>
      <c r="K37" s="806"/>
      <c r="W37" s="1357"/>
      <c r="X37" s="1357"/>
      <c r="Y37" s="1357"/>
      <c r="Z37" s="1357"/>
      <c r="AA37" s="1357"/>
      <c r="AB37" s="1357"/>
      <c r="AC37" s="1357"/>
      <c r="AD37" s="1357"/>
    </row>
    <row r="38" spans="1:30">
      <c r="A38" s="1265" t="s">
        <v>109</v>
      </c>
      <c r="B38" s="723"/>
      <c r="C38" s="723"/>
      <c r="D38" s="723"/>
      <c r="E38" s="723"/>
      <c r="F38" s="723"/>
      <c r="G38" s="723"/>
      <c r="H38" s="723"/>
      <c r="I38" s="723"/>
      <c r="J38" s="806"/>
      <c r="K38" s="806"/>
      <c r="W38" s="1357"/>
      <c r="X38" s="1357"/>
      <c r="Y38" s="1357"/>
      <c r="Z38" s="1357"/>
      <c r="AA38" s="1357"/>
      <c r="AB38" s="1357"/>
      <c r="AC38" s="1357"/>
      <c r="AD38" s="1357"/>
    </row>
    <row r="39" spans="1:30">
      <c r="A39" s="1359" t="s">
        <v>1080</v>
      </c>
      <c r="B39" s="498">
        <v>5878</v>
      </c>
      <c r="C39" s="802">
        <v>1286</v>
      </c>
      <c r="D39" s="498">
        <v>3266</v>
      </c>
      <c r="E39" s="498">
        <v>273</v>
      </c>
      <c r="F39" s="498"/>
      <c r="G39" s="498"/>
      <c r="H39" s="498">
        <v>3539</v>
      </c>
      <c r="I39" s="498">
        <v>10703</v>
      </c>
      <c r="J39" s="806"/>
      <c r="K39" s="806"/>
      <c r="W39" s="1357"/>
      <c r="X39" s="1357"/>
      <c r="Y39" s="1357"/>
      <c r="Z39" s="1357"/>
      <c r="AA39" s="1357"/>
      <c r="AB39" s="1357"/>
      <c r="AC39" s="1357"/>
      <c r="AD39" s="1357"/>
    </row>
    <row r="40" spans="1:30">
      <c r="A40" s="1359" t="s">
        <v>943</v>
      </c>
      <c r="B40" s="498">
        <v>7838</v>
      </c>
      <c r="C40" s="802">
        <v>1714</v>
      </c>
      <c r="D40" s="498">
        <v>3266</v>
      </c>
      <c r="E40" s="498">
        <v>273</v>
      </c>
      <c r="F40" s="498"/>
      <c r="G40" s="498"/>
      <c r="H40" s="498">
        <v>3539</v>
      </c>
      <c r="I40" s="498">
        <v>13091</v>
      </c>
      <c r="J40" s="806"/>
      <c r="K40" s="806"/>
      <c r="W40" s="1357"/>
      <c r="X40" s="1357"/>
      <c r="Y40" s="1357"/>
      <c r="Z40" s="1357"/>
      <c r="AA40" s="1357"/>
      <c r="AB40" s="1357"/>
      <c r="AC40" s="1357"/>
      <c r="AD40" s="1357"/>
    </row>
    <row r="41" spans="1:30">
      <c r="A41" s="1358" t="s">
        <v>1096</v>
      </c>
      <c r="B41" s="103">
        <v>10450</v>
      </c>
      <c r="C41" s="801">
        <v>2286</v>
      </c>
      <c r="D41" s="103">
        <v>3266</v>
      </c>
      <c r="E41" s="103">
        <v>273</v>
      </c>
      <c r="F41" s="103"/>
      <c r="G41" s="103"/>
      <c r="H41" s="103">
        <v>3539</v>
      </c>
      <c r="I41" s="103">
        <v>16275</v>
      </c>
      <c r="J41" s="806"/>
      <c r="K41" s="806"/>
      <c r="W41" s="1357"/>
      <c r="X41" s="1357"/>
      <c r="Y41" s="1357"/>
      <c r="Z41" s="1357"/>
      <c r="AA41" s="1357"/>
      <c r="AB41" s="1357"/>
      <c r="AC41" s="1357"/>
      <c r="AD41" s="1357"/>
    </row>
    <row r="42" spans="1:30">
      <c r="A42" s="89"/>
      <c r="B42" s="85"/>
      <c r="C42" s="85"/>
      <c r="D42" s="85"/>
      <c r="E42" s="85"/>
      <c r="F42" s="85"/>
      <c r="G42" s="85"/>
      <c r="H42" s="523"/>
      <c r="I42" s="806"/>
      <c r="J42" s="806"/>
    </row>
    <row r="43" spans="1:30">
      <c r="A43" s="85"/>
      <c r="B43" s="85"/>
      <c r="C43" s="85"/>
      <c r="D43" s="85"/>
      <c r="E43" s="85"/>
      <c r="F43" s="85"/>
      <c r="G43" s="85"/>
      <c r="H43" s="85"/>
      <c r="I43" s="806"/>
      <c r="J43" s="806"/>
    </row>
    <row r="44" spans="1:30" ht="15" thickBot="1">
      <c r="A44" s="1270" t="s">
        <v>1098</v>
      </c>
      <c r="B44" s="522"/>
      <c r="C44" s="505"/>
      <c r="D44" s="505"/>
      <c r="E44" s="521"/>
      <c r="F44" s="521"/>
      <c r="G44" s="806"/>
      <c r="H44" s="806"/>
      <c r="I44" s="806"/>
      <c r="J44" s="806"/>
    </row>
    <row r="45" spans="1:30" ht="15" thickBot="1">
      <c r="A45" s="1222" t="s">
        <v>1099</v>
      </c>
      <c r="B45" s="90" t="s">
        <v>1079</v>
      </c>
      <c r="C45" s="90" t="s">
        <v>1139</v>
      </c>
      <c r="D45" s="90" t="s">
        <v>1140</v>
      </c>
      <c r="E45" s="86" t="s">
        <v>1141</v>
      </c>
      <c r="F45" s="86" t="s">
        <v>1142</v>
      </c>
      <c r="G45" s="86" t="s">
        <v>1143</v>
      </c>
      <c r="H45" s="86" t="s">
        <v>1144</v>
      </c>
      <c r="I45" s="310" t="s">
        <v>1145</v>
      </c>
      <c r="J45" s="310" t="s">
        <v>1146</v>
      </c>
    </row>
    <row r="46" spans="1:30">
      <c r="A46" s="1358" t="s">
        <v>1080</v>
      </c>
      <c r="B46" s="520">
        <v>11.9</v>
      </c>
      <c r="C46" s="520">
        <v>12</v>
      </c>
      <c r="D46" s="520">
        <v>12.9</v>
      </c>
      <c r="E46" s="520">
        <v>12.7</v>
      </c>
      <c r="F46" s="520">
        <v>12.3</v>
      </c>
      <c r="G46" s="520">
        <v>11.6</v>
      </c>
      <c r="H46" s="520">
        <v>11.4</v>
      </c>
      <c r="I46" s="520">
        <v>11.7</v>
      </c>
      <c r="J46" s="520">
        <v>12.7</v>
      </c>
      <c r="W46" s="1357"/>
      <c r="X46" s="1357"/>
      <c r="Y46" s="1357"/>
      <c r="Z46" s="1357"/>
      <c r="AA46" s="1357"/>
      <c r="AB46" s="1357"/>
      <c r="AC46" s="1357"/>
      <c r="AD46" s="1357"/>
    </row>
    <row r="47" spans="1:30">
      <c r="A47" s="1356" t="s">
        <v>1166</v>
      </c>
      <c r="B47" s="85"/>
      <c r="C47" s="85"/>
      <c r="D47" s="85"/>
      <c r="E47" s="85"/>
      <c r="F47" s="85"/>
      <c r="G47" s="85"/>
      <c r="H47" s="85"/>
      <c r="I47" s="806"/>
      <c r="J47" s="806"/>
      <c r="K47" s="806"/>
    </row>
    <row r="48" spans="1:30">
      <c r="A48" s="477"/>
      <c r="B48" s="95"/>
      <c r="C48" s="482"/>
      <c r="D48" s="482"/>
      <c r="E48" s="481"/>
      <c r="F48" s="481"/>
      <c r="G48" s="478"/>
      <c r="H48" s="478"/>
      <c r="I48" s="478"/>
      <c r="J48" s="478"/>
      <c r="K48" s="806"/>
    </row>
    <row r="49" spans="8:10">
      <c r="H49" s="85"/>
      <c r="I49" s="85"/>
      <c r="J49" s="806"/>
    </row>
    <row r="50" spans="8:10">
      <c r="H50" s="85"/>
      <c r="I50" s="85"/>
      <c r="J50" s="806"/>
    </row>
    <row r="51" spans="8:10">
      <c r="H51" s="519"/>
      <c r="I51" s="519"/>
      <c r="J51" s="806"/>
    </row>
    <row r="52" spans="8:10">
      <c r="H52" s="519"/>
      <c r="I52" s="519"/>
      <c r="J52" s="806"/>
    </row>
    <row r="53" spans="8:10">
      <c r="H53" s="519"/>
      <c r="I53" s="519"/>
      <c r="J53" s="806"/>
    </row>
    <row r="54" spans="8:10">
      <c r="H54" s="519"/>
      <c r="I54" s="519"/>
      <c r="J54" s="806"/>
    </row>
    <row r="55" spans="8:10">
      <c r="H55" s="519"/>
      <c r="I55" s="519"/>
      <c r="J55" s="806"/>
    </row>
    <row r="56" spans="8:10">
      <c r="H56" s="519"/>
      <c r="I56" s="519"/>
      <c r="J56" s="806"/>
    </row>
    <row r="57" spans="8:10">
      <c r="H57" s="519"/>
      <c r="I57" s="519"/>
      <c r="J57" s="806"/>
    </row>
    <row r="58" spans="8:10">
      <c r="H58" s="519"/>
      <c r="I58" s="519"/>
      <c r="J58" s="806"/>
    </row>
    <row r="59" spans="8:10">
      <c r="H59" s="519"/>
      <c r="I59" s="519"/>
      <c r="J59" s="806"/>
    </row>
    <row r="60" spans="8:10">
      <c r="H60" s="519"/>
      <c r="I60" s="519"/>
      <c r="J60" s="806"/>
    </row>
    <row r="61" spans="8:10">
      <c r="H61" s="519"/>
      <c r="I61" s="519"/>
      <c r="J61" s="806"/>
    </row>
    <row r="62" spans="8:10">
      <c r="H62" s="519"/>
      <c r="I62" s="519"/>
      <c r="J62" s="806"/>
    </row>
    <row r="63" spans="8:10">
      <c r="H63" s="519"/>
      <c r="I63" s="519"/>
      <c r="J63" s="806"/>
    </row>
    <row r="64" spans="8:10">
      <c r="H64" s="519"/>
      <c r="I64" s="519"/>
      <c r="J64" s="806"/>
    </row>
    <row r="65" spans="1:10">
      <c r="H65" s="519"/>
      <c r="I65" s="519"/>
      <c r="J65" s="806"/>
    </row>
    <row r="66" spans="1:10">
      <c r="H66" s="519"/>
      <c r="I66" s="519"/>
      <c r="J66" s="806"/>
    </row>
    <row r="67" spans="1:10">
      <c r="H67" s="519"/>
      <c r="I67" s="519"/>
      <c r="J67" s="806"/>
    </row>
    <row r="68" spans="1:10">
      <c r="H68" s="519"/>
      <c r="I68" s="519"/>
      <c r="J68" s="806"/>
    </row>
    <row r="69" spans="1:10">
      <c r="H69" s="519"/>
      <c r="I69" s="519"/>
      <c r="J69" s="806"/>
    </row>
    <row r="70" spans="1:10">
      <c r="H70" s="519"/>
      <c r="I70" s="519"/>
      <c r="J70" s="806"/>
    </row>
    <row r="71" spans="1:10">
      <c r="H71" s="519"/>
      <c r="I71" s="519"/>
      <c r="J71" s="806"/>
    </row>
    <row r="72" spans="1:10">
      <c r="H72" s="519"/>
      <c r="I72" s="519"/>
      <c r="J72" s="806"/>
    </row>
    <row r="73" spans="1:10">
      <c r="H73" s="519"/>
      <c r="I73" s="519"/>
      <c r="J73" s="806"/>
    </row>
    <row r="74" spans="1:10">
      <c r="H74" s="519"/>
      <c r="I74" s="519"/>
      <c r="J74" s="806"/>
    </row>
    <row r="75" spans="1:10">
      <c r="H75" s="519"/>
      <c r="I75" s="519"/>
      <c r="J75" s="806"/>
    </row>
    <row r="76" spans="1:10">
      <c r="H76" s="519"/>
      <c r="I76" s="519"/>
      <c r="J76" s="806"/>
    </row>
    <row r="77" spans="1:10">
      <c r="H77" s="519"/>
      <c r="I77" s="519"/>
      <c r="J77" s="806"/>
    </row>
    <row r="78" spans="1:10">
      <c r="A78" s="64"/>
      <c r="B78" s="60"/>
      <c r="C78" s="60"/>
      <c r="D78" s="60"/>
      <c r="E78" s="60"/>
      <c r="F78" s="60"/>
      <c r="G78" s="60"/>
      <c r="H78" s="519"/>
      <c r="I78" s="519"/>
      <c r="J78" s="806"/>
    </row>
    <row r="79" spans="1:10">
      <c r="A79" s="64"/>
      <c r="B79" s="60"/>
      <c r="C79" s="60"/>
      <c r="D79" s="60"/>
      <c r="E79" s="60"/>
      <c r="F79" s="60"/>
      <c r="G79" s="60"/>
      <c r="H79" s="60"/>
      <c r="I79" s="60"/>
      <c r="J79" s="806"/>
    </row>
    <row r="80" spans="1:10">
      <c r="C80" s="518"/>
      <c r="D80" s="517"/>
      <c r="E80" s="517"/>
      <c r="F80" s="516"/>
      <c r="G80" s="515"/>
    </row>
  </sheetData>
  <mergeCells count="30">
    <mergeCell ref="Z6:Z7"/>
    <mergeCell ref="S6:S7"/>
    <mergeCell ref="T6:T7"/>
    <mergeCell ref="U6:U7"/>
    <mergeCell ref="S4:T5"/>
    <mergeCell ref="W4:X5"/>
    <mergeCell ref="Y4:Z5"/>
    <mergeCell ref="W6:W7"/>
    <mergeCell ref="X6:X7"/>
    <mergeCell ref="Y6:Y7"/>
    <mergeCell ref="B33:B34"/>
    <mergeCell ref="C33:C34"/>
    <mergeCell ref="D33:G33"/>
    <mergeCell ref="P6:P7"/>
    <mergeCell ref="Q6:Q7"/>
    <mergeCell ref="B5:B6"/>
    <mergeCell ref="C5:C6"/>
    <mergeCell ref="D5:D6"/>
    <mergeCell ref="E5:E6"/>
    <mergeCell ref="F5:F6"/>
    <mergeCell ref="G5:G6"/>
    <mergeCell ref="O6:O7"/>
    <mergeCell ref="B3:C4"/>
    <mergeCell ref="U4:V5"/>
    <mergeCell ref="V6:V7"/>
    <mergeCell ref="D3:E4"/>
    <mergeCell ref="F3:G4"/>
    <mergeCell ref="O4:P5"/>
    <mergeCell ref="Q4:R5"/>
    <mergeCell ref="R6:R7"/>
  </mergeCells>
  <pageMargins left="0.7" right="0.7" top="0.75" bottom="0.75" header="0.3" footer="0.3"/>
  <pageSetup paperSize="9" scale="70"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76766-D787-41FD-9008-C39F8C34D420}">
  <sheetPr codeName="Sheet51">
    <tabColor rgb="FF70A8DA"/>
  </sheetPr>
  <dimension ref="A1:Q59"/>
  <sheetViews>
    <sheetView showGridLines="0" showZeros="0" view="pageLayout" topLeftCell="A67" zoomScaleNormal="100" zoomScaleSheetLayoutView="100" workbookViewId="0">
      <selection activeCell="A17" sqref="A17"/>
    </sheetView>
  </sheetViews>
  <sheetFormatPr defaultColWidth="9.140625" defaultRowHeight="14.45"/>
  <cols>
    <col min="1" max="1" width="33.5703125" style="85" customWidth="1"/>
    <col min="2" max="4" width="13.85546875" style="85" customWidth="1"/>
    <col min="5" max="5" width="14.5703125" style="85" customWidth="1"/>
    <col min="6" max="6" width="15.42578125" style="526" customWidth="1"/>
    <col min="7" max="9" width="11.5703125" style="806" customWidth="1"/>
    <col min="10" max="16384" width="9.140625" style="806"/>
  </cols>
  <sheetData>
    <row r="1" spans="1:17" customFormat="1" ht="27.6" customHeight="1">
      <c r="A1" s="1868" t="s">
        <v>1167</v>
      </c>
      <c r="B1" s="1868"/>
      <c r="C1" s="1868"/>
      <c r="D1" s="1868"/>
      <c r="E1" s="1868"/>
      <c r="F1" s="109"/>
    </row>
    <row r="2" spans="1:17" customFormat="1" ht="31.35" customHeight="1" thickBot="1">
      <c r="A2" s="1396"/>
      <c r="B2" s="1396" t="s">
        <v>1103</v>
      </c>
      <c r="C2" s="1396" t="s">
        <v>1104</v>
      </c>
      <c r="D2" s="1396" t="s">
        <v>1168</v>
      </c>
      <c r="E2" s="1400" t="s">
        <v>1106</v>
      </c>
      <c r="F2" s="112" t="s">
        <v>1107</v>
      </c>
      <c r="H2" s="1218"/>
      <c r="I2" s="1218"/>
      <c r="J2" s="1218"/>
      <c r="K2" s="1326"/>
      <c r="L2" s="1325"/>
      <c r="M2" s="1218"/>
      <c r="N2" s="1218"/>
      <c r="O2" s="1218"/>
      <c r="P2" s="1326"/>
      <c r="Q2" s="1325"/>
    </row>
    <row r="3" spans="1:17">
      <c r="A3" s="505" t="s">
        <v>1108</v>
      </c>
      <c r="B3" s="494">
        <v>842</v>
      </c>
      <c r="C3" s="494">
        <v>346</v>
      </c>
      <c r="D3" s="494">
        <v>7309</v>
      </c>
      <c r="E3" s="494">
        <v>71</v>
      </c>
      <c r="F3" s="502">
        <v>54.4</v>
      </c>
      <c r="H3" s="494"/>
      <c r="I3" s="494"/>
      <c r="J3" s="494"/>
      <c r="K3" s="494"/>
      <c r="L3" s="502"/>
      <c r="M3" s="1263"/>
      <c r="N3" s="1263"/>
      <c r="O3" s="1263"/>
      <c r="P3" s="1263"/>
      <c r="Q3" s="1263"/>
    </row>
    <row r="4" spans="1:17">
      <c r="A4" s="504" t="s">
        <v>1109</v>
      </c>
      <c r="B4" s="494"/>
      <c r="C4" s="494"/>
      <c r="D4" s="494"/>
      <c r="E4" s="494"/>
      <c r="F4" s="502"/>
      <c r="H4" s="494"/>
      <c r="I4" s="494"/>
      <c r="J4" s="494"/>
      <c r="K4" s="494"/>
      <c r="L4" s="502"/>
      <c r="M4" s="1263"/>
      <c r="N4" s="1263"/>
      <c r="O4" s="1263"/>
      <c r="P4" s="1263"/>
      <c r="Q4" s="1263"/>
    </row>
    <row r="5" spans="1:17">
      <c r="A5" s="503" t="s">
        <v>1110</v>
      </c>
      <c r="B5" s="494">
        <v>471</v>
      </c>
      <c r="C5" s="494">
        <v>19</v>
      </c>
      <c r="D5" s="494">
        <v>2654</v>
      </c>
      <c r="E5" s="494">
        <v>8</v>
      </c>
      <c r="F5" s="502">
        <v>31.5</v>
      </c>
      <c r="H5" s="494"/>
      <c r="I5" s="494"/>
      <c r="J5" s="494"/>
      <c r="K5" s="494"/>
      <c r="L5" s="502"/>
      <c r="M5" s="1263"/>
      <c r="N5" s="1263"/>
      <c r="O5" s="1263"/>
      <c r="P5" s="1263"/>
      <c r="Q5" s="1263"/>
    </row>
    <row r="6" spans="1:17">
      <c r="A6" s="503" t="s">
        <v>1111</v>
      </c>
      <c r="B6" s="494">
        <v>147</v>
      </c>
      <c r="C6" s="494">
        <v>97</v>
      </c>
      <c r="D6" s="494">
        <v>2575</v>
      </c>
      <c r="E6" s="494">
        <v>21</v>
      </c>
      <c r="F6" s="502">
        <v>49.9</v>
      </c>
      <c r="H6" s="494"/>
      <c r="I6" s="494"/>
      <c r="J6" s="494"/>
      <c r="K6" s="494"/>
      <c r="L6" s="502"/>
      <c r="M6" s="1263"/>
      <c r="N6" s="1263"/>
      <c r="O6" s="1263"/>
      <c r="P6" s="1263"/>
      <c r="Q6" s="1263"/>
    </row>
    <row r="7" spans="1:17">
      <c r="A7" s="503" t="s">
        <v>1112</v>
      </c>
      <c r="B7" s="494">
        <v>145</v>
      </c>
      <c r="C7" s="494">
        <v>129</v>
      </c>
      <c r="D7" s="494">
        <v>1481</v>
      </c>
      <c r="E7" s="494">
        <v>29</v>
      </c>
      <c r="F7" s="502">
        <v>79.7</v>
      </c>
      <c r="H7" s="494"/>
      <c r="I7" s="494"/>
      <c r="J7" s="494"/>
      <c r="K7" s="494"/>
      <c r="L7" s="502"/>
      <c r="M7" s="1263"/>
      <c r="N7" s="1263"/>
      <c r="O7" s="1263"/>
      <c r="P7" s="1263"/>
      <c r="Q7" s="1263"/>
    </row>
    <row r="8" spans="1:17">
      <c r="A8" s="503" t="s">
        <v>1113</v>
      </c>
      <c r="B8" s="494">
        <v>68</v>
      </c>
      <c r="C8" s="494">
        <v>73</v>
      </c>
      <c r="D8" s="494">
        <v>539</v>
      </c>
      <c r="E8" s="494">
        <v>6</v>
      </c>
      <c r="F8" s="502">
        <v>111.5</v>
      </c>
      <c r="H8" s="494"/>
      <c r="I8" s="494"/>
      <c r="J8" s="494"/>
      <c r="K8" s="494"/>
      <c r="L8" s="502"/>
      <c r="M8" s="1263"/>
      <c r="N8" s="1263"/>
      <c r="O8" s="1263"/>
      <c r="P8" s="1263"/>
      <c r="Q8" s="1263"/>
    </row>
    <row r="9" spans="1:17">
      <c r="A9" s="503" t="s">
        <v>1114</v>
      </c>
      <c r="B9" s="494">
        <v>5</v>
      </c>
      <c r="C9" s="494">
        <v>20</v>
      </c>
      <c r="D9" s="494">
        <v>27</v>
      </c>
      <c r="E9" s="494">
        <v>6</v>
      </c>
      <c r="F9" s="502">
        <v>146.30000000000001</v>
      </c>
      <c r="H9" s="494"/>
      <c r="I9" s="494"/>
      <c r="J9" s="494"/>
      <c r="K9" s="494"/>
      <c r="L9" s="502"/>
      <c r="M9" s="1263"/>
      <c r="N9" s="1263"/>
      <c r="O9" s="1263"/>
      <c r="P9" s="1263"/>
      <c r="Q9" s="1263"/>
    </row>
    <row r="10" spans="1:17">
      <c r="A10" s="503" t="s">
        <v>1115</v>
      </c>
      <c r="B10" s="494">
        <v>1</v>
      </c>
      <c r="C10" s="494">
        <v>6</v>
      </c>
      <c r="D10" s="494">
        <v>5</v>
      </c>
      <c r="E10" s="494">
        <v>1</v>
      </c>
      <c r="F10" s="502">
        <v>138.5</v>
      </c>
      <c r="H10" s="494"/>
      <c r="I10" s="494"/>
      <c r="J10" s="494"/>
      <c r="K10" s="494"/>
      <c r="L10" s="502"/>
      <c r="M10" s="1263"/>
      <c r="N10" s="1263"/>
      <c r="O10" s="1263"/>
      <c r="P10" s="1263"/>
      <c r="Q10" s="1263"/>
    </row>
    <row r="11" spans="1:17">
      <c r="A11" s="503" t="s">
        <v>1116</v>
      </c>
      <c r="B11" s="494">
        <v>5</v>
      </c>
      <c r="C11" s="494">
        <v>2</v>
      </c>
      <c r="D11" s="494">
        <v>9</v>
      </c>
      <c r="E11" s="494">
        <v>0</v>
      </c>
      <c r="F11" s="502">
        <v>257.39999999999998</v>
      </c>
      <c r="H11" s="494"/>
      <c r="I11" s="494"/>
      <c r="J11" s="494"/>
      <c r="K11" s="494"/>
      <c r="L11" s="502"/>
      <c r="M11" s="1263"/>
      <c r="N11" s="1263"/>
      <c r="O11" s="1263"/>
      <c r="P11" s="1263"/>
      <c r="Q11" s="1263"/>
    </row>
    <row r="12" spans="1:17">
      <c r="A12" s="503" t="s">
        <v>1117</v>
      </c>
      <c r="B12" s="494">
        <v>0</v>
      </c>
      <c r="C12" s="494">
        <v>0</v>
      </c>
      <c r="D12" s="494">
        <v>19</v>
      </c>
      <c r="E12" s="494">
        <v>0</v>
      </c>
      <c r="F12" s="502">
        <v>5.5</v>
      </c>
      <c r="H12" s="494"/>
      <c r="I12" s="494"/>
      <c r="J12" s="494"/>
      <c r="K12" s="494"/>
      <c r="L12" s="502"/>
      <c r="M12" s="1263"/>
      <c r="N12" s="1263"/>
      <c r="O12" s="1263"/>
      <c r="P12" s="1263"/>
      <c r="Q12" s="1263"/>
    </row>
    <row r="13" spans="1:17">
      <c r="A13" s="505"/>
      <c r="B13" s="494"/>
      <c r="C13" s="494"/>
      <c r="D13" s="494"/>
      <c r="E13" s="494"/>
      <c r="F13" s="502"/>
      <c r="H13" s="494"/>
      <c r="I13" s="494"/>
      <c r="J13" s="494"/>
      <c r="K13" s="494"/>
      <c r="L13" s="502"/>
      <c r="M13" s="1263"/>
      <c r="N13" s="1263"/>
      <c r="O13" s="1263"/>
      <c r="P13" s="1263"/>
      <c r="Q13" s="1263"/>
    </row>
    <row r="14" spans="1:17">
      <c r="A14" s="505" t="s">
        <v>1118</v>
      </c>
      <c r="B14" s="494">
        <v>87382</v>
      </c>
      <c r="C14" s="494">
        <v>72297</v>
      </c>
      <c r="D14" s="494">
        <v>123479</v>
      </c>
      <c r="E14" s="494">
        <v>38112</v>
      </c>
      <c r="F14" s="502">
        <v>45.1</v>
      </c>
      <c r="H14" s="494"/>
      <c r="I14" s="494"/>
      <c r="J14" s="494"/>
      <c r="K14" s="494"/>
      <c r="L14" s="502"/>
      <c r="M14" s="1263"/>
      <c r="N14" s="1263"/>
      <c r="O14" s="1263"/>
      <c r="P14" s="1263"/>
      <c r="Q14" s="1263"/>
    </row>
    <row r="15" spans="1:17">
      <c r="A15" s="504" t="s">
        <v>1109</v>
      </c>
      <c r="B15"/>
      <c r="C15"/>
      <c r="D15"/>
      <c r="E15"/>
      <c r="F15" s="111"/>
      <c r="H15"/>
      <c r="I15"/>
      <c r="J15"/>
      <c r="K15"/>
      <c r="L15" s="111"/>
      <c r="M15" s="1263"/>
      <c r="N15" s="1263"/>
      <c r="O15" s="1263"/>
      <c r="P15" s="1263"/>
      <c r="Q15" s="1263"/>
    </row>
    <row r="16" spans="1:17">
      <c r="A16" s="503" t="s">
        <v>1110</v>
      </c>
      <c r="B16" s="494">
        <v>8297</v>
      </c>
      <c r="C16" s="494">
        <v>7994</v>
      </c>
      <c r="D16" s="494">
        <v>12300</v>
      </c>
      <c r="E16" s="494">
        <v>4403</v>
      </c>
      <c r="F16" s="502">
        <v>17.2</v>
      </c>
      <c r="H16" s="494"/>
      <c r="I16" s="494"/>
      <c r="J16" s="494"/>
      <c r="K16" s="494"/>
      <c r="L16" s="502"/>
      <c r="M16" s="1263"/>
      <c r="N16" s="1263"/>
      <c r="O16" s="1263"/>
      <c r="P16" s="1263"/>
      <c r="Q16" s="1263"/>
    </row>
    <row r="17" spans="1:17">
      <c r="A17" s="503" t="s">
        <v>1111</v>
      </c>
      <c r="B17" s="494">
        <v>27096</v>
      </c>
      <c r="C17" s="494">
        <v>31241</v>
      </c>
      <c r="D17" s="494">
        <v>44002</v>
      </c>
      <c r="E17" s="494">
        <v>16358</v>
      </c>
      <c r="F17" s="502">
        <v>33.799999999999997</v>
      </c>
      <c r="H17" s="494"/>
      <c r="I17" s="494"/>
      <c r="J17" s="494"/>
      <c r="K17" s="494"/>
      <c r="L17" s="502"/>
      <c r="M17" s="1263"/>
      <c r="N17" s="1263"/>
      <c r="O17" s="1263"/>
      <c r="P17" s="1263"/>
      <c r="Q17" s="1263"/>
    </row>
    <row r="18" spans="1:17">
      <c r="A18" s="503" t="s">
        <v>1112</v>
      </c>
      <c r="B18" s="494">
        <v>40455</v>
      </c>
      <c r="C18" s="494">
        <v>25755</v>
      </c>
      <c r="D18" s="494">
        <v>53279</v>
      </c>
      <c r="E18" s="494">
        <v>13688</v>
      </c>
      <c r="F18" s="502">
        <v>51.3</v>
      </c>
      <c r="H18" s="494"/>
      <c r="I18" s="494"/>
      <c r="J18" s="494"/>
      <c r="K18" s="494"/>
      <c r="L18" s="502"/>
      <c r="M18" s="1263"/>
      <c r="N18" s="1263"/>
      <c r="O18" s="1263"/>
      <c r="P18" s="1263"/>
      <c r="Q18" s="1263"/>
    </row>
    <row r="19" spans="1:17">
      <c r="A19" s="503" t="s">
        <v>1113</v>
      </c>
      <c r="B19" s="494">
        <v>7576</v>
      </c>
      <c r="C19" s="494">
        <v>5334</v>
      </c>
      <c r="D19" s="494">
        <v>9513</v>
      </c>
      <c r="E19" s="494">
        <v>2810</v>
      </c>
      <c r="F19" s="502">
        <v>70.2</v>
      </c>
      <c r="H19" s="494"/>
      <c r="I19" s="494"/>
      <c r="J19" s="494"/>
      <c r="K19" s="494"/>
      <c r="L19" s="502"/>
      <c r="M19" s="1263"/>
      <c r="N19" s="1263"/>
      <c r="O19" s="1263"/>
      <c r="P19" s="1263"/>
      <c r="Q19" s="1263"/>
    </row>
    <row r="20" spans="1:17">
      <c r="A20" s="503" t="s">
        <v>1114</v>
      </c>
      <c r="B20" s="494">
        <v>984</v>
      </c>
      <c r="C20" s="494">
        <v>663</v>
      </c>
      <c r="D20" s="494">
        <v>1211</v>
      </c>
      <c r="E20" s="494">
        <v>326</v>
      </c>
      <c r="F20" s="502">
        <v>100.6</v>
      </c>
      <c r="H20" s="494"/>
      <c r="I20" s="494"/>
      <c r="J20" s="494"/>
      <c r="K20" s="494"/>
      <c r="L20" s="502"/>
      <c r="M20" s="1263"/>
      <c r="N20" s="1263"/>
      <c r="O20" s="1263"/>
      <c r="P20" s="1263"/>
      <c r="Q20" s="1263"/>
    </row>
    <row r="21" spans="1:17">
      <c r="A21" s="503" t="s">
        <v>1115</v>
      </c>
      <c r="B21" s="494">
        <v>415</v>
      </c>
      <c r="C21" s="494">
        <v>430</v>
      </c>
      <c r="D21" s="494">
        <v>652</v>
      </c>
      <c r="E21" s="494">
        <v>279</v>
      </c>
      <c r="F21" s="502">
        <v>121.6</v>
      </c>
      <c r="H21" s="494"/>
      <c r="I21" s="494"/>
      <c r="J21" s="494"/>
      <c r="K21" s="494"/>
      <c r="L21" s="502"/>
      <c r="M21" s="1263"/>
      <c r="N21" s="1263"/>
      <c r="O21" s="1263"/>
      <c r="P21" s="1263"/>
      <c r="Q21" s="1263"/>
    </row>
    <row r="22" spans="1:17">
      <c r="A22" s="503" t="s">
        <v>1116</v>
      </c>
      <c r="B22" s="494">
        <v>361</v>
      </c>
      <c r="C22" s="494">
        <v>429</v>
      </c>
      <c r="D22" s="494">
        <v>540</v>
      </c>
      <c r="E22" s="494">
        <v>248</v>
      </c>
      <c r="F22" s="502">
        <v>150.5</v>
      </c>
      <c r="H22" s="494"/>
      <c r="I22" s="494"/>
      <c r="J22" s="494"/>
      <c r="K22" s="494"/>
      <c r="L22" s="502"/>
      <c r="M22" s="1263"/>
      <c r="N22" s="1263"/>
      <c r="O22" s="1263"/>
      <c r="P22" s="1263"/>
      <c r="Q22" s="1263"/>
    </row>
    <row r="23" spans="1:17">
      <c r="A23" s="503" t="s">
        <v>1117</v>
      </c>
      <c r="B23" s="494">
        <v>2198</v>
      </c>
      <c r="C23" s="494">
        <v>451</v>
      </c>
      <c r="D23" s="494">
        <v>1982</v>
      </c>
      <c r="E23" s="494">
        <v>0</v>
      </c>
      <c r="F23" s="502">
        <v>92.5</v>
      </c>
      <c r="H23" s="494"/>
      <c r="I23" s="494"/>
      <c r="J23" s="494"/>
      <c r="K23" s="494"/>
      <c r="L23" s="502"/>
      <c r="M23" s="1263"/>
      <c r="N23" s="1263"/>
      <c r="O23" s="1263"/>
      <c r="P23" s="1263"/>
      <c r="Q23" s="1263"/>
    </row>
    <row r="24" spans="1:17">
      <c r="A24" s="505"/>
      <c r="B24" s="494"/>
      <c r="C24" s="494"/>
      <c r="D24" s="494"/>
      <c r="E24" s="494"/>
      <c r="F24" s="502"/>
      <c r="H24" s="494"/>
      <c r="I24" s="494"/>
      <c r="J24" s="494"/>
      <c r="K24" s="494"/>
      <c r="L24" s="502"/>
      <c r="M24" s="1263"/>
      <c r="N24" s="1263"/>
      <c r="O24" s="1263"/>
      <c r="P24" s="1263"/>
      <c r="Q24" s="1263"/>
    </row>
    <row r="25" spans="1:17">
      <c r="A25" s="505" t="s">
        <v>1119</v>
      </c>
      <c r="B25" s="494">
        <v>23020</v>
      </c>
      <c r="C25" s="494">
        <v>3085</v>
      </c>
      <c r="D25" s="494">
        <v>27410</v>
      </c>
      <c r="E25" s="494">
        <v>1396</v>
      </c>
      <c r="F25" s="502">
        <v>14.5</v>
      </c>
      <c r="H25" s="494"/>
      <c r="I25" s="494"/>
      <c r="J25" s="494"/>
      <c r="K25" s="494"/>
      <c r="L25" s="502"/>
      <c r="M25" s="1263"/>
      <c r="N25" s="1263"/>
      <c r="O25" s="1263"/>
      <c r="P25" s="1263"/>
      <c r="Q25" s="1263"/>
    </row>
    <row r="26" spans="1:17">
      <c r="A26" s="504" t="s">
        <v>1109</v>
      </c>
      <c r="B26"/>
      <c r="C26"/>
      <c r="D26"/>
      <c r="E26"/>
      <c r="F26" s="111"/>
      <c r="H26"/>
      <c r="I26"/>
      <c r="J26"/>
      <c r="K26"/>
      <c r="L26" s="111"/>
      <c r="M26" s="1263"/>
      <c r="N26" s="1263"/>
      <c r="O26" s="1263"/>
      <c r="P26" s="1263"/>
      <c r="Q26" s="1263"/>
    </row>
    <row r="27" spans="1:17">
      <c r="A27" s="503" t="s">
        <v>1110</v>
      </c>
      <c r="B27" s="494">
        <v>9304</v>
      </c>
      <c r="C27" s="494">
        <v>679</v>
      </c>
      <c r="D27" s="494">
        <v>10622</v>
      </c>
      <c r="E27" s="494">
        <v>146</v>
      </c>
      <c r="F27" s="502">
        <v>9</v>
      </c>
      <c r="H27" s="494"/>
      <c r="I27" s="494"/>
      <c r="J27" s="494"/>
      <c r="K27" s="494"/>
      <c r="L27" s="502"/>
      <c r="M27" s="1263"/>
      <c r="N27" s="1263"/>
      <c r="O27" s="1263"/>
      <c r="P27" s="1263"/>
      <c r="Q27" s="1263"/>
    </row>
    <row r="28" spans="1:17">
      <c r="A28" s="503" t="s">
        <v>1111</v>
      </c>
      <c r="B28" s="494">
        <v>13440</v>
      </c>
      <c r="C28" s="494">
        <v>1586</v>
      </c>
      <c r="D28" s="494">
        <v>15895</v>
      </c>
      <c r="E28" s="494">
        <v>860</v>
      </c>
      <c r="F28" s="502">
        <v>14.3</v>
      </c>
      <c r="H28" s="494"/>
      <c r="I28" s="494"/>
      <c r="J28" s="494"/>
      <c r="K28" s="494"/>
      <c r="L28" s="502"/>
      <c r="M28" s="1263"/>
      <c r="N28" s="1263"/>
      <c r="O28" s="1263"/>
      <c r="P28" s="1263"/>
      <c r="Q28" s="1263"/>
    </row>
    <row r="29" spans="1:17">
      <c r="A29" s="503" t="s">
        <v>1112</v>
      </c>
      <c r="B29" s="494">
        <v>204</v>
      </c>
      <c r="C29" s="494">
        <v>396</v>
      </c>
      <c r="D29" s="494">
        <v>642</v>
      </c>
      <c r="E29" s="494">
        <v>236</v>
      </c>
      <c r="F29" s="502">
        <v>60.1</v>
      </c>
      <c r="H29" s="494"/>
      <c r="I29" s="494"/>
      <c r="J29" s="494"/>
      <c r="K29" s="494"/>
      <c r="L29" s="502"/>
      <c r="M29" s="1263"/>
      <c r="N29" s="1263"/>
      <c r="O29" s="1263"/>
      <c r="P29" s="1263"/>
      <c r="Q29" s="1263"/>
    </row>
    <row r="30" spans="1:17">
      <c r="A30" s="503" t="s">
        <v>1113</v>
      </c>
      <c r="B30" s="494">
        <v>33</v>
      </c>
      <c r="C30" s="494">
        <v>169</v>
      </c>
      <c r="D30" s="494">
        <v>180</v>
      </c>
      <c r="E30" s="494">
        <v>121</v>
      </c>
      <c r="F30" s="502">
        <v>95.1</v>
      </c>
      <c r="H30" s="494"/>
      <c r="I30" s="494"/>
      <c r="J30" s="494"/>
      <c r="K30" s="494"/>
      <c r="L30" s="502"/>
      <c r="M30" s="1263"/>
      <c r="N30" s="1263"/>
      <c r="O30" s="1263"/>
      <c r="P30" s="1263"/>
      <c r="Q30" s="1263"/>
    </row>
    <row r="31" spans="1:17">
      <c r="A31" s="503" t="s">
        <v>1114</v>
      </c>
      <c r="B31" s="494">
        <v>2</v>
      </c>
      <c r="C31" s="494">
        <v>127</v>
      </c>
      <c r="D31" s="494">
        <v>9</v>
      </c>
      <c r="E31" s="494">
        <v>7</v>
      </c>
      <c r="F31" s="502">
        <v>206.8</v>
      </c>
      <c r="H31" s="494"/>
      <c r="I31" s="494"/>
      <c r="J31" s="494"/>
      <c r="K31" s="494"/>
      <c r="L31" s="502"/>
      <c r="M31" s="1263"/>
      <c r="N31" s="1263"/>
      <c r="O31" s="1263"/>
      <c r="P31" s="1263"/>
      <c r="Q31" s="1263"/>
    </row>
    <row r="32" spans="1:17">
      <c r="A32" s="503" t="s">
        <v>1115</v>
      </c>
      <c r="B32" s="494">
        <v>0</v>
      </c>
      <c r="C32" s="494">
        <v>0</v>
      </c>
      <c r="D32" s="494">
        <v>5</v>
      </c>
      <c r="E32" s="494">
        <v>0</v>
      </c>
      <c r="F32" s="502">
        <v>292.60000000000002</v>
      </c>
      <c r="H32" s="494"/>
      <c r="I32" s="494"/>
      <c r="J32" s="494"/>
      <c r="K32" s="494"/>
      <c r="L32" s="502"/>
      <c r="M32" s="1263"/>
      <c r="N32" s="1263"/>
      <c r="O32" s="1263"/>
      <c r="P32" s="1263"/>
      <c r="Q32" s="1263"/>
    </row>
    <row r="33" spans="1:17">
      <c r="A33" s="503" t="s">
        <v>1116</v>
      </c>
      <c r="B33" s="494">
        <v>32</v>
      </c>
      <c r="C33" s="494">
        <v>128</v>
      </c>
      <c r="D33" s="494">
        <v>57</v>
      </c>
      <c r="E33" s="494">
        <v>26</v>
      </c>
      <c r="F33" s="502">
        <v>293.10000000000002</v>
      </c>
      <c r="H33" s="494"/>
      <c r="I33" s="494"/>
      <c r="J33" s="494"/>
      <c r="K33" s="494"/>
      <c r="L33" s="502"/>
      <c r="M33" s="1263"/>
      <c r="N33" s="1263"/>
      <c r="O33" s="1263"/>
      <c r="P33" s="1263"/>
      <c r="Q33" s="1263"/>
    </row>
    <row r="34" spans="1:17">
      <c r="A34" s="503" t="s">
        <v>1117</v>
      </c>
      <c r="B34" s="494">
        <v>0</v>
      </c>
      <c r="C34" s="494">
        <v>0</v>
      </c>
      <c r="D34" s="494">
        <v>0</v>
      </c>
      <c r="E34" s="494">
        <v>0</v>
      </c>
      <c r="F34" s="502">
        <v>0</v>
      </c>
      <c r="H34" s="494"/>
      <c r="I34" s="494"/>
      <c r="J34" s="494"/>
      <c r="K34" s="494"/>
      <c r="L34" s="502"/>
      <c r="M34" s="1263"/>
      <c r="N34" s="1263"/>
      <c r="O34" s="1263"/>
      <c r="P34" s="1263"/>
      <c r="Q34" s="1263"/>
    </row>
    <row r="35" spans="1:17">
      <c r="A35" s="505"/>
      <c r="B35" s="494"/>
      <c r="C35" s="494"/>
      <c r="D35" s="494"/>
      <c r="E35" s="494"/>
      <c r="F35" s="502"/>
      <c r="H35" s="494"/>
      <c r="I35" s="494"/>
      <c r="J35" s="494"/>
      <c r="K35" s="494"/>
      <c r="L35" s="502"/>
      <c r="M35" s="1263"/>
      <c r="N35" s="1263"/>
      <c r="O35" s="1263"/>
      <c r="P35" s="1263"/>
      <c r="Q35" s="1263"/>
    </row>
    <row r="36" spans="1:17">
      <c r="A36" s="505" t="s">
        <v>1120</v>
      </c>
      <c r="B36" s="494">
        <v>14648</v>
      </c>
      <c r="C36" s="494">
        <v>4932</v>
      </c>
      <c r="D36" s="494">
        <v>16908</v>
      </c>
      <c r="E36" s="494">
        <v>2260</v>
      </c>
      <c r="F36" s="502">
        <v>16.8</v>
      </c>
      <c r="H36" s="494"/>
      <c r="I36" s="494"/>
      <c r="J36" s="494"/>
      <c r="K36" s="494"/>
      <c r="L36" s="502"/>
      <c r="M36" s="1263"/>
      <c r="N36" s="1263"/>
      <c r="O36" s="1263"/>
      <c r="P36" s="1263"/>
      <c r="Q36" s="1263"/>
    </row>
    <row r="37" spans="1:17">
      <c r="A37" s="504" t="s">
        <v>1109</v>
      </c>
      <c r="B37"/>
      <c r="C37"/>
      <c r="D37"/>
      <c r="E37"/>
      <c r="F37" s="111"/>
      <c r="H37"/>
      <c r="I37"/>
      <c r="J37"/>
      <c r="K37"/>
      <c r="L37" s="111"/>
      <c r="M37" s="1263"/>
      <c r="N37" s="1263"/>
      <c r="O37" s="1263"/>
      <c r="P37" s="1263"/>
      <c r="Q37" s="1263"/>
    </row>
    <row r="38" spans="1:17">
      <c r="A38" s="503" t="s">
        <v>1121</v>
      </c>
      <c r="B38" s="494">
        <v>8998</v>
      </c>
      <c r="C38" s="494">
        <v>3722</v>
      </c>
      <c r="D38" s="494">
        <v>10650</v>
      </c>
      <c r="E38" s="494">
        <v>1652</v>
      </c>
      <c r="F38" s="502">
        <v>12.6</v>
      </c>
      <c r="H38" s="494"/>
      <c r="I38" s="494"/>
      <c r="J38" s="494"/>
      <c r="K38" s="494"/>
      <c r="L38" s="502"/>
      <c r="M38" s="1263"/>
      <c r="N38" s="1263"/>
      <c r="O38" s="1263"/>
      <c r="P38" s="1263"/>
      <c r="Q38" s="1263"/>
    </row>
    <row r="39" spans="1:17">
      <c r="A39" s="503" t="s">
        <v>1122</v>
      </c>
      <c r="B39" s="494">
        <v>3304</v>
      </c>
      <c r="C39" s="494">
        <v>772</v>
      </c>
      <c r="D39" s="494">
        <v>3692</v>
      </c>
      <c r="E39" s="494">
        <v>388</v>
      </c>
      <c r="F39" s="502">
        <v>12.1</v>
      </c>
      <c r="H39" s="494"/>
      <c r="I39" s="494"/>
      <c r="J39" s="494"/>
      <c r="K39" s="494"/>
      <c r="L39" s="502"/>
      <c r="M39" s="1263"/>
      <c r="N39" s="1263"/>
      <c r="O39" s="1263"/>
      <c r="P39" s="1263"/>
      <c r="Q39" s="1263"/>
    </row>
    <row r="40" spans="1:17">
      <c r="A40" s="503" t="s">
        <v>1123</v>
      </c>
      <c r="B40" s="494">
        <v>1374</v>
      </c>
      <c r="C40" s="494">
        <v>294</v>
      </c>
      <c r="D40" s="494">
        <v>1522</v>
      </c>
      <c r="E40" s="494">
        <v>148</v>
      </c>
      <c r="F40" s="502">
        <v>18.399999999999999</v>
      </c>
      <c r="H40" s="494"/>
      <c r="I40" s="494"/>
      <c r="J40" s="494"/>
      <c r="K40" s="494"/>
      <c r="L40" s="502"/>
      <c r="M40" s="1263"/>
      <c r="N40" s="1263"/>
      <c r="O40" s="1263"/>
      <c r="P40" s="1263"/>
      <c r="Q40" s="1263"/>
    </row>
    <row r="41" spans="1:17">
      <c r="A41" s="503" t="s">
        <v>1124</v>
      </c>
      <c r="B41" s="494">
        <v>580</v>
      </c>
      <c r="C41" s="494">
        <v>123</v>
      </c>
      <c r="D41" s="494">
        <v>638</v>
      </c>
      <c r="E41" s="494">
        <v>58</v>
      </c>
      <c r="F41" s="502">
        <v>33.4</v>
      </c>
      <c r="H41" s="494"/>
      <c r="I41" s="494"/>
      <c r="J41" s="494"/>
      <c r="K41" s="494"/>
      <c r="L41" s="502"/>
      <c r="M41" s="1263"/>
      <c r="N41" s="1263"/>
      <c r="O41" s="1263"/>
      <c r="P41" s="1263"/>
      <c r="Q41" s="1263"/>
    </row>
    <row r="42" spans="1:17">
      <c r="A42" s="503" t="s">
        <v>1125</v>
      </c>
      <c r="B42" s="494">
        <v>49</v>
      </c>
      <c r="C42" s="494">
        <v>4</v>
      </c>
      <c r="D42" s="494">
        <v>51</v>
      </c>
      <c r="E42" s="494">
        <v>3</v>
      </c>
      <c r="F42" s="502">
        <v>53.9</v>
      </c>
      <c r="H42" s="494"/>
      <c r="I42" s="494"/>
      <c r="J42" s="494"/>
      <c r="K42" s="494"/>
      <c r="L42" s="502"/>
      <c r="M42" s="1263"/>
      <c r="N42" s="1263"/>
      <c r="O42" s="1263"/>
      <c r="P42" s="1263"/>
      <c r="Q42" s="1263"/>
    </row>
    <row r="43" spans="1:17">
      <c r="A43" s="503" t="s">
        <v>1126</v>
      </c>
      <c r="B43" s="494">
        <v>118</v>
      </c>
      <c r="C43" s="494">
        <v>13</v>
      </c>
      <c r="D43" s="494">
        <v>127</v>
      </c>
      <c r="E43" s="494">
        <v>9</v>
      </c>
      <c r="F43" s="502">
        <v>99</v>
      </c>
      <c r="H43" s="494"/>
      <c r="I43" s="494"/>
      <c r="J43" s="494"/>
      <c r="K43" s="494"/>
      <c r="L43" s="502"/>
      <c r="M43" s="1263"/>
      <c r="N43" s="1263"/>
      <c r="O43" s="1263"/>
      <c r="P43" s="1263"/>
      <c r="Q43" s="1263"/>
    </row>
    <row r="44" spans="1:17">
      <c r="A44" s="503" t="s">
        <v>1127</v>
      </c>
      <c r="B44" s="494">
        <v>2</v>
      </c>
      <c r="C44" s="494">
        <v>0</v>
      </c>
      <c r="D44" s="494">
        <v>2</v>
      </c>
      <c r="E44" s="494">
        <v>0</v>
      </c>
      <c r="F44" s="502">
        <v>83.1</v>
      </c>
      <c r="H44" s="494"/>
      <c r="I44" s="494"/>
      <c r="J44" s="494"/>
      <c r="K44" s="494"/>
      <c r="L44" s="502"/>
      <c r="M44" s="1263"/>
      <c r="N44" s="1263"/>
      <c r="O44" s="1263"/>
      <c r="P44" s="1263"/>
      <c r="Q44" s="1263"/>
    </row>
    <row r="45" spans="1:17">
      <c r="A45" s="503" t="s">
        <v>1117</v>
      </c>
      <c r="B45" s="494">
        <v>223</v>
      </c>
      <c r="C45" s="494">
        <v>4</v>
      </c>
      <c r="D45" s="494">
        <v>226</v>
      </c>
      <c r="E45" s="494">
        <v>2</v>
      </c>
      <c r="F45" s="502">
        <v>179.1</v>
      </c>
      <c r="H45" s="494"/>
      <c r="I45" s="494"/>
      <c r="J45" s="494"/>
      <c r="K45" s="494"/>
      <c r="L45" s="502"/>
      <c r="M45" s="1263"/>
      <c r="N45" s="1263"/>
      <c r="O45" s="1263"/>
      <c r="P45" s="1263"/>
      <c r="Q45" s="1263"/>
    </row>
    <row r="46" spans="1:17">
      <c r="A46" s="105"/>
      <c r="B46" s="476"/>
      <c r="C46" s="476"/>
      <c r="D46" s="476"/>
      <c r="E46" s="476"/>
      <c r="F46" s="531"/>
    </row>
    <row r="47" spans="1:17" ht="17.25" customHeight="1">
      <c r="A47" s="1876" t="s">
        <v>1128</v>
      </c>
      <c r="B47" s="1876"/>
      <c r="C47" s="1876"/>
      <c r="D47" s="1876"/>
      <c r="E47" s="1876"/>
      <c r="F47" s="1876"/>
    </row>
    <row r="48" spans="1:17">
      <c r="A48" s="530" t="s">
        <v>1129</v>
      </c>
      <c r="B48" s="529"/>
      <c r="C48" s="529"/>
      <c r="D48" s="529"/>
      <c r="E48" s="529"/>
      <c r="F48" s="528"/>
    </row>
    <row r="49" spans="1:6">
      <c r="B49" s="89"/>
      <c r="C49" s="89"/>
      <c r="D49" s="89"/>
      <c r="E49" s="89"/>
      <c r="F49" s="527"/>
    </row>
    <row r="57" spans="1:6">
      <c r="A57" s="116"/>
    </row>
    <row r="58" spans="1:6">
      <c r="A58" s="116"/>
    </row>
    <row r="59" spans="1:6">
      <c r="A59" s="116"/>
    </row>
  </sheetData>
  <mergeCells count="2">
    <mergeCell ref="A1:E1"/>
    <mergeCell ref="A47:F47"/>
  </mergeCells>
  <pageMargins left="0.7" right="0.7" top="0.75" bottom="0.75" header="0.3" footer="0.3"/>
  <pageSetup paperSize="9" scale="70"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8BF0B-05AF-430D-BFC5-9C39DEE58551}">
  <sheetPr codeName="Sheet53">
    <tabColor rgb="FF70A8DA"/>
  </sheetPr>
  <dimension ref="A1:AE15"/>
  <sheetViews>
    <sheetView showGridLines="0" view="pageLayout" topLeftCell="A61" zoomScaleNormal="100" zoomScaleSheetLayoutView="100" workbookViewId="0">
      <selection activeCell="A17" sqref="A17"/>
    </sheetView>
  </sheetViews>
  <sheetFormatPr defaultColWidth="9.140625" defaultRowHeight="14.45"/>
  <cols>
    <col min="1" max="1" width="33.5703125" style="85" customWidth="1"/>
    <col min="2" max="9" width="9.5703125" style="85" customWidth="1"/>
    <col min="10" max="10" width="9.5703125" style="806" customWidth="1"/>
    <col min="11" max="16384" width="9.140625" style="806"/>
  </cols>
  <sheetData>
    <row r="1" spans="1:31" ht="50.25" customHeight="1" thickBot="1">
      <c r="A1" s="118"/>
      <c r="B1" s="1396" t="s">
        <v>1103</v>
      </c>
      <c r="C1" s="1878" t="s">
        <v>1104</v>
      </c>
      <c r="D1" s="1878"/>
      <c r="E1" s="1878" t="s">
        <v>1168</v>
      </c>
      <c r="F1" s="1878"/>
      <c r="G1" s="1878" t="s">
        <v>1106</v>
      </c>
      <c r="H1" s="1878"/>
      <c r="I1" s="1878" t="s">
        <v>1107</v>
      </c>
      <c r="J1" s="1878"/>
      <c r="N1" s="1218"/>
      <c r="O1" s="1877"/>
      <c r="P1" s="1877"/>
      <c r="Q1" s="1877"/>
      <c r="R1" s="1877"/>
      <c r="S1" s="1877"/>
      <c r="T1" s="1877"/>
      <c r="U1" s="1877"/>
      <c r="V1" s="1877"/>
      <c r="W1" s="1218"/>
      <c r="X1" s="1877"/>
      <c r="Y1" s="1877"/>
      <c r="Z1" s="1877"/>
      <c r="AA1" s="1877"/>
      <c r="AB1" s="1877"/>
      <c r="AC1" s="1877"/>
      <c r="AD1" s="1877"/>
      <c r="AE1" s="1877"/>
    </row>
    <row r="2" spans="1:31">
      <c r="A2" s="105" t="s">
        <v>1130</v>
      </c>
      <c r="B2" s="476">
        <v>11963</v>
      </c>
      <c r="C2" s="806"/>
      <c r="D2" s="476">
        <v>28693</v>
      </c>
      <c r="E2" s="806"/>
      <c r="F2" s="476">
        <v>32063</v>
      </c>
      <c r="G2" s="806"/>
      <c r="H2" s="476">
        <v>21925</v>
      </c>
      <c r="I2" s="806"/>
      <c r="J2" s="531">
        <v>23.3</v>
      </c>
      <c r="N2" s="476"/>
      <c r="P2" s="476"/>
      <c r="R2" s="476"/>
      <c r="T2" s="476"/>
      <c r="V2" s="531"/>
      <c r="W2" s="1262"/>
      <c r="X2" s="1262"/>
      <c r="Y2" s="1262"/>
      <c r="Z2" s="1262"/>
      <c r="AA2" s="1262"/>
      <c r="AB2" s="1262"/>
      <c r="AC2" s="1262"/>
      <c r="AD2" s="1262"/>
      <c r="AE2" s="1262"/>
    </row>
    <row r="3" spans="1:31">
      <c r="A3" s="532" t="s">
        <v>1109</v>
      </c>
      <c r="B3" s="476"/>
      <c r="C3" s="806"/>
      <c r="D3" s="476"/>
      <c r="E3" s="806"/>
      <c r="F3" s="476"/>
      <c r="G3" s="806"/>
      <c r="H3" s="476"/>
      <c r="I3" s="806"/>
      <c r="J3" s="531"/>
      <c r="N3" s="476"/>
      <c r="P3" s="476"/>
      <c r="R3" s="476"/>
      <c r="T3" s="476"/>
      <c r="V3" s="531"/>
      <c r="W3" s="1262"/>
      <c r="X3" s="1262"/>
      <c r="Y3" s="1262"/>
      <c r="Z3" s="1262"/>
      <c r="AA3" s="1262"/>
      <c r="AB3" s="1262"/>
      <c r="AC3" s="1262"/>
      <c r="AD3" s="1262"/>
      <c r="AE3" s="1262"/>
    </row>
    <row r="4" spans="1:31">
      <c r="A4" s="105" t="s">
        <v>1121</v>
      </c>
      <c r="B4" s="476">
        <v>3727</v>
      </c>
      <c r="C4" s="806"/>
      <c r="D4" s="476">
        <v>17279</v>
      </c>
      <c r="E4" s="806"/>
      <c r="F4" s="476">
        <v>16945</v>
      </c>
      <c r="G4" s="806"/>
      <c r="H4" s="476">
        <v>13445</v>
      </c>
      <c r="I4" s="806"/>
      <c r="J4" s="531">
        <v>9</v>
      </c>
      <c r="N4" s="476"/>
      <c r="P4" s="476"/>
      <c r="R4" s="476"/>
      <c r="T4" s="476"/>
      <c r="V4" s="531"/>
      <c r="W4" s="1262"/>
      <c r="X4" s="1262"/>
      <c r="Y4" s="1262"/>
      <c r="Z4" s="1262"/>
      <c r="AA4" s="1262"/>
      <c r="AB4" s="1262"/>
      <c r="AC4" s="1262"/>
      <c r="AD4" s="1262"/>
      <c r="AE4" s="1262"/>
    </row>
    <row r="5" spans="1:31">
      <c r="A5" s="105" t="s">
        <v>1122</v>
      </c>
      <c r="B5" s="476">
        <v>3178</v>
      </c>
      <c r="C5" s="806"/>
      <c r="D5" s="476">
        <v>6264</v>
      </c>
      <c r="E5" s="806"/>
      <c r="F5" s="476">
        <v>7443</v>
      </c>
      <c r="G5" s="806"/>
      <c r="H5" s="476">
        <v>4810</v>
      </c>
      <c r="I5" s="806"/>
      <c r="J5" s="531">
        <v>19.399999999999999</v>
      </c>
      <c r="L5" s="188"/>
      <c r="N5" s="476"/>
      <c r="P5" s="476"/>
      <c r="R5" s="476"/>
      <c r="T5" s="476"/>
      <c r="V5" s="531"/>
      <c r="W5" s="1262"/>
      <c r="X5" s="1262"/>
      <c r="Y5" s="1262"/>
      <c r="Z5" s="1262"/>
      <c r="AA5" s="1262"/>
      <c r="AB5" s="1262"/>
      <c r="AC5" s="1262"/>
      <c r="AD5" s="1262"/>
      <c r="AE5" s="1262"/>
    </row>
    <row r="6" spans="1:31">
      <c r="A6" s="105" t="s">
        <v>1123</v>
      </c>
      <c r="B6" s="476">
        <v>2387</v>
      </c>
      <c r="C6" s="806"/>
      <c r="D6" s="476">
        <v>2849</v>
      </c>
      <c r="E6" s="806"/>
      <c r="F6" s="476">
        <v>4074</v>
      </c>
      <c r="G6" s="806"/>
      <c r="H6" s="476">
        <v>2202</v>
      </c>
      <c r="I6" s="806"/>
      <c r="J6" s="531">
        <v>33.1</v>
      </c>
      <c r="N6" s="476"/>
      <c r="P6" s="476"/>
      <c r="R6" s="476"/>
      <c r="T6" s="476"/>
      <c r="V6" s="531"/>
      <c r="W6" s="1262"/>
      <c r="X6" s="1262"/>
      <c r="Y6" s="1262"/>
      <c r="Z6" s="1262"/>
      <c r="AA6" s="1262"/>
      <c r="AB6" s="1262"/>
      <c r="AC6" s="1262"/>
      <c r="AD6" s="1262"/>
      <c r="AE6" s="1262"/>
    </row>
    <row r="7" spans="1:31">
      <c r="A7" s="105" t="s">
        <v>1124</v>
      </c>
      <c r="B7" s="476">
        <v>1251</v>
      </c>
      <c r="C7" s="806"/>
      <c r="D7" s="476">
        <v>1374</v>
      </c>
      <c r="E7" s="806"/>
      <c r="F7" s="476">
        <v>1875</v>
      </c>
      <c r="G7" s="806"/>
      <c r="H7" s="476">
        <v>942</v>
      </c>
      <c r="I7" s="806"/>
      <c r="J7" s="531">
        <v>44.5</v>
      </c>
      <c r="N7" s="476"/>
      <c r="P7" s="476"/>
      <c r="R7" s="476"/>
      <c r="T7" s="476"/>
      <c r="V7" s="531"/>
      <c r="W7" s="1262"/>
      <c r="X7" s="1262"/>
      <c r="Y7" s="1262"/>
      <c r="Z7" s="1262"/>
      <c r="AA7" s="1262"/>
      <c r="AB7" s="1262"/>
      <c r="AC7" s="1262"/>
      <c r="AD7" s="1262"/>
      <c r="AE7" s="1262"/>
    </row>
    <row r="8" spans="1:31">
      <c r="A8" s="105" t="s">
        <v>1125</v>
      </c>
      <c r="B8" s="476">
        <v>585</v>
      </c>
      <c r="C8" s="806"/>
      <c r="D8" s="476">
        <v>282</v>
      </c>
      <c r="E8" s="806"/>
      <c r="F8" s="476">
        <v>701</v>
      </c>
      <c r="G8" s="806"/>
      <c r="H8" s="476">
        <v>214</v>
      </c>
      <c r="I8" s="806"/>
      <c r="J8" s="531">
        <v>50.2</v>
      </c>
      <c r="N8" s="476"/>
      <c r="P8" s="476"/>
      <c r="R8" s="476"/>
      <c r="T8" s="476"/>
      <c r="V8" s="531"/>
      <c r="W8" s="1262"/>
      <c r="X8" s="1262"/>
      <c r="Y8" s="1262"/>
      <c r="Z8" s="1262"/>
      <c r="AA8" s="1262"/>
      <c r="AB8" s="1262"/>
      <c r="AC8" s="1262"/>
      <c r="AD8" s="1262"/>
      <c r="AE8" s="1262"/>
    </row>
    <row r="9" spans="1:31">
      <c r="A9" s="105" t="s">
        <v>1126</v>
      </c>
      <c r="B9" s="476">
        <v>474</v>
      </c>
      <c r="C9" s="806"/>
      <c r="D9" s="476">
        <v>179</v>
      </c>
      <c r="E9" s="806"/>
      <c r="F9" s="476">
        <v>515</v>
      </c>
      <c r="G9" s="806"/>
      <c r="H9" s="476">
        <v>145</v>
      </c>
      <c r="I9" s="806"/>
      <c r="J9" s="531">
        <v>72</v>
      </c>
      <c r="N9" s="476"/>
      <c r="P9" s="476"/>
      <c r="R9" s="476"/>
      <c r="T9" s="476"/>
      <c r="V9" s="531"/>
      <c r="W9" s="1262"/>
      <c r="X9" s="1262"/>
      <c r="Y9" s="1262"/>
      <c r="Z9" s="1262"/>
      <c r="AA9" s="1262"/>
      <c r="AB9" s="1262"/>
      <c r="AC9" s="1262"/>
      <c r="AD9" s="1262"/>
      <c r="AE9" s="1262"/>
    </row>
    <row r="10" spans="1:31">
      <c r="A10" s="105" t="s">
        <v>1127</v>
      </c>
      <c r="B10" s="476">
        <v>22</v>
      </c>
      <c r="C10" s="806"/>
      <c r="D10" s="476">
        <v>312</v>
      </c>
      <c r="E10" s="806"/>
      <c r="F10" s="476">
        <v>74</v>
      </c>
      <c r="G10" s="806"/>
      <c r="H10" s="476">
        <v>47</v>
      </c>
      <c r="I10" s="806"/>
      <c r="J10" s="531">
        <v>80.8</v>
      </c>
      <c r="N10" s="476"/>
      <c r="P10" s="476"/>
      <c r="R10" s="476"/>
      <c r="T10" s="476"/>
      <c r="V10" s="531"/>
      <c r="W10" s="1262"/>
      <c r="X10" s="1262"/>
      <c r="Y10" s="1262"/>
      <c r="Z10" s="1262"/>
      <c r="AA10" s="1262"/>
      <c r="AB10" s="1262"/>
      <c r="AC10" s="1262"/>
      <c r="AD10" s="1262"/>
      <c r="AE10" s="1262"/>
    </row>
    <row r="11" spans="1:31">
      <c r="A11" s="105" t="s">
        <v>1117</v>
      </c>
      <c r="B11" s="476">
        <v>339</v>
      </c>
      <c r="C11" s="806"/>
      <c r="D11" s="476">
        <v>154</v>
      </c>
      <c r="E11" s="806"/>
      <c r="F11" s="476">
        <v>436</v>
      </c>
      <c r="G11" s="806"/>
      <c r="H11" s="476">
        <v>120</v>
      </c>
      <c r="I11" s="806"/>
      <c r="J11" s="531">
        <v>348.4</v>
      </c>
      <c r="N11" s="476"/>
      <c r="P11" s="476"/>
      <c r="R11" s="476"/>
      <c r="T11" s="476"/>
      <c r="V11" s="531"/>
      <c r="W11" s="1262"/>
      <c r="X11" s="1262"/>
      <c r="Y11" s="1262"/>
      <c r="Z11" s="1262"/>
      <c r="AA11" s="1262"/>
      <c r="AB11" s="1262"/>
      <c r="AC11" s="1262"/>
      <c r="AD11" s="1262"/>
      <c r="AE11" s="1262"/>
    </row>
    <row r="12" spans="1:31">
      <c r="A12" s="105"/>
      <c r="B12" s="476"/>
      <c r="C12" s="806"/>
      <c r="D12" s="476"/>
      <c r="E12" s="806"/>
      <c r="F12" s="476"/>
      <c r="G12" s="806"/>
      <c r="H12" s="476"/>
      <c r="I12" s="806"/>
      <c r="J12" s="531"/>
      <c r="N12" s="476"/>
      <c r="P12" s="476"/>
      <c r="R12" s="476"/>
      <c r="T12" s="476"/>
      <c r="V12" s="531"/>
      <c r="W12" s="1262"/>
      <c r="X12" s="1262"/>
      <c r="Y12" s="1262"/>
      <c r="Z12" s="1262"/>
      <c r="AA12" s="1262"/>
      <c r="AB12" s="1262"/>
      <c r="AC12" s="1262"/>
      <c r="AD12" s="1262"/>
      <c r="AE12" s="1262"/>
    </row>
    <row r="13" spans="1:31">
      <c r="A13" s="105" t="s">
        <v>1131</v>
      </c>
      <c r="B13" s="476">
        <v>3057</v>
      </c>
      <c r="C13" s="806"/>
      <c r="D13" s="476" t="s">
        <v>379</v>
      </c>
      <c r="E13" s="806"/>
      <c r="F13" s="476">
        <v>3057</v>
      </c>
      <c r="G13" s="806"/>
      <c r="H13" s="476" t="s">
        <v>379</v>
      </c>
      <c r="I13" s="806"/>
      <c r="J13" s="531">
        <v>89.3</v>
      </c>
      <c r="N13" s="476"/>
      <c r="P13" s="476"/>
      <c r="R13" s="476"/>
      <c r="T13" s="476"/>
      <c r="V13" s="531"/>
      <c r="W13" s="1262"/>
      <c r="X13" s="1262"/>
      <c r="Y13" s="1262"/>
      <c r="Z13" s="1262"/>
      <c r="AA13" s="1262"/>
      <c r="AB13" s="1262"/>
      <c r="AC13" s="1262"/>
      <c r="AD13" s="1262"/>
      <c r="AE13" s="1262"/>
    </row>
    <row r="14" spans="1:31" ht="15" customHeight="1">
      <c r="A14" s="1876" t="s">
        <v>1128</v>
      </c>
      <c r="B14" s="1876"/>
      <c r="C14" s="1876"/>
      <c r="D14" s="1876"/>
      <c r="E14" s="1876"/>
      <c r="F14" s="1876"/>
      <c r="G14" s="1876"/>
      <c r="H14" s="144"/>
      <c r="I14" s="144"/>
      <c r="J14" s="857"/>
    </row>
    <row r="15" spans="1:31">
      <c r="A15" s="530" t="s">
        <v>1129</v>
      </c>
      <c r="B15" s="529"/>
      <c r="C15" s="529"/>
      <c r="D15" s="529"/>
      <c r="E15" s="529"/>
      <c r="F15" s="528"/>
    </row>
  </sheetData>
  <mergeCells count="13">
    <mergeCell ref="A14:G14"/>
    <mergeCell ref="S1:T1"/>
    <mergeCell ref="U1:V1"/>
    <mergeCell ref="X1:Y1"/>
    <mergeCell ref="Z1:AA1"/>
    <mergeCell ref="AB1:AC1"/>
    <mergeCell ref="AD1:AE1"/>
    <mergeCell ref="C1:D1"/>
    <mergeCell ref="E1:F1"/>
    <mergeCell ref="G1:H1"/>
    <mergeCell ref="I1:J1"/>
    <mergeCell ref="O1:P1"/>
    <mergeCell ref="Q1:R1"/>
  </mergeCells>
  <pageMargins left="0.7" right="0.7" top="0.75" bottom="0.75" header="0.3" footer="0.3"/>
  <pageSetup paperSize="9" scale="70"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CB6D-AED8-410D-BFAD-806928D81F9C}">
  <sheetPr>
    <tabColor theme="8" tint="0.59999389629810485"/>
  </sheetPr>
  <dimension ref="A1:AZ331"/>
  <sheetViews>
    <sheetView view="pageLayout" topLeftCell="AE67" zoomScale="110" zoomScaleNormal="100" zoomScaleSheetLayoutView="100" zoomScalePageLayoutView="110" workbookViewId="0">
      <selection activeCell="A17" sqref="A17"/>
    </sheetView>
  </sheetViews>
  <sheetFormatPr defaultColWidth="4.42578125" defaultRowHeight="9.9499999999999993"/>
  <cols>
    <col min="1" max="1" width="40.85546875" style="361" customWidth="1"/>
    <col min="2" max="11" width="6" style="361" customWidth="1"/>
    <col min="12" max="12" width="30.42578125" style="361" customWidth="1"/>
    <col min="13" max="14" width="7.5703125" style="361" customWidth="1"/>
    <col min="15" max="17" width="7.5703125" style="621" customWidth="1"/>
    <col min="18" max="22" width="7.5703125" style="361" customWidth="1"/>
    <col min="23" max="23" width="39" style="289" customWidth="1"/>
    <col min="24" max="33" width="6.42578125" style="289" customWidth="1"/>
    <col min="34" max="35" width="6.42578125" style="603" customWidth="1"/>
    <col min="36" max="36" width="5.5703125" style="603" customWidth="1"/>
    <col min="37" max="37" width="6.42578125" style="289" customWidth="1"/>
    <col min="38" max="38" width="36.140625" style="289" customWidth="1"/>
    <col min="39" max="52" width="6.42578125" style="289" customWidth="1"/>
    <col min="53" max="16384" width="4.42578125" style="289"/>
  </cols>
  <sheetData>
    <row r="1" spans="1:52" ht="13.5" customHeight="1">
      <c r="A1" s="1429" t="s">
        <v>104</v>
      </c>
      <c r="B1" s="630"/>
      <c r="C1" s="630"/>
      <c r="D1" s="630"/>
      <c r="E1" s="630"/>
      <c r="F1" s="630"/>
      <c r="G1" s="630"/>
      <c r="H1" s="630"/>
      <c r="L1" s="1883" t="s">
        <v>104</v>
      </c>
      <c r="M1" s="1883"/>
      <c r="N1" s="1883"/>
      <c r="O1" s="1883"/>
      <c r="P1" s="1883"/>
      <c r="Q1" s="1883"/>
      <c r="R1" s="1883"/>
      <c r="S1" s="1883"/>
      <c r="T1" s="1883"/>
      <c r="U1" s="1883"/>
      <c r="V1" s="1883"/>
      <c r="W1" s="1429" t="s">
        <v>105</v>
      </c>
      <c r="X1" s="1120"/>
      <c r="Y1" s="1120"/>
      <c r="Z1" s="1120"/>
      <c r="AA1" s="1120"/>
      <c r="AB1" s="631"/>
      <c r="AC1" s="631"/>
      <c r="AD1" s="631"/>
      <c r="AE1" s="631"/>
      <c r="AF1" s="631"/>
      <c r="AG1" s="1120"/>
      <c r="AH1" s="628"/>
      <c r="AI1" s="628"/>
      <c r="AJ1" s="628"/>
      <c r="AK1" s="1120"/>
      <c r="AL1" s="1429" t="s">
        <v>105</v>
      </c>
      <c r="AM1" s="1120"/>
      <c r="AN1" s="1120"/>
      <c r="AO1" s="1120"/>
      <c r="AP1" s="1120"/>
      <c r="AQ1" s="1120"/>
      <c r="AR1" s="1120"/>
      <c r="AS1" s="1120"/>
      <c r="AT1" s="1120"/>
      <c r="AU1" s="1120"/>
      <c r="AV1" s="1120"/>
      <c r="AW1" s="1120"/>
      <c r="AX1" s="1120"/>
      <c r="AY1" s="1120"/>
      <c r="AZ1" s="1120"/>
    </row>
    <row r="2" spans="1:52" ht="13.5" customHeight="1">
      <c r="A2" s="361" t="s">
        <v>106</v>
      </c>
      <c r="O2" s="361"/>
      <c r="R2" s="621"/>
      <c r="AH2" s="289"/>
      <c r="AK2" s="603"/>
    </row>
    <row r="3" spans="1:52" ht="13.5" customHeight="1">
      <c r="A3" s="1429" t="s">
        <v>107</v>
      </c>
      <c r="B3" s="630"/>
      <c r="C3" s="630"/>
      <c r="D3" s="630"/>
      <c r="E3" s="630"/>
      <c r="F3" s="630"/>
      <c r="G3" s="630"/>
      <c r="H3" s="630"/>
      <c r="L3" s="1429" t="s">
        <v>108</v>
      </c>
      <c r="M3" s="630"/>
      <c r="N3" s="630"/>
      <c r="O3" s="630"/>
      <c r="P3" s="879"/>
      <c r="Q3" s="879"/>
      <c r="R3" s="879"/>
      <c r="S3" s="630"/>
      <c r="T3" s="630"/>
      <c r="W3" s="1429" t="s">
        <v>107</v>
      </c>
      <c r="X3" s="1120"/>
      <c r="Y3" s="1120"/>
      <c r="Z3" s="1120"/>
      <c r="AA3" s="1120"/>
      <c r="AB3" s="1120"/>
      <c r="AC3" s="1120"/>
      <c r="AD3" s="1120"/>
      <c r="AE3" s="1120"/>
      <c r="AF3" s="1120"/>
      <c r="AG3" s="1120"/>
      <c r="AH3" s="1120"/>
      <c r="AI3" s="628"/>
      <c r="AJ3" s="628"/>
      <c r="AK3" s="628"/>
      <c r="AL3" s="1429" t="s">
        <v>108</v>
      </c>
      <c r="AM3" s="1120"/>
      <c r="AN3" s="1120"/>
      <c r="AO3" s="1120"/>
      <c r="AP3" s="1120"/>
      <c r="AQ3" s="1120"/>
      <c r="AR3" s="1120"/>
      <c r="AS3" s="1120"/>
      <c r="AT3" s="29"/>
      <c r="AU3" s="1120"/>
      <c r="AV3" s="1120"/>
      <c r="AW3" s="630"/>
      <c r="AX3" s="630"/>
      <c r="AY3" s="630"/>
      <c r="AZ3" s="630"/>
    </row>
    <row r="4" spans="1:52" ht="20.25" customHeight="1">
      <c r="O4" s="361"/>
      <c r="R4" s="621"/>
      <c r="W4" s="361"/>
      <c r="X4" s="361"/>
      <c r="Y4" s="361"/>
      <c r="Z4" s="361"/>
      <c r="AA4" s="361"/>
      <c r="AB4" s="361"/>
      <c r="AC4" s="361"/>
      <c r="AD4" s="361"/>
      <c r="AE4" s="361"/>
      <c r="AF4" s="361"/>
      <c r="AG4" s="361"/>
      <c r="AH4" s="361"/>
      <c r="AI4" s="361"/>
      <c r="AJ4" s="361"/>
      <c r="AK4" s="361"/>
      <c r="AW4" s="361"/>
      <c r="AX4" s="361"/>
      <c r="AY4" s="361"/>
      <c r="AZ4" s="361"/>
    </row>
    <row r="5" spans="1:52" ht="35.25" customHeight="1" thickBot="1">
      <c r="A5" s="1444" t="s">
        <v>109</v>
      </c>
      <c r="B5" s="1689" t="s">
        <v>110</v>
      </c>
      <c r="C5" s="1437">
        <v>2020</v>
      </c>
      <c r="D5" s="1689" t="s">
        <v>111</v>
      </c>
      <c r="E5" s="1437">
        <v>2018</v>
      </c>
      <c r="F5" s="1437">
        <v>2017</v>
      </c>
      <c r="G5" s="1437">
        <v>2016</v>
      </c>
      <c r="H5" s="1437">
        <v>2015</v>
      </c>
      <c r="I5" s="1437">
        <v>2014</v>
      </c>
      <c r="J5" s="1437">
        <v>2013</v>
      </c>
      <c r="K5" s="1437">
        <v>2012</v>
      </c>
      <c r="L5" s="1444" t="s">
        <v>109</v>
      </c>
      <c r="M5" s="1444">
        <v>2021</v>
      </c>
      <c r="N5" s="1444">
        <v>2020</v>
      </c>
      <c r="O5" s="1444">
        <v>2019</v>
      </c>
      <c r="P5" s="1437">
        <v>2018</v>
      </c>
      <c r="Q5" s="1437">
        <v>2017</v>
      </c>
      <c r="R5" s="1437">
        <v>2016</v>
      </c>
      <c r="S5" s="1437">
        <v>2015</v>
      </c>
      <c r="T5" s="1437">
        <v>2014</v>
      </c>
      <c r="U5" s="1437">
        <v>2013</v>
      </c>
      <c r="V5" s="1437">
        <v>2012</v>
      </c>
      <c r="W5" s="1444" t="s">
        <v>109</v>
      </c>
      <c r="X5" s="1437" t="s">
        <v>112</v>
      </c>
      <c r="Y5" s="1437" t="s">
        <v>113</v>
      </c>
      <c r="Z5" s="1437" t="s">
        <v>114</v>
      </c>
      <c r="AA5" s="1437" t="s">
        <v>115</v>
      </c>
      <c r="AB5" s="1437" t="s">
        <v>116</v>
      </c>
      <c r="AC5" s="1437" t="s">
        <v>117</v>
      </c>
      <c r="AD5" s="1437" t="s">
        <v>118</v>
      </c>
      <c r="AE5" s="1437" t="s">
        <v>119</v>
      </c>
      <c r="AF5" s="1437" t="s">
        <v>120</v>
      </c>
      <c r="AG5" s="1437" t="s">
        <v>121</v>
      </c>
      <c r="AH5" s="1437" t="s">
        <v>122</v>
      </c>
      <c r="AI5" s="1437" t="s">
        <v>123</v>
      </c>
      <c r="AJ5" s="1437" t="s">
        <v>124</v>
      </c>
      <c r="AK5" s="1437" t="s">
        <v>125</v>
      </c>
      <c r="AL5" s="1443" t="s">
        <v>109</v>
      </c>
      <c r="AM5" s="1442" t="s">
        <v>112</v>
      </c>
      <c r="AN5" s="1442" t="s">
        <v>113</v>
      </c>
      <c r="AO5" s="1442" t="s">
        <v>114</v>
      </c>
      <c r="AP5" s="1442" t="s">
        <v>115</v>
      </c>
      <c r="AQ5" s="1442" t="s">
        <v>116</v>
      </c>
      <c r="AR5" s="1442" t="s">
        <v>117</v>
      </c>
      <c r="AS5" s="1442" t="s">
        <v>118</v>
      </c>
      <c r="AT5" s="1442" t="s">
        <v>119</v>
      </c>
      <c r="AU5" s="1437" t="s">
        <v>120</v>
      </c>
      <c r="AV5" s="1437" t="s">
        <v>121</v>
      </c>
      <c r="AW5" s="1437" t="s">
        <v>122</v>
      </c>
      <c r="AX5" s="1437" t="s">
        <v>123</v>
      </c>
      <c r="AY5" s="1437" t="s">
        <v>124</v>
      </c>
      <c r="AZ5" s="1437" t="s">
        <v>125</v>
      </c>
    </row>
    <row r="6" spans="1:52" ht="13.5" customHeight="1">
      <c r="A6" s="26" t="s">
        <v>126</v>
      </c>
      <c r="B6" s="987">
        <v>4925</v>
      </c>
      <c r="C6" s="987">
        <v>4515</v>
      </c>
      <c r="D6" s="987">
        <v>4318</v>
      </c>
      <c r="E6" s="987">
        <v>4491</v>
      </c>
      <c r="F6" s="987">
        <v>4888</v>
      </c>
      <c r="G6" s="987">
        <v>4855</v>
      </c>
      <c r="H6" s="987">
        <v>5110</v>
      </c>
      <c r="I6" s="987">
        <v>5482</v>
      </c>
      <c r="J6" s="987">
        <v>5525</v>
      </c>
      <c r="K6" s="987">
        <v>5563</v>
      </c>
      <c r="L6" s="624"/>
      <c r="M6" s="624"/>
      <c r="N6" s="624"/>
      <c r="O6" s="624"/>
      <c r="P6" s="619"/>
      <c r="Q6" s="619"/>
      <c r="R6" s="619"/>
      <c r="S6" s="619"/>
      <c r="T6" s="619"/>
      <c r="U6" s="619"/>
      <c r="V6" s="615"/>
      <c r="W6" s="26" t="s">
        <v>126</v>
      </c>
      <c r="X6" s="615">
        <v>1255</v>
      </c>
      <c r="Y6" s="615">
        <v>1226</v>
      </c>
      <c r="Z6" s="615">
        <v>1232</v>
      </c>
      <c r="AA6" s="615">
        <v>1212</v>
      </c>
      <c r="AB6" s="615">
        <v>1169</v>
      </c>
      <c r="AC6" s="615">
        <v>1146</v>
      </c>
      <c r="AD6" s="615">
        <v>1091</v>
      </c>
      <c r="AE6" s="615">
        <v>1109</v>
      </c>
      <c r="AF6" s="615">
        <v>1108</v>
      </c>
      <c r="AG6" s="615">
        <v>1083</v>
      </c>
      <c r="AH6" s="615">
        <v>1071</v>
      </c>
      <c r="AI6" s="615">
        <v>1056</v>
      </c>
      <c r="AJ6" s="615">
        <v>1142</v>
      </c>
      <c r="AK6" s="615">
        <v>1123</v>
      </c>
      <c r="AL6" s="293"/>
      <c r="AM6" s="293"/>
      <c r="AN6" s="293"/>
      <c r="AO6" s="293"/>
      <c r="AP6" s="293"/>
      <c r="AQ6" s="293"/>
      <c r="AR6" s="293"/>
      <c r="AS6" s="293"/>
      <c r="AT6" s="293"/>
      <c r="AU6" s="293"/>
      <c r="AV6" s="293"/>
      <c r="AW6" s="293"/>
      <c r="AX6" s="624"/>
      <c r="AY6" s="624"/>
      <c r="AZ6" s="624"/>
    </row>
    <row r="7" spans="1:52" ht="13.5" customHeight="1">
      <c r="A7" s="26" t="s">
        <v>127</v>
      </c>
      <c r="B7" s="987">
        <v>3495</v>
      </c>
      <c r="C7" s="987">
        <v>2959</v>
      </c>
      <c r="D7" s="987">
        <v>3011</v>
      </c>
      <c r="E7" s="987">
        <v>2993</v>
      </c>
      <c r="F7" s="987">
        <v>3369</v>
      </c>
      <c r="G7" s="987">
        <v>3238</v>
      </c>
      <c r="H7" s="987">
        <v>3230</v>
      </c>
      <c r="I7" s="987">
        <v>2842</v>
      </c>
      <c r="J7" s="987">
        <v>2642</v>
      </c>
      <c r="K7" s="987">
        <v>2468</v>
      </c>
      <c r="L7" s="629" t="s">
        <v>128</v>
      </c>
      <c r="M7" s="629"/>
      <c r="N7" s="629"/>
      <c r="O7" s="629"/>
      <c r="P7" s="626"/>
      <c r="Q7" s="626"/>
      <c r="R7" s="626"/>
      <c r="S7" s="626"/>
      <c r="T7" s="626"/>
      <c r="U7" s="626"/>
      <c r="V7" s="615"/>
      <c r="W7" s="26" t="s">
        <v>129</v>
      </c>
      <c r="X7" s="619">
        <v>920</v>
      </c>
      <c r="Y7" s="619">
        <v>870</v>
      </c>
      <c r="Z7" s="619">
        <v>878</v>
      </c>
      <c r="AA7" s="619">
        <v>827</v>
      </c>
      <c r="AB7" s="619">
        <v>792</v>
      </c>
      <c r="AC7" s="619">
        <v>729</v>
      </c>
      <c r="AD7" s="619">
        <v>673</v>
      </c>
      <c r="AE7" s="619">
        <v>765</v>
      </c>
      <c r="AF7" s="619">
        <v>775</v>
      </c>
      <c r="AG7" s="619">
        <v>756</v>
      </c>
      <c r="AH7" s="619">
        <v>743</v>
      </c>
      <c r="AI7" s="619">
        <v>737</v>
      </c>
      <c r="AJ7" s="619">
        <v>720</v>
      </c>
      <c r="AK7" s="619">
        <v>703</v>
      </c>
      <c r="AL7" s="28" t="s">
        <v>128</v>
      </c>
      <c r="AM7" s="28"/>
      <c r="AN7" s="28"/>
      <c r="AO7" s="28"/>
      <c r="AP7" s="28"/>
      <c r="AQ7" s="28"/>
      <c r="AR7" s="28"/>
      <c r="AS7" s="28"/>
      <c r="AT7" s="28"/>
      <c r="AU7" s="28"/>
      <c r="AV7" s="28"/>
      <c r="AW7" s="28"/>
      <c r="AX7" s="629"/>
      <c r="AY7" s="629"/>
      <c r="AZ7" s="629"/>
    </row>
    <row r="8" spans="1:52" ht="13.5" customHeight="1">
      <c r="A8" s="26" t="s">
        <v>130</v>
      </c>
      <c r="B8" s="987">
        <v>1119</v>
      </c>
      <c r="C8" s="987">
        <v>900</v>
      </c>
      <c r="D8" s="987">
        <v>1012</v>
      </c>
      <c r="E8" s="987">
        <v>1088</v>
      </c>
      <c r="F8" s="987">
        <v>1328</v>
      </c>
      <c r="G8" s="987">
        <v>1715</v>
      </c>
      <c r="H8" s="987">
        <v>1645</v>
      </c>
      <c r="I8" s="987">
        <v>1425</v>
      </c>
      <c r="J8" s="987">
        <v>1539</v>
      </c>
      <c r="K8" s="987">
        <v>1774</v>
      </c>
      <c r="O8" s="361"/>
      <c r="P8" s="602"/>
      <c r="Q8" s="602"/>
      <c r="R8" s="602"/>
      <c r="S8" s="602"/>
      <c r="T8" s="602"/>
      <c r="U8" s="1441"/>
      <c r="V8" s="602"/>
      <c r="W8" s="26" t="s">
        <v>130</v>
      </c>
      <c r="X8" s="619">
        <v>247</v>
      </c>
      <c r="Y8" s="619">
        <v>224</v>
      </c>
      <c r="Z8" s="619">
        <v>278</v>
      </c>
      <c r="AA8" s="619">
        <v>370</v>
      </c>
      <c r="AB8" s="619">
        <v>217</v>
      </c>
      <c r="AC8" s="619">
        <v>257</v>
      </c>
      <c r="AD8" s="619">
        <v>316</v>
      </c>
      <c r="AE8" s="619">
        <v>110</v>
      </c>
      <c r="AF8" s="619">
        <v>250</v>
      </c>
      <c r="AG8" s="619">
        <v>212</v>
      </c>
      <c r="AH8" s="619">
        <v>285</v>
      </c>
      <c r="AI8" s="619">
        <v>265</v>
      </c>
      <c r="AJ8" s="619">
        <v>182</v>
      </c>
      <c r="AK8" s="619">
        <v>205</v>
      </c>
      <c r="AX8" s="361"/>
      <c r="AY8" s="361"/>
      <c r="AZ8" s="361"/>
    </row>
    <row r="9" spans="1:52" ht="13.5" customHeight="1">
      <c r="A9" s="26" t="s">
        <v>131</v>
      </c>
      <c r="B9" s="987">
        <v>-6</v>
      </c>
      <c r="C9" s="987">
        <v>-1</v>
      </c>
      <c r="D9" s="987">
        <v>50</v>
      </c>
      <c r="E9" s="987">
        <v>124</v>
      </c>
      <c r="F9" s="987">
        <v>23</v>
      </c>
      <c r="G9" s="987">
        <v>112</v>
      </c>
      <c r="H9" s="987">
        <v>39</v>
      </c>
      <c r="I9" s="987">
        <v>18</v>
      </c>
      <c r="J9" s="987">
        <v>79</v>
      </c>
      <c r="K9" s="987">
        <v>93</v>
      </c>
      <c r="L9" s="26" t="s">
        <v>132</v>
      </c>
      <c r="M9" s="292">
        <v>47495</v>
      </c>
      <c r="N9" s="615">
        <v>32955</v>
      </c>
      <c r="O9" s="615">
        <v>35509</v>
      </c>
      <c r="P9" s="615">
        <v>41578</v>
      </c>
      <c r="Q9" s="615">
        <v>43081</v>
      </c>
      <c r="R9" s="615">
        <v>32099</v>
      </c>
      <c r="S9" s="615">
        <v>35500</v>
      </c>
      <c r="T9" s="615">
        <v>31067</v>
      </c>
      <c r="U9" s="615">
        <v>33529</v>
      </c>
      <c r="V9" s="615">
        <v>36060</v>
      </c>
      <c r="W9" s="26" t="s">
        <v>131</v>
      </c>
      <c r="X9" s="619">
        <v>-4</v>
      </c>
      <c r="Y9" s="619">
        <v>9</v>
      </c>
      <c r="Z9" s="619">
        <v>3</v>
      </c>
      <c r="AA9" s="619">
        <v>-14</v>
      </c>
      <c r="AB9" s="619">
        <v>5</v>
      </c>
      <c r="AC9" s="619">
        <v>6</v>
      </c>
      <c r="AD9" s="619">
        <v>-10</v>
      </c>
      <c r="AE9" s="619">
        <v>-2</v>
      </c>
      <c r="AF9" s="619">
        <v>-1</v>
      </c>
      <c r="AG9" s="619">
        <v>13</v>
      </c>
      <c r="AH9" s="619">
        <v>24</v>
      </c>
      <c r="AI9" s="619">
        <v>14</v>
      </c>
      <c r="AJ9" s="619">
        <v>15</v>
      </c>
      <c r="AK9" s="619">
        <v>48</v>
      </c>
      <c r="AL9" s="984" t="s">
        <v>132</v>
      </c>
      <c r="AM9" s="292">
        <v>47495</v>
      </c>
      <c r="AN9" s="292">
        <v>77086</v>
      </c>
      <c r="AO9" s="292">
        <v>51769</v>
      </c>
      <c r="AP9" s="292">
        <v>56843</v>
      </c>
      <c r="AQ9" s="292">
        <v>32955</v>
      </c>
      <c r="AR9" s="292">
        <v>48928</v>
      </c>
      <c r="AS9" s="292">
        <f>48388+254</f>
        <v>48642</v>
      </c>
      <c r="AT9" s="292">
        <v>41420</v>
      </c>
      <c r="AU9" s="292">
        <v>35509</v>
      </c>
      <c r="AV9" s="615">
        <v>31337</v>
      </c>
      <c r="AW9" s="615">
        <v>41739</v>
      </c>
      <c r="AX9" s="615">
        <v>45764</v>
      </c>
      <c r="AY9" s="615">
        <v>41578</v>
      </c>
      <c r="AZ9" s="615">
        <v>43173</v>
      </c>
    </row>
    <row r="10" spans="1:52" ht="13.5" customHeight="1">
      <c r="A10" s="26" t="s">
        <v>133</v>
      </c>
      <c r="B10" s="987">
        <v>87</v>
      </c>
      <c r="C10" s="987">
        <v>93</v>
      </c>
      <c r="D10" s="987">
        <v>232</v>
      </c>
      <c r="E10" s="987">
        <v>476</v>
      </c>
      <c r="F10" s="987">
        <v>83</v>
      </c>
      <c r="G10" s="987">
        <v>135</v>
      </c>
      <c r="H10" s="987">
        <v>263</v>
      </c>
      <c r="I10" s="987">
        <v>474</v>
      </c>
      <c r="J10" s="987">
        <v>106</v>
      </c>
      <c r="K10" s="987">
        <v>100</v>
      </c>
      <c r="L10" s="26" t="s">
        <v>134</v>
      </c>
      <c r="M10" s="292">
        <v>409</v>
      </c>
      <c r="N10" s="615">
        <v>3123</v>
      </c>
      <c r="O10" s="615">
        <v>9207</v>
      </c>
      <c r="P10" s="615">
        <v>7642</v>
      </c>
      <c r="Q10" s="615">
        <v>4796</v>
      </c>
      <c r="R10" s="615">
        <v>11235</v>
      </c>
      <c r="S10" s="615">
        <v>13224</v>
      </c>
      <c r="T10" s="615">
        <v>6958</v>
      </c>
      <c r="U10" s="1441">
        <v>11769</v>
      </c>
      <c r="V10" s="1441">
        <v>8005</v>
      </c>
      <c r="W10" s="26" t="s">
        <v>133</v>
      </c>
      <c r="X10" s="619">
        <v>20</v>
      </c>
      <c r="Y10" s="619">
        <v>15</v>
      </c>
      <c r="Z10" s="619">
        <v>27</v>
      </c>
      <c r="AA10" s="619">
        <v>25</v>
      </c>
      <c r="AB10" s="619">
        <v>36</v>
      </c>
      <c r="AC10" s="619">
        <v>17</v>
      </c>
      <c r="AD10" s="619">
        <v>20</v>
      </c>
      <c r="AE10" s="619">
        <v>20</v>
      </c>
      <c r="AF10" s="619">
        <v>146</v>
      </c>
      <c r="AG10" s="619">
        <v>22</v>
      </c>
      <c r="AH10" s="619">
        <v>20</v>
      </c>
      <c r="AI10" s="619">
        <v>44</v>
      </c>
      <c r="AJ10" s="619">
        <v>60</v>
      </c>
      <c r="AK10" s="619">
        <v>18</v>
      </c>
      <c r="AL10" s="984" t="s">
        <v>134</v>
      </c>
      <c r="AM10" s="292">
        <v>409</v>
      </c>
      <c r="AN10" s="292">
        <v>475</v>
      </c>
      <c r="AO10" s="292">
        <v>1501</v>
      </c>
      <c r="AP10" s="292">
        <v>27</v>
      </c>
      <c r="AQ10" s="292">
        <v>3123</v>
      </c>
      <c r="AR10" s="292">
        <v>4430</v>
      </c>
      <c r="AS10" s="292">
        <v>5661</v>
      </c>
      <c r="AT10" s="292">
        <v>12633</v>
      </c>
      <c r="AU10" s="292">
        <v>9207</v>
      </c>
      <c r="AV10" s="615">
        <v>8153</v>
      </c>
      <c r="AW10" s="615">
        <v>8123</v>
      </c>
      <c r="AX10" s="615">
        <v>8473</v>
      </c>
      <c r="AY10" s="615">
        <v>7642</v>
      </c>
      <c r="AZ10" s="615">
        <v>6441</v>
      </c>
    </row>
    <row r="11" spans="1:52" ht="13.5" customHeight="1">
      <c r="A11" s="1002" t="s">
        <v>135</v>
      </c>
      <c r="B11" s="1001">
        <f t="shared" ref="B11:K11" si="0">SUM(B6:B10)</f>
        <v>9620</v>
      </c>
      <c r="C11" s="1001">
        <f t="shared" si="0"/>
        <v>8466</v>
      </c>
      <c r="D11" s="1001">
        <f t="shared" si="0"/>
        <v>8623</v>
      </c>
      <c r="E11" s="1001">
        <f t="shared" si="0"/>
        <v>9172</v>
      </c>
      <c r="F11" s="1001">
        <f t="shared" si="0"/>
        <v>9691</v>
      </c>
      <c r="G11" s="1001">
        <f t="shared" si="0"/>
        <v>10055</v>
      </c>
      <c r="H11" s="1001">
        <f t="shared" si="0"/>
        <v>10287</v>
      </c>
      <c r="I11" s="1001">
        <f t="shared" si="0"/>
        <v>10241</v>
      </c>
      <c r="J11" s="1001">
        <f t="shared" si="0"/>
        <v>9891</v>
      </c>
      <c r="K11" s="1001">
        <f t="shared" si="0"/>
        <v>9998</v>
      </c>
      <c r="L11" s="26" t="s">
        <v>136</v>
      </c>
      <c r="M11" s="292">
        <v>1983</v>
      </c>
      <c r="N11" s="615">
        <v>3123</v>
      </c>
      <c r="O11" s="615">
        <v>8519</v>
      </c>
      <c r="P11" s="615">
        <v>11320</v>
      </c>
      <c r="Q11" s="615">
        <v>8592</v>
      </c>
      <c r="R11" s="615">
        <v>9026</v>
      </c>
      <c r="S11" s="615">
        <v>10762</v>
      </c>
      <c r="T11" s="615">
        <v>12217</v>
      </c>
      <c r="U11" s="615">
        <v>10743</v>
      </c>
      <c r="V11" s="615">
        <v>10569</v>
      </c>
      <c r="W11" s="1002" t="s">
        <v>135</v>
      </c>
      <c r="X11" s="605">
        <f t="shared" ref="X11:AK11" si="1">SUM(X6:X10)</f>
        <v>2438</v>
      </c>
      <c r="Y11" s="605">
        <f t="shared" si="1"/>
        <v>2344</v>
      </c>
      <c r="Z11" s="605">
        <f t="shared" si="1"/>
        <v>2418</v>
      </c>
      <c r="AA11" s="605">
        <f t="shared" si="1"/>
        <v>2420</v>
      </c>
      <c r="AB11" s="605">
        <f t="shared" si="1"/>
        <v>2219</v>
      </c>
      <c r="AC11" s="605">
        <f t="shared" si="1"/>
        <v>2155</v>
      </c>
      <c r="AD11" s="605">
        <f t="shared" si="1"/>
        <v>2090</v>
      </c>
      <c r="AE11" s="605">
        <f t="shared" si="1"/>
        <v>2002</v>
      </c>
      <c r="AF11" s="605">
        <f t="shared" si="1"/>
        <v>2278</v>
      </c>
      <c r="AG11" s="605">
        <f t="shared" si="1"/>
        <v>2086</v>
      </c>
      <c r="AH11" s="605">
        <f t="shared" si="1"/>
        <v>2143</v>
      </c>
      <c r="AI11" s="605">
        <f t="shared" si="1"/>
        <v>2116</v>
      </c>
      <c r="AJ11" s="605">
        <f t="shared" si="1"/>
        <v>2119</v>
      </c>
      <c r="AK11" s="605">
        <f t="shared" si="1"/>
        <v>2097</v>
      </c>
      <c r="AL11" s="984" t="s">
        <v>137</v>
      </c>
      <c r="AM11" s="292">
        <v>1983</v>
      </c>
      <c r="AN11" s="292">
        <v>6760</v>
      </c>
      <c r="AO11" s="292">
        <v>6181</v>
      </c>
      <c r="AP11" s="292">
        <v>10478</v>
      </c>
      <c r="AQ11" s="292">
        <v>3123</v>
      </c>
      <c r="AR11" s="292">
        <f>10361-3</f>
        <v>10358</v>
      </c>
      <c r="AS11" s="292">
        <f>8654-4</f>
        <v>8650</v>
      </c>
      <c r="AT11" s="292">
        <v>16074</v>
      </c>
      <c r="AU11" s="292">
        <f>8516+2</f>
        <v>8518</v>
      </c>
      <c r="AV11" s="615">
        <v>20067</v>
      </c>
      <c r="AW11" s="615">
        <f>17796-6</f>
        <v>17790</v>
      </c>
      <c r="AX11" s="615">
        <f>14389-17</f>
        <v>14372</v>
      </c>
      <c r="AY11" s="615">
        <v>11320</v>
      </c>
      <c r="AZ11" s="615">
        <v>16384</v>
      </c>
    </row>
    <row r="12" spans="1:52" ht="13.5" customHeight="1">
      <c r="A12" s="26" t="s">
        <v>138</v>
      </c>
      <c r="B12" s="987">
        <v>-2759</v>
      </c>
      <c r="C12" s="987">
        <v>-2752</v>
      </c>
      <c r="D12" s="987">
        <v>-3017</v>
      </c>
      <c r="E12" s="987">
        <v>-2998</v>
      </c>
      <c r="F12" s="987">
        <v>-3212</v>
      </c>
      <c r="G12" s="987">
        <v>-2926</v>
      </c>
      <c r="H12" s="987">
        <v>-3263</v>
      </c>
      <c r="I12" s="987">
        <v>-3159</v>
      </c>
      <c r="J12" s="987">
        <v>-2978</v>
      </c>
      <c r="K12" s="987">
        <v>-2989</v>
      </c>
      <c r="L12" s="26" t="s">
        <v>139</v>
      </c>
      <c r="M12" s="292">
        <v>345050</v>
      </c>
      <c r="N12" s="615">
        <v>329765</v>
      </c>
      <c r="O12" s="615">
        <v>323091</v>
      </c>
      <c r="P12" s="615">
        <v>308304</v>
      </c>
      <c r="Q12" s="615">
        <v>310158</v>
      </c>
      <c r="R12" s="615">
        <v>317689</v>
      </c>
      <c r="S12" s="615">
        <v>340920</v>
      </c>
      <c r="T12" s="615">
        <v>348085</v>
      </c>
      <c r="U12" s="615">
        <v>342451</v>
      </c>
      <c r="V12" s="615">
        <v>346251</v>
      </c>
      <c r="W12" s="1002" t="s">
        <v>140</v>
      </c>
      <c r="X12" s="605">
        <f>+X11</f>
        <v>2438</v>
      </c>
      <c r="Y12" s="605">
        <f>+Y11</f>
        <v>2344</v>
      </c>
      <c r="Z12" s="605">
        <f>+Z11</f>
        <v>2418</v>
      </c>
      <c r="AA12" s="605">
        <v>2420</v>
      </c>
      <c r="AB12" s="605">
        <v>2219</v>
      </c>
      <c r="AC12" s="605">
        <v>2155</v>
      </c>
      <c r="AD12" s="605">
        <v>2090</v>
      </c>
      <c r="AE12" s="605">
        <v>2002</v>
      </c>
      <c r="AF12" s="605">
        <v>2140</v>
      </c>
      <c r="AG12" s="605">
        <v>2086</v>
      </c>
      <c r="AH12" s="605">
        <v>2143</v>
      </c>
      <c r="AI12" s="605">
        <v>2116</v>
      </c>
      <c r="AJ12" s="605">
        <v>2033</v>
      </c>
      <c r="AK12" s="605">
        <v>2097</v>
      </c>
      <c r="AL12" s="984" t="s">
        <v>141</v>
      </c>
      <c r="AM12" s="292">
        <v>345050</v>
      </c>
      <c r="AN12" s="292">
        <v>342604</v>
      </c>
      <c r="AO12" s="292">
        <v>338410</v>
      </c>
      <c r="AP12" s="292">
        <v>333622</v>
      </c>
      <c r="AQ12" s="292">
        <v>329765</v>
      </c>
      <c r="AR12" s="292">
        <f>320186+283</f>
        <v>320469</v>
      </c>
      <c r="AS12" s="292">
        <f>327732+290</f>
        <v>328022</v>
      </c>
      <c r="AT12" s="292">
        <f>324028+313</f>
        <v>324341</v>
      </c>
      <c r="AU12" s="292">
        <f>322740+351</f>
        <v>323091</v>
      </c>
      <c r="AV12" s="615">
        <f>328268+405</f>
        <v>328673</v>
      </c>
      <c r="AW12" s="615">
        <f>323783+342</f>
        <v>324125</v>
      </c>
      <c r="AX12" s="615">
        <f>325577+357</f>
        <v>325934</v>
      </c>
      <c r="AY12" s="615">
        <v>308304</v>
      </c>
      <c r="AZ12" s="615">
        <v>316494</v>
      </c>
    </row>
    <row r="13" spans="1:52" ht="13.5" customHeight="1">
      <c r="A13" s="26" t="s">
        <v>142</v>
      </c>
      <c r="B13" s="987">
        <v>-1226</v>
      </c>
      <c r="C13" s="987">
        <v>-1286</v>
      </c>
      <c r="D13" s="987">
        <v>-1639</v>
      </c>
      <c r="E13" s="987">
        <v>-1566</v>
      </c>
      <c r="F13" s="987">
        <v>-1844</v>
      </c>
      <c r="G13" s="987">
        <v>-1774</v>
      </c>
      <c r="H13" s="987">
        <v>-1632</v>
      </c>
      <c r="I13" s="987">
        <v>-1656</v>
      </c>
      <c r="J13" s="987">
        <v>-1835</v>
      </c>
      <c r="K13" s="987">
        <v>-1808</v>
      </c>
      <c r="L13" s="26" t="s">
        <v>143</v>
      </c>
      <c r="M13" s="292">
        <v>63383</v>
      </c>
      <c r="N13" s="615">
        <v>62509</v>
      </c>
      <c r="O13" s="615">
        <v>64930</v>
      </c>
      <c r="P13" s="615">
        <v>76222</v>
      </c>
      <c r="Q13" s="615">
        <v>75294</v>
      </c>
      <c r="R13" s="615">
        <v>87701</v>
      </c>
      <c r="S13" s="615">
        <v>86535</v>
      </c>
      <c r="T13" s="615">
        <v>87110</v>
      </c>
      <c r="U13" s="615">
        <v>87314</v>
      </c>
      <c r="V13" s="615">
        <v>86626</v>
      </c>
      <c r="W13" s="26" t="s">
        <v>138</v>
      </c>
      <c r="X13" s="619">
        <v>-670</v>
      </c>
      <c r="Y13" s="619">
        <v>-702</v>
      </c>
      <c r="Z13" s="619">
        <v>-705</v>
      </c>
      <c r="AA13" s="619">
        <v>-682</v>
      </c>
      <c r="AB13" s="619">
        <v>-722</v>
      </c>
      <c r="AC13" s="619">
        <v>-686</v>
      </c>
      <c r="AD13" s="619">
        <v>-645</v>
      </c>
      <c r="AE13" s="619">
        <v>-699</v>
      </c>
      <c r="AF13" s="619">
        <v>-648</v>
      </c>
      <c r="AG13" s="619">
        <v>-924</v>
      </c>
      <c r="AH13" s="619">
        <v>-727</v>
      </c>
      <c r="AI13" s="619">
        <v>-718</v>
      </c>
      <c r="AJ13" s="619">
        <v>-744</v>
      </c>
      <c r="AK13" s="619">
        <v>-726</v>
      </c>
      <c r="AL13" s="984" t="s">
        <v>143</v>
      </c>
      <c r="AM13" s="292">
        <v>63383</v>
      </c>
      <c r="AN13" s="292">
        <v>63917</v>
      </c>
      <c r="AO13" s="292">
        <v>65424</v>
      </c>
      <c r="AP13" s="292">
        <v>66739</v>
      </c>
      <c r="AQ13" s="292">
        <v>62509</v>
      </c>
      <c r="AR13" s="292">
        <v>68185</v>
      </c>
      <c r="AS13" s="292">
        <v>72520</v>
      </c>
      <c r="AT13" s="292">
        <v>71690</v>
      </c>
      <c r="AU13" s="292">
        <v>64930</v>
      </c>
      <c r="AV13" s="615">
        <v>66202</v>
      </c>
      <c r="AW13" s="615">
        <v>69633</v>
      </c>
      <c r="AX13" s="615">
        <v>70559</v>
      </c>
      <c r="AY13" s="615">
        <v>76222</v>
      </c>
      <c r="AZ13" s="615">
        <v>74900</v>
      </c>
    </row>
    <row r="14" spans="1:52" ht="13.5" customHeight="1">
      <c r="A14" s="1121" t="s">
        <v>144</v>
      </c>
      <c r="B14" s="1003">
        <v>-664</v>
      </c>
      <c r="C14" s="1003">
        <v>-605</v>
      </c>
      <c r="D14" s="1003">
        <v>-1330</v>
      </c>
      <c r="E14" s="1003">
        <v>-482</v>
      </c>
      <c r="F14" s="1003">
        <v>-268</v>
      </c>
      <c r="G14" s="1003">
        <v>-228</v>
      </c>
      <c r="H14" s="1003">
        <v>-209</v>
      </c>
      <c r="I14" s="987">
        <v>-585</v>
      </c>
      <c r="J14" s="987">
        <v>-227</v>
      </c>
      <c r="K14" s="987">
        <v>-267</v>
      </c>
      <c r="L14" s="26" t="s">
        <v>145</v>
      </c>
      <c r="M14" s="292">
        <v>1668</v>
      </c>
      <c r="N14" s="615">
        <v>3795</v>
      </c>
      <c r="O14" s="615">
        <v>7151</v>
      </c>
      <c r="P14" s="615">
        <v>7568</v>
      </c>
      <c r="Q14" s="615">
        <v>6489</v>
      </c>
      <c r="R14" s="615">
        <v>5108</v>
      </c>
      <c r="S14" s="615">
        <v>8341</v>
      </c>
      <c r="T14" s="615">
        <v>12151</v>
      </c>
      <c r="U14" s="615">
        <v>9575</v>
      </c>
      <c r="V14" s="615">
        <v>7970</v>
      </c>
      <c r="W14" s="26" t="s">
        <v>142</v>
      </c>
      <c r="X14" s="619">
        <v>-241</v>
      </c>
      <c r="Y14" s="619">
        <v>-237</v>
      </c>
      <c r="Z14" s="619">
        <v>-262</v>
      </c>
      <c r="AA14" s="619">
        <v>-486</v>
      </c>
      <c r="AB14" s="619">
        <v>-319</v>
      </c>
      <c r="AC14" s="619">
        <v>-245</v>
      </c>
      <c r="AD14" s="619">
        <v>-303</v>
      </c>
      <c r="AE14" s="619">
        <v>-419</v>
      </c>
      <c r="AF14" s="619">
        <v>-375</v>
      </c>
      <c r="AG14" s="619">
        <v>-366</v>
      </c>
      <c r="AH14" s="619">
        <v>-304</v>
      </c>
      <c r="AI14" s="619">
        <v>-594</v>
      </c>
      <c r="AJ14" s="619">
        <v>-390</v>
      </c>
      <c r="AK14" s="619">
        <v>-323</v>
      </c>
      <c r="AL14" s="984" t="s">
        <v>145</v>
      </c>
      <c r="AM14" s="292">
        <v>1668</v>
      </c>
      <c r="AN14" s="292">
        <v>2754</v>
      </c>
      <c r="AO14" s="292">
        <v>1792</v>
      </c>
      <c r="AP14" s="292">
        <v>3948</v>
      </c>
      <c r="AQ14" s="292">
        <v>3795</v>
      </c>
      <c r="AR14" s="292">
        <v>6510</v>
      </c>
      <c r="AS14" s="292">
        <v>6448</v>
      </c>
      <c r="AT14" s="292">
        <v>7742</v>
      </c>
      <c r="AU14" s="292">
        <v>7151</v>
      </c>
      <c r="AV14" s="615">
        <v>6092</v>
      </c>
      <c r="AW14" s="615">
        <v>6557</v>
      </c>
      <c r="AX14" s="615">
        <v>11582</v>
      </c>
      <c r="AY14" s="615">
        <v>7568</v>
      </c>
      <c r="AZ14" s="615">
        <v>9807</v>
      </c>
    </row>
    <row r="15" spans="1:52" ht="13.5" customHeight="1">
      <c r="A15" s="1002" t="s">
        <v>146</v>
      </c>
      <c r="B15" s="1001">
        <f t="shared" ref="B15:I15" si="2">SUM(B12:B14)</f>
        <v>-4649</v>
      </c>
      <c r="C15" s="1001">
        <f t="shared" si="2"/>
        <v>-4643</v>
      </c>
      <c r="D15" s="1001">
        <f t="shared" si="2"/>
        <v>-5986</v>
      </c>
      <c r="E15" s="1001">
        <f t="shared" si="2"/>
        <v>-5046</v>
      </c>
      <c r="F15" s="1001">
        <f t="shared" si="2"/>
        <v>-5324</v>
      </c>
      <c r="G15" s="1001">
        <f t="shared" si="2"/>
        <v>-4928</v>
      </c>
      <c r="H15" s="1001">
        <f t="shared" si="2"/>
        <v>-5104</v>
      </c>
      <c r="I15" s="1001">
        <f t="shared" si="2"/>
        <v>-5400</v>
      </c>
      <c r="J15" s="1001">
        <v>-5040</v>
      </c>
      <c r="K15" s="1001">
        <v>-5064</v>
      </c>
      <c r="L15" s="26" t="s">
        <v>147</v>
      </c>
      <c r="M15" s="292">
        <v>15217</v>
      </c>
      <c r="N15" s="615">
        <v>12649</v>
      </c>
      <c r="O15" s="615">
        <v>14184</v>
      </c>
      <c r="P15" s="615">
        <v>12452</v>
      </c>
      <c r="Q15" s="615">
        <v>17180</v>
      </c>
      <c r="R15" s="615">
        <v>21524</v>
      </c>
      <c r="S15" s="615">
        <v>22273</v>
      </c>
      <c r="T15" s="615">
        <v>39749</v>
      </c>
      <c r="U15" s="615">
        <v>33271</v>
      </c>
      <c r="V15" s="615">
        <v>28128</v>
      </c>
      <c r="W15" s="26" t="s">
        <v>144</v>
      </c>
      <c r="X15" s="619">
        <v>-190</v>
      </c>
      <c r="Y15" s="619">
        <v>-159</v>
      </c>
      <c r="Z15" s="619">
        <v>-164</v>
      </c>
      <c r="AA15" s="619">
        <v>-151</v>
      </c>
      <c r="AB15" s="619">
        <v>-177</v>
      </c>
      <c r="AC15" s="619">
        <v>-158</v>
      </c>
      <c r="AD15" s="619">
        <v>-140</v>
      </c>
      <c r="AE15" s="619">
        <v>-130</v>
      </c>
      <c r="AF15" s="619">
        <v>-156</v>
      </c>
      <c r="AG15" s="619">
        <v>-885</v>
      </c>
      <c r="AH15" s="619">
        <v>-149</v>
      </c>
      <c r="AI15" s="619">
        <v>-140</v>
      </c>
      <c r="AJ15" s="619">
        <v>-250</v>
      </c>
      <c r="AK15" s="619">
        <v>-87</v>
      </c>
      <c r="AL15" s="984" t="s">
        <v>147</v>
      </c>
      <c r="AM15" s="292">
        <v>15217</v>
      </c>
      <c r="AN15" s="292">
        <v>21825</v>
      </c>
      <c r="AO15" s="292">
        <v>23720</v>
      </c>
      <c r="AP15" s="292">
        <v>19324</v>
      </c>
      <c r="AQ15" s="292">
        <v>12649</v>
      </c>
      <c r="AR15" s="292">
        <v>12794</v>
      </c>
      <c r="AS15" s="292">
        <v>13368</v>
      </c>
      <c r="AT15" s="292">
        <v>12836</v>
      </c>
      <c r="AU15" s="292">
        <v>14184</v>
      </c>
      <c r="AV15" s="615">
        <v>14919</v>
      </c>
      <c r="AW15" s="615">
        <v>14969</v>
      </c>
      <c r="AX15" s="615">
        <v>16137</v>
      </c>
      <c r="AY15" s="615">
        <v>12452</v>
      </c>
      <c r="AZ15" s="615">
        <v>15061</v>
      </c>
    </row>
    <row r="16" spans="1:52" ht="21" customHeight="1">
      <c r="A16" s="1002" t="s">
        <v>148</v>
      </c>
      <c r="B16" s="1001">
        <f>+B11+B15</f>
        <v>4971</v>
      </c>
      <c r="C16" s="1001">
        <f>+C11+C15</f>
        <v>3823</v>
      </c>
      <c r="D16" s="1001">
        <f>+D11+D15</f>
        <v>2637</v>
      </c>
      <c r="E16" s="1001">
        <f>+E11+E15</f>
        <v>4126</v>
      </c>
      <c r="F16" s="1001">
        <v>4367</v>
      </c>
      <c r="G16" s="1001">
        <v>5127</v>
      </c>
      <c r="H16" s="1001">
        <v>5183</v>
      </c>
      <c r="I16" s="1001">
        <v>4841</v>
      </c>
      <c r="J16" s="1001">
        <v>4851</v>
      </c>
      <c r="K16" s="1001">
        <v>4934</v>
      </c>
      <c r="L16" s="1121" t="s">
        <v>149</v>
      </c>
      <c r="M16" s="292">
        <v>46912</v>
      </c>
      <c r="N16" s="615">
        <v>36484</v>
      </c>
      <c r="O16" s="615">
        <v>30799</v>
      </c>
      <c r="P16" s="615">
        <v>24583</v>
      </c>
      <c r="Q16" s="615">
        <v>25879</v>
      </c>
      <c r="R16" s="615">
        <v>23102</v>
      </c>
      <c r="S16" s="615">
        <v>20434</v>
      </c>
      <c r="T16" s="602"/>
      <c r="U16" s="602"/>
      <c r="V16" s="602"/>
      <c r="W16" s="1002" t="s">
        <v>146</v>
      </c>
      <c r="X16" s="605">
        <f t="shared" ref="X16:AK16" si="3">SUM(X13:X15)</f>
        <v>-1101</v>
      </c>
      <c r="Y16" s="605">
        <f t="shared" si="3"/>
        <v>-1098</v>
      </c>
      <c r="Z16" s="605">
        <f t="shared" si="3"/>
        <v>-1131</v>
      </c>
      <c r="AA16" s="605">
        <f t="shared" si="3"/>
        <v>-1319</v>
      </c>
      <c r="AB16" s="605">
        <f t="shared" si="3"/>
        <v>-1218</v>
      </c>
      <c r="AC16" s="605">
        <f t="shared" si="3"/>
        <v>-1089</v>
      </c>
      <c r="AD16" s="605">
        <f t="shared" si="3"/>
        <v>-1088</v>
      </c>
      <c r="AE16" s="605">
        <f t="shared" si="3"/>
        <v>-1248</v>
      </c>
      <c r="AF16" s="605">
        <f t="shared" si="3"/>
        <v>-1179</v>
      </c>
      <c r="AG16" s="605">
        <f t="shared" si="3"/>
        <v>-2175</v>
      </c>
      <c r="AH16" s="605">
        <f t="shared" si="3"/>
        <v>-1180</v>
      </c>
      <c r="AI16" s="605">
        <f t="shared" si="3"/>
        <v>-1452</v>
      </c>
      <c r="AJ16" s="605">
        <f t="shared" si="3"/>
        <v>-1384</v>
      </c>
      <c r="AK16" s="605">
        <f t="shared" si="3"/>
        <v>-1136</v>
      </c>
      <c r="AL16" s="1121" t="s">
        <v>149</v>
      </c>
      <c r="AM16" s="292">
        <v>46912</v>
      </c>
      <c r="AN16" s="292">
        <v>43967</v>
      </c>
      <c r="AO16" s="292">
        <v>42795</v>
      </c>
      <c r="AP16" s="292">
        <v>39783</v>
      </c>
      <c r="AQ16" s="292">
        <v>36484</v>
      </c>
      <c r="AR16" s="292">
        <v>32730</v>
      </c>
      <c r="AS16" s="292">
        <v>29854</v>
      </c>
      <c r="AT16" s="292">
        <v>25961</v>
      </c>
      <c r="AU16" s="292">
        <v>30799</v>
      </c>
      <c r="AV16" s="615">
        <v>29350</v>
      </c>
      <c r="AW16" s="615">
        <v>28111</v>
      </c>
      <c r="AX16" s="615">
        <v>27003</v>
      </c>
      <c r="AY16" s="615">
        <v>24583</v>
      </c>
      <c r="AZ16" s="615">
        <v>26829</v>
      </c>
    </row>
    <row r="17" spans="1:52" ht="13.5" customHeight="1">
      <c r="A17" s="26" t="s">
        <v>150</v>
      </c>
      <c r="B17" s="987">
        <v>-35</v>
      </c>
      <c r="C17" s="987">
        <v>-860</v>
      </c>
      <c r="D17" s="987">
        <v>-524</v>
      </c>
      <c r="E17" s="987">
        <v>-173</v>
      </c>
      <c r="F17" s="987">
        <v>-369</v>
      </c>
      <c r="G17" s="987">
        <v>-502</v>
      </c>
      <c r="H17" s="987">
        <v>-479</v>
      </c>
      <c r="I17" s="987">
        <v>-534</v>
      </c>
      <c r="J17" s="987">
        <v>-735</v>
      </c>
      <c r="K17" s="987">
        <v>-895</v>
      </c>
      <c r="L17" s="26" t="s">
        <v>151</v>
      </c>
      <c r="M17" s="292">
        <v>30200</v>
      </c>
      <c r="N17" s="615">
        <v>44770</v>
      </c>
      <c r="O17" s="615">
        <v>39111</v>
      </c>
      <c r="P17" s="615">
        <v>37025</v>
      </c>
      <c r="Q17" s="615">
        <v>46111</v>
      </c>
      <c r="R17" s="615">
        <v>69959</v>
      </c>
      <c r="S17" s="615">
        <v>80741</v>
      </c>
      <c r="T17" s="615">
        <v>105119</v>
      </c>
      <c r="U17" s="615">
        <v>70992</v>
      </c>
      <c r="V17" s="615">
        <v>118789</v>
      </c>
      <c r="W17" s="1002" t="s">
        <v>152</v>
      </c>
      <c r="X17" s="605">
        <f>+X16</f>
        <v>-1101</v>
      </c>
      <c r="Y17" s="605">
        <f>+Y16</f>
        <v>-1098</v>
      </c>
      <c r="Z17" s="605">
        <f>+Z16</f>
        <v>-1131</v>
      </c>
      <c r="AA17" s="605">
        <v>-1319</v>
      </c>
      <c r="AB17" s="605">
        <v>-1218</v>
      </c>
      <c r="AC17" s="605">
        <v>-1089</v>
      </c>
      <c r="AD17" s="605">
        <v>-1088</v>
      </c>
      <c r="AE17" s="605">
        <v>-1248</v>
      </c>
      <c r="AF17" s="605">
        <v>-1179</v>
      </c>
      <c r="AG17" s="605">
        <v>-1161</v>
      </c>
      <c r="AH17" s="605">
        <v>-1180</v>
      </c>
      <c r="AI17" s="605">
        <v>-1357</v>
      </c>
      <c r="AJ17" s="605">
        <v>-1243</v>
      </c>
      <c r="AK17" s="605">
        <v>-1136</v>
      </c>
      <c r="AL17" s="984" t="s">
        <v>151</v>
      </c>
      <c r="AM17" s="292">
        <v>30200</v>
      </c>
      <c r="AN17" s="292">
        <v>30268</v>
      </c>
      <c r="AO17" s="292">
        <v>32365</v>
      </c>
      <c r="AP17" s="292">
        <v>36000</v>
      </c>
      <c r="AQ17" s="292">
        <v>44770</v>
      </c>
      <c r="AR17" s="292">
        <v>45434</v>
      </c>
      <c r="AS17" s="292">
        <v>47039</v>
      </c>
      <c r="AT17" s="292">
        <v>56934</v>
      </c>
      <c r="AU17" s="292">
        <v>39111</v>
      </c>
      <c r="AV17" s="615">
        <v>51791</v>
      </c>
      <c r="AW17" s="615">
        <v>41647</v>
      </c>
      <c r="AX17" s="615">
        <v>39491</v>
      </c>
      <c r="AY17" s="615">
        <v>37025</v>
      </c>
      <c r="AZ17" s="615">
        <v>36713</v>
      </c>
    </row>
    <row r="18" spans="1:52" ht="20.25" customHeight="1">
      <c r="A18" s="1002" t="s">
        <v>153</v>
      </c>
      <c r="B18" s="1001">
        <f t="shared" ref="B18:H18" si="4">SUM(B16:B17)</f>
        <v>4936</v>
      </c>
      <c r="C18" s="1001">
        <f t="shared" si="4"/>
        <v>2963</v>
      </c>
      <c r="D18" s="1001">
        <f t="shared" si="4"/>
        <v>2113</v>
      </c>
      <c r="E18" s="1001">
        <f t="shared" si="4"/>
        <v>3953</v>
      </c>
      <c r="F18" s="1001">
        <f t="shared" si="4"/>
        <v>3998</v>
      </c>
      <c r="G18" s="1001">
        <f t="shared" si="4"/>
        <v>4625</v>
      </c>
      <c r="H18" s="1001">
        <f t="shared" si="4"/>
        <v>4704</v>
      </c>
      <c r="I18" s="1001">
        <v>4307</v>
      </c>
      <c r="J18" s="1001">
        <v>4116</v>
      </c>
      <c r="K18" s="1001">
        <v>4039</v>
      </c>
      <c r="L18" s="1121" t="s">
        <v>154</v>
      </c>
      <c r="M18" s="991">
        <v>-65</v>
      </c>
      <c r="N18" s="985">
        <v>359</v>
      </c>
      <c r="O18" s="985">
        <v>217</v>
      </c>
      <c r="P18" s="985">
        <v>169</v>
      </c>
      <c r="Q18" s="985">
        <v>163</v>
      </c>
      <c r="R18" s="985">
        <v>178</v>
      </c>
      <c r="S18" s="985">
        <v>151</v>
      </c>
      <c r="T18" s="985">
        <v>256</v>
      </c>
      <c r="U18" s="985">
        <v>203</v>
      </c>
      <c r="V18" s="615">
        <v>-711</v>
      </c>
      <c r="W18" s="1002" t="s">
        <v>148</v>
      </c>
      <c r="X18" s="605">
        <f t="shared" ref="X18:AK18" si="5">+X11+X16</f>
        <v>1337</v>
      </c>
      <c r="Y18" s="605">
        <f t="shared" si="5"/>
        <v>1246</v>
      </c>
      <c r="Z18" s="605">
        <f t="shared" si="5"/>
        <v>1287</v>
      </c>
      <c r="AA18" s="605">
        <f t="shared" si="5"/>
        <v>1101</v>
      </c>
      <c r="AB18" s="605">
        <f t="shared" si="5"/>
        <v>1001</v>
      </c>
      <c r="AC18" s="605">
        <f t="shared" si="5"/>
        <v>1066</v>
      </c>
      <c r="AD18" s="605">
        <f t="shared" si="5"/>
        <v>1002</v>
      </c>
      <c r="AE18" s="605">
        <f t="shared" si="5"/>
        <v>754</v>
      </c>
      <c r="AF18" s="605">
        <f t="shared" si="5"/>
        <v>1099</v>
      </c>
      <c r="AG18" s="605">
        <f t="shared" si="5"/>
        <v>-89</v>
      </c>
      <c r="AH18" s="605">
        <f t="shared" si="5"/>
        <v>963</v>
      </c>
      <c r="AI18" s="605">
        <f t="shared" si="5"/>
        <v>664</v>
      </c>
      <c r="AJ18" s="605">
        <f t="shared" si="5"/>
        <v>735</v>
      </c>
      <c r="AK18" s="605">
        <f t="shared" si="5"/>
        <v>961</v>
      </c>
      <c r="AL18" s="986" t="s">
        <v>154</v>
      </c>
      <c r="AM18" s="991">
        <v>-65</v>
      </c>
      <c r="AN18" s="991">
        <v>92</v>
      </c>
      <c r="AO18" s="991">
        <v>179</v>
      </c>
      <c r="AP18" s="991">
        <v>222</v>
      </c>
      <c r="AQ18" s="991">
        <v>359</v>
      </c>
      <c r="AR18" s="991">
        <v>373</v>
      </c>
      <c r="AS18" s="991">
        <v>356</v>
      </c>
      <c r="AT18" s="991">
        <v>332</v>
      </c>
      <c r="AU18" s="991">
        <v>217</v>
      </c>
      <c r="AV18" s="985">
        <v>372</v>
      </c>
      <c r="AW18" s="985">
        <v>316</v>
      </c>
      <c r="AX18" s="985">
        <v>212</v>
      </c>
      <c r="AY18" s="985">
        <v>169</v>
      </c>
      <c r="AZ18" s="985">
        <v>131</v>
      </c>
    </row>
    <row r="19" spans="1:52" ht="13.5" customHeight="1">
      <c r="A19" s="26" t="s">
        <v>155</v>
      </c>
      <c r="B19" s="987">
        <v>-1105</v>
      </c>
      <c r="C19" s="987">
        <v>-698</v>
      </c>
      <c r="D19" s="987">
        <v>-571</v>
      </c>
      <c r="E19" s="987">
        <v>-872</v>
      </c>
      <c r="F19" s="987">
        <v>-950</v>
      </c>
      <c r="G19" s="987">
        <v>-859</v>
      </c>
      <c r="H19" s="987">
        <v>-1042</v>
      </c>
      <c r="I19" s="987">
        <v>-950</v>
      </c>
      <c r="J19" s="987">
        <v>-1009</v>
      </c>
      <c r="K19" s="987">
        <v>-970</v>
      </c>
      <c r="L19" s="1121"/>
      <c r="M19" s="289"/>
      <c r="N19" s="985"/>
      <c r="O19" s="985"/>
      <c r="P19" s="985"/>
      <c r="Q19" s="985"/>
      <c r="R19" s="985"/>
      <c r="S19" s="985"/>
      <c r="T19" s="985"/>
      <c r="U19" s="985"/>
      <c r="V19" s="1441"/>
      <c r="W19" s="26" t="s">
        <v>156</v>
      </c>
      <c r="X19" s="619">
        <f>-56</f>
        <v>-56</v>
      </c>
      <c r="Y19" s="619">
        <v>22</v>
      </c>
      <c r="Z19" s="619">
        <v>51</v>
      </c>
      <c r="AA19" s="619">
        <f>11-63</f>
        <v>-52</v>
      </c>
      <c r="AB19" s="619">
        <v>-28</v>
      </c>
      <c r="AC19" s="619">
        <v>19</v>
      </c>
      <c r="AD19" s="619">
        <v>-696</v>
      </c>
      <c r="AE19" s="619">
        <v>-155</v>
      </c>
      <c r="AF19" s="619">
        <v>-86</v>
      </c>
      <c r="AG19" s="619">
        <v>-332</v>
      </c>
      <c r="AH19" s="619">
        <v>-63</v>
      </c>
      <c r="AI19" s="619">
        <v>-43</v>
      </c>
      <c r="AJ19" s="619">
        <v>-30</v>
      </c>
      <c r="AK19" s="619">
        <v>-44</v>
      </c>
      <c r="AL19" s="986"/>
      <c r="AN19" s="991"/>
      <c r="AO19" s="991"/>
      <c r="AP19" s="991" t="s">
        <v>0</v>
      </c>
      <c r="AQ19" s="991"/>
      <c r="AU19" s="991"/>
      <c r="AV19" s="985"/>
      <c r="AW19" s="985"/>
      <c r="AX19" s="985"/>
      <c r="AY19" s="985"/>
      <c r="AZ19" s="985"/>
    </row>
    <row r="20" spans="1:52" ht="20.25" customHeight="1">
      <c r="A20" s="1157" t="s">
        <v>157</v>
      </c>
      <c r="B20" s="1004">
        <f t="shared" ref="B20:I20" si="6">SUM(B18:B19)</f>
        <v>3831</v>
      </c>
      <c r="C20" s="1004">
        <f t="shared" si="6"/>
        <v>2265</v>
      </c>
      <c r="D20" s="1004">
        <f t="shared" si="6"/>
        <v>1542</v>
      </c>
      <c r="E20" s="1004">
        <f t="shared" si="6"/>
        <v>3081</v>
      </c>
      <c r="F20" s="1004">
        <f t="shared" si="6"/>
        <v>3048</v>
      </c>
      <c r="G20" s="1004">
        <f t="shared" si="6"/>
        <v>3766</v>
      </c>
      <c r="H20" s="1004">
        <f t="shared" si="6"/>
        <v>3662</v>
      </c>
      <c r="I20" s="1001">
        <f t="shared" si="6"/>
        <v>3357</v>
      </c>
      <c r="J20" s="1001">
        <v>3107</v>
      </c>
      <c r="K20" s="1001">
        <v>3069</v>
      </c>
      <c r="L20" s="986" t="s">
        <v>158</v>
      </c>
      <c r="M20" s="991">
        <v>207</v>
      </c>
      <c r="N20" s="615">
        <v>555</v>
      </c>
      <c r="O20" s="615">
        <v>572</v>
      </c>
      <c r="P20" s="615">
        <v>1601</v>
      </c>
      <c r="Q20" s="615">
        <v>1235</v>
      </c>
      <c r="R20" s="615">
        <v>588</v>
      </c>
      <c r="S20" s="615">
        <v>515</v>
      </c>
      <c r="T20" s="615">
        <v>487</v>
      </c>
      <c r="U20" s="615">
        <v>630</v>
      </c>
      <c r="V20" s="615">
        <v>585</v>
      </c>
      <c r="W20" s="1002" t="s">
        <v>153</v>
      </c>
      <c r="X20" s="605">
        <f t="shared" ref="X20:AK20" si="7">SUM(X18:X19)</f>
        <v>1281</v>
      </c>
      <c r="Y20" s="605">
        <f t="shared" si="7"/>
        <v>1268</v>
      </c>
      <c r="Z20" s="605">
        <f t="shared" si="7"/>
        <v>1338</v>
      </c>
      <c r="AA20" s="605">
        <f t="shared" si="7"/>
        <v>1049</v>
      </c>
      <c r="AB20" s="605">
        <f t="shared" si="7"/>
        <v>973</v>
      </c>
      <c r="AC20" s="605">
        <f t="shared" si="7"/>
        <v>1085</v>
      </c>
      <c r="AD20" s="605">
        <f t="shared" si="7"/>
        <v>306</v>
      </c>
      <c r="AE20" s="605">
        <f t="shared" si="7"/>
        <v>599</v>
      </c>
      <c r="AF20" s="605">
        <f t="shared" si="7"/>
        <v>1013</v>
      </c>
      <c r="AG20" s="605">
        <f t="shared" si="7"/>
        <v>-421</v>
      </c>
      <c r="AH20" s="605">
        <f t="shared" si="7"/>
        <v>900</v>
      </c>
      <c r="AI20" s="605">
        <f t="shared" si="7"/>
        <v>621</v>
      </c>
      <c r="AJ20" s="605">
        <f t="shared" si="7"/>
        <v>705</v>
      </c>
      <c r="AK20" s="605">
        <f t="shared" si="7"/>
        <v>917</v>
      </c>
      <c r="AL20" s="986" t="s">
        <v>158</v>
      </c>
      <c r="AM20" s="991">
        <v>207</v>
      </c>
      <c r="AN20" s="292">
        <v>208</v>
      </c>
      <c r="AO20" s="292">
        <v>547</v>
      </c>
      <c r="AP20" s="292">
        <v>545</v>
      </c>
      <c r="AQ20" s="292">
        <v>555</v>
      </c>
      <c r="AR20" s="991">
        <v>549</v>
      </c>
      <c r="AS20" s="991">
        <v>553</v>
      </c>
      <c r="AT20" s="991">
        <v>557</v>
      </c>
      <c r="AU20" s="292">
        <v>572</v>
      </c>
      <c r="AV20" s="615">
        <v>1377</v>
      </c>
      <c r="AW20" s="615">
        <v>2098</v>
      </c>
      <c r="AX20" s="615">
        <v>1620</v>
      </c>
      <c r="AY20" s="615">
        <v>1601</v>
      </c>
      <c r="AZ20" s="615">
        <v>1617</v>
      </c>
    </row>
    <row r="21" spans="1:52" ht="13.5" customHeight="1">
      <c r="A21" s="1440"/>
      <c r="B21" s="1439"/>
      <c r="C21" s="1004"/>
      <c r="D21" s="1004"/>
      <c r="E21" s="1004"/>
      <c r="F21" s="1004"/>
      <c r="G21" s="1004"/>
      <c r="H21" s="1004"/>
      <c r="I21" s="1003"/>
      <c r="J21" s="624"/>
      <c r="K21" s="624"/>
      <c r="L21" s="26" t="s">
        <v>159</v>
      </c>
      <c r="M21" s="292">
        <v>3784</v>
      </c>
      <c r="N21" s="615">
        <v>3771</v>
      </c>
      <c r="O21" s="615">
        <v>3695</v>
      </c>
      <c r="P21" s="615">
        <v>4035</v>
      </c>
      <c r="Q21" s="615">
        <v>3983</v>
      </c>
      <c r="R21" s="615">
        <v>3792</v>
      </c>
      <c r="S21" s="615">
        <v>3208</v>
      </c>
      <c r="T21" s="615">
        <v>2908</v>
      </c>
      <c r="U21" s="615">
        <v>3246</v>
      </c>
      <c r="V21" s="615">
        <v>3425</v>
      </c>
      <c r="W21" s="1002" t="s">
        <v>160</v>
      </c>
      <c r="X21" s="605">
        <f>+X20</f>
        <v>1281</v>
      </c>
      <c r="Y21" s="605">
        <f>+Y20</f>
        <v>1268</v>
      </c>
      <c r="Z21" s="605">
        <f>+Z20</f>
        <v>1338</v>
      </c>
      <c r="AA21" s="605">
        <v>1049</v>
      </c>
      <c r="AB21" s="605">
        <f t="shared" ref="AB21:AK21" si="8">+AB12+AB17+AB19</f>
        <v>973</v>
      </c>
      <c r="AC21" s="605">
        <f t="shared" si="8"/>
        <v>1085</v>
      </c>
      <c r="AD21" s="605">
        <f t="shared" si="8"/>
        <v>306</v>
      </c>
      <c r="AE21" s="605">
        <f t="shared" si="8"/>
        <v>599</v>
      </c>
      <c r="AF21" s="605">
        <f t="shared" si="8"/>
        <v>875</v>
      </c>
      <c r="AG21" s="605">
        <f t="shared" si="8"/>
        <v>593</v>
      </c>
      <c r="AH21" s="605">
        <f t="shared" si="8"/>
        <v>900</v>
      </c>
      <c r="AI21" s="605">
        <f t="shared" si="8"/>
        <v>716</v>
      </c>
      <c r="AJ21" s="605">
        <f t="shared" si="8"/>
        <v>760</v>
      </c>
      <c r="AK21" s="605">
        <f t="shared" si="8"/>
        <v>917</v>
      </c>
      <c r="AL21" s="984" t="s">
        <v>159</v>
      </c>
      <c r="AM21" s="292">
        <v>3784</v>
      </c>
      <c r="AN21" s="292">
        <v>3812</v>
      </c>
      <c r="AO21" s="292">
        <v>3807</v>
      </c>
      <c r="AP21" s="292">
        <v>3817</v>
      </c>
      <c r="AQ21" s="292">
        <v>3771</v>
      </c>
      <c r="AR21" s="292">
        <v>3637</v>
      </c>
      <c r="AS21" s="292">
        <v>3661</v>
      </c>
      <c r="AT21" s="292">
        <v>3531</v>
      </c>
      <c r="AU21" s="292">
        <v>3695</v>
      </c>
      <c r="AV21" s="615">
        <v>3595</v>
      </c>
      <c r="AW21" s="615">
        <v>4328</v>
      </c>
      <c r="AX21" s="615">
        <v>4319</v>
      </c>
      <c r="AY21" s="615">
        <v>4035</v>
      </c>
      <c r="AZ21" s="615">
        <v>4146</v>
      </c>
    </row>
    <row r="22" spans="1:52" ht="13.5" customHeight="1">
      <c r="A22" s="992" t="s">
        <v>161</v>
      </c>
      <c r="B22" s="985" t="s">
        <v>162</v>
      </c>
      <c r="C22" s="985" t="s">
        <v>162</v>
      </c>
      <c r="D22" s="985" t="s">
        <v>162</v>
      </c>
      <c r="E22" s="985" t="s">
        <v>162</v>
      </c>
      <c r="F22" s="985" t="s">
        <v>162</v>
      </c>
      <c r="G22" s="985" t="s">
        <v>162</v>
      </c>
      <c r="H22" s="985" t="s">
        <v>162</v>
      </c>
      <c r="I22" s="1003">
        <v>-25</v>
      </c>
      <c r="J22" s="624">
        <v>9</v>
      </c>
      <c r="K22" s="624">
        <v>57</v>
      </c>
      <c r="L22" s="26" t="s">
        <v>163</v>
      </c>
      <c r="M22" s="292">
        <v>1745</v>
      </c>
      <c r="N22" s="615">
        <v>1931</v>
      </c>
      <c r="O22" s="615">
        <v>2002</v>
      </c>
      <c r="P22" s="615">
        <v>546</v>
      </c>
      <c r="Q22" s="615">
        <v>624</v>
      </c>
      <c r="R22" s="615">
        <v>566</v>
      </c>
      <c r="S22" s="615">
        <v>557</v>
      </c>
      <c r="T22" s="615">
        <v>509</v>
      </c>
      <c r="U22" s="615">
        <v>431</v>
      </c>
      <c r="V22" s="615">
        <v>474</v>
      </c>
      <c r="W22" s="26" t="s">
        <v>155</v>
      </c>
      <c r="X22" s="619">
        <v>-264</v>
      </c>
      <c r="Y22" s="619">
        <v>-267</v>
      </c>
      <c r="Z22" s="619">
        <v>-313</v>
      </c>
      <c r="AA22" s="619">
        <v>-261</v>
      </c>
      <c r="AB22" s="619">
        <v>-248</v>
      </c>
      <c r="AC22" s="619">
        <v>-248</v>
      </c>
      <c r="AD22" s="619">
        <v>-63</v>
      </c>
      <c r="AE22" s="619">
        <v>-139</v>
      </c>
      <c r="AF22" s="619">
        <v>-263</v>
      </c>
      <c r="AG22" s="619">
        <v>89</v>
      </c>
      <c r="AH22" s="619">
        <v>-219</v>
      </c>
      <c r="AI22" s="619">
        <v>-178</v>
      </c>
      <c r="AJ22" s="619">
        <v>-200</v>
      </c>
      <c r="AK22" s="619">
        <v>-193</v>
      </c>
      <c r="AL22" s="984" t="s">
        <v>163</v>
      </c>
      <c r="AM22" s="292">
        <v>1745</v>
      </c>
      <c r="AN22" s="292">
        <v>1753</v>
      </c>
      <c r="AO22" s="292">
        <v>1809</v>
      </c>
      <c r="AP22" s="292">
        <v>1875</v>
      </c>
      <c r="AQ22" s="292">
        <v>1931</v>
      </c>
      <c r="AR22" s="292">
        <v>1908</v>
      </c>
      <c r="AS22" s="292">
        <v>1945</v>
      </c>
      <c r="AT22" s="292">
        <v>1955</v>
      </c>
      <c r="AU22" s="292">
        <v>2002</v>
      </c>
      <c r="AV22" s="615">
        <v>1972</v>
      </c>
      <c r="AW22" s="615">
        <v>2022</v>
      </c>
      <c r="AX22" s="615">
        <v>2067</v>
      </c>
      <c r="AY22" s="615">
        <v>546</v>
      </c>
      <c r="AZ22" s="615">
        <v>576</v>
      </c>
    </row>
    <row r="23" spans="1:52" ht="13.5" customHeight="1">
      <c r="A23" s="992"/>
      <c r="B23" s="1438"/>
      <c r="C23" s="1003"/>
      <c r="D23" s="1003"/>
      <c r="E23" s="1003"/>
      <c r="F23" s="1003"/>
      <c r="G23" s="1003"/>
      <c r="H23" s="1003"/>
      <c r="I23" s="1001"/>
      <c r="J23" s="1001"/>
      <c r="K23" s="1001"/>
      <c r="L23" s="26" t="s">
        <v>164</v>
      </c>
      <c r="M23" s="292">
        <v>1764</v>
      </c>
      <c r="N23" s="615">
        <v>1535</v>
      </c>
      <c r="O23" s="615">
        <v>1585</v>
      </c>
      <c r="P23" s="615">
        <v>1607</v>
      </c>
      <c r="Q23" s="615">
        <v>1448</v>
      </c>
      <c r="R23" s="615">
        <v>3119</v>
      </c>
      <c r="S23" s="615">
        <v>3054</v>
      </c>
      <c r="T23" s="615">
        <v>3227</v>
      </c>
      <c r="U23" s="615">
        <v>3524</v>
      </c>
      <c r="V23" s="615">
        <v>3408</v>
      </c>
      <c r="W23" s="1002" t="s">
        <v>165</v>
      </c>
      <c r="X23" s="605">
        <f t="shared" ref="X23:AK23" si="9">+X20+X22</f>
        <v>1017</v>
      </c>
      <c r="Y23" s="605">
        <f t="shared" si="9"/>
        <v>1001</v>
      </c>
      <c r="Z23" s="605">
        <f t="shared" si="9"/>
        <v>1025</v>
      </c>
      <c r="AA23" s="605">
        <f t="shared" si="9"/>
        <v>788</v>
      </c>
      <c r="AB23" s="605">
        <f t="shared" si="9"/>
        <v>725</v>
      </c>
      <c r="AC23" s="605">
        <f t="shared" si="9"/>
        <v>837</v>
      </c>
      <c r="AD23" s="605">
        <f t="shared" si="9"/>
        <v>243</v>
      </c>
      <c r="AE23" s="605">
        <f t="shared" si="9"/>
        <v>460</v>
      </c>
      <c r="AF23" s="605">
        <f t="shared" si="9"/>
        <v>750</v>
      </c>
      <c r="AG23" s="605">
        <f t="shared" si="9"/>
        <v>-332</v>
      </c>
      <c r="AH23" s="605">
        <f t="shared" si="9"/>
        <v>681</v>
      </c>
      <c r="AI23" s="605">
        <f t="shared" si="9"/>
        <v>443</v>
      </c>
      <c r="AJ23" s="605">
        <f t="shared" si="9"/>
        <v>505</v>
      </c>
      <c r="AK23" s="605">
        <f t="shared" si="9"/>
        <v>724</v>
      </c>
      <c r="AL23" s="984" t="s">
        <v>166</v>
      </c>
      <c r="AM23" s="292">
        <v>1764</v>
      </c>
      <c r="AN23" s="292">
        <v>1732</v>
      </c>
      <c r="AO23" s="292">
        <v>1638</v>
      </c>
      <c r="AP23" s="292">
        <v>1596</v>
      </c>
      <c r="AQ23" s="292">
        <v>1535</v>
      </c>
      <c r="AR23" s="292">
        <v>1573</v>
      </c>
      <c r="AS23" s="292">
        <v>1575</v>
      </c>
      <c r="AT23" s="292">
        <v>1478</v>
      </c>
      <c r="AU23" s="292">
        <v>1585</v>
      </c>
      <c r="AV23" s="615">
        <v>1603</v>
      </c>
      <c r="AW23" s="615">
        <v>1680</v>
      </c>
      <c r="AX23" s="615">
        <v>1698</v>
      </c>
      <c r="AY23" s="615">
        <v>1607</v>
      </c>
      <c r="AZ23" s="615">
        <v>1638</v>
      </c>
    </row>
    <row r="24" spans="1:52" ht="13.5" customHeight="1">
      <c r="A24" s="1002" t="s">
        <v>167</v>
      </c>
      <c r="B24" s="605">
        <f>+B20</f>
        <v>3831</v>
      </c>
      <c r="C24" s="605">
        <f>+C20</f>
        <v>2265</v>
      </c>
      <c r="D24" s="605">
        <f>+D20</f>
        <v>1542</v>
      </c>
      <c r="E24" s="605">
        <f>+E20</f>
        <v>3081</v>
      </c>
      <c r="F24" s="1001">
        <v>3048</v>
      </c>
      <c r="G24" s="1001">
        <v>3766</v>
      </c>
      <c r="H24" s="1001">
        <f>SUM(H20:H23)</f>
        <v>3662</v>
      </c>
      <c r="I24" s="1001">
        <f>SUM(I20:I23)</f>
        <v>3332</v>
      </c>
      <c r="J24" s="1001">
        <v>3116</v>
      </c>
      <c r="K24" s="1001">
        <v>3126</v>
      </c>
      <c r="L24" s="26" t="s">
        <v>168</v>
      </c>
      <c r="M24" s="292">
        <v>218</v>
      </c>
      <c r="N24" s="615">
        <v>406</v>
      </c>
      <c r="O24" s="615">
        <v>487</v>
      </c>
      <c r="P24" s="615">
        <v>164</v>
      </c>
      <c r="Q24" s="615">
        <v>118</v>
      </c>
      <c r="R24" s="615">
        <v>60</v>
      </c>
      <c r="S24" s="615">
        <v>76</v>
      </c>
      <c r="T24" s="615">
        <v>130</v>
      </c>
      <c r="U24" s="615">
        <v>62</v>
      </c>
      <c r="V24" s="615">
        <v>266</v>
      </c>
      <c r="W24" s="624"/>
      <c r="X24" s="624"/>
      <c r="Y24" s="624"/>
      <c r="Z24" s="624"/>
      <c r="AA24" s="624"/>
      <c r="AB24" s="624"/>
      <c r="AC24" s="624"/>
      <c r="AD24" s="624"/>
      <c r="AE24" s="624"/>
      <c r="AF24" s="624"/>
      <c r="AG24" s="624"/>
      <c r="AH24" s="624"/>
      <c r="AI24" s="624"/>
      <c r="AJ24" s="624"/>
      <c r="AK24" s="624"/>
      <c r="AL24" s="984" t="s">
        <v>168</v>
      </c>
      <c r="AM24" s="292">
        <v>218</v>
      </c>
      <c r="AN24" s="292">
        <v>375</v>
      </c>
      <c r="AO24" s="292">
        <v>87</v>
      </c>
      <c r="AP24" s="292">
        <v>340</v>
      </c>
      <c r="AQ24" s="292">
        <v>406</v>
      </c>
      <c r="AR24" s="292">
        <v>394</v>
      </c>
      <c r="AS24" s="292">
        <v>500</v>
      </c>
      <c r="AT24" s="292">
        <v>443</v>
      </c>
      <c r="AU24" s="292">
        <v>487</v>
      </c>
      <c r="AV24" s="615">
        <v>334</v>
      </c>
      <c r="AW24" s="615">
        <v>114</v>
      </c>
      <c r="AX24" s="615">
        <v>110</v>
      </c>
      <c r="AY24" s="615">
        <v>164</v>
      </c>
      <c r="AZ24" s="615">
        <v>63</v>
      </c>
    </row>
    <row r="25" spans="1:52" ht="13.5" customHeight="1">
      <c r="B25" s="603"/>
      <c r="D25" s="602"/>
      <c r="E25" s="602"/>
      <c r="L25" s="26" t="s">
        <v>169</v>
      </c>
      <c r="M25" s="292">
        <v>272</v>
      </c>
      <c r="N25" s="615">
        <v>300</v>
      </c>
      <c r="O25" s="615">
        <v>362</v>
      </c>
      <c r="P25" s="615">
        <v>284</v>
      </c>
      <c r="Q25" s="615">
        <v>121</v>
      </c>
      <c r="R25" s="615">
        <v>288</v>
      </c>
      <c r="S25" s="615">
        <v>87</v>
      </c>
      <c r="T25" s="615">
        <v>132</v>
      </c>
      <c r="U25" s="615">
        <v>31</v>
      </c>
      <c r="V25" s="615">
        <v>78</v>
      </c>
      <c r="W25" s="1022" t="s">
        <v>170</v>
      </c>
      <c r="X25" s="1022"/>
      <c r="Y25" s="1022"/>
      <c r="Z25" s="1022"/>
      <c r="AA25" s="629"/>
      <c r="AB25" s="629"/>
      <c r="AC25" s="629"/>
      <c r="AD25" s="629"/>
      <c r="AE25" s="629"/>
      <c r="AF25" s="629"/>
      <c r="AG25" s="629"/>
      <c r="AH25" s="629"/>
      <c r="AI25" s="629"/>
      <c r="AJ25" s="629"/>
      <c r="AK25" s="629"/>
      <c r="AL25" s="984" t="s">
        <v>169</v>
      </c>
      <c r="AM25" s="292">
        <v>272</v>
      </c>
      <c r="AN25" s="292">
        <v>391</v>
      </c>
      <c r="AO25" s="292">
        <v>397</v>
      </c>
      <c r="AP25" s="292">
        <v>355</v>
      </c>
      <c r="AQ25" s="292">
        <v>300</v>
      </c>
      <c r="AR25" s="292">
        <v>392</v>
      </c>
      <c r="AS25" s="292">
        <v>392</v>
      </c>
      <c r="AT25" s="292">
        <v>309</v>
      </c>
      <c r="AU25" s="292">
        <v>362</v>
      </c>
      <c r="AV25" s="615">
        <v>782</v>
      </c>
      <c r="AW25" s="615">
        <v>466</v>
      </c>
      <c r="AX25" s="615">
        <v>335</v>
      </c>
      <c r="AY25" s="615">
        <v>284</v>
      </c>
      <c r="AZ25" s="615">
        <v>504</v>
      </c>
    </row>
    <row r="26" spans="1:52" ht="13.5" customHeight="1" thickBot="1">
      <c r="B26" s="603"/>
      <c r="D26" s="602"/>
      <c r="E26" s="602"/>
      <c r="L26" s="26" t="s">
        <v>171</v>
      </c>
      <c r="M26" s="292">
        <v>221</v>
      </c>
      <c r="N26" s="615">
        <v>144</v>
      </c>
      <c r="O26" s="615">
        <v>173</v>
      </c>
      <c r="P26" s="615">
        <v>246</v>
      </c>
      <c r="Q26" s="615">
        <v>250</v>
      </c>
      <c r="R26" s="615">
        <v>306</v>
      </c>
      <c r="S26" s="615">
        <v>377</v>
      </c>
      <c r="T26" s="615">
        <v>42</v>
      </c>
      <c r="U26" s="615">
        <v>321</v>
      </c>
      <c r="V26" s="615">
        <v>142</v>
      </c>
      <c r="W26" s="1005"/>
      <c r="X26" s="999" t="str">
        <f>+X5</f>
        <v>Q4/21</v>
      </c>
      <c r="Y26" s="999" t="s">
        <v>113</v>
      </c>
      <c r="Z26" s="1000" t="s">
        <v>114</v>
      </c>
      <c r="AA26" s="1000" t="s">
        <v>115</v>
      </c>
      <c r="AB26" s="1000" t="s">
        <v>116</v>
      </c>
      <c r="AC26" s="1000" t="s">
        <v>117</v>
      </c>
      <c r="AD26" s="1000" t="s">
        <v>118</v>
      </c>
      <c r="AE26" s="1000" t="s">
        <v>119</v>
      </c>
      <c r="AF26" s="999" t="str">
        <f t="shared" ref="AF26:AK26" si="10">AF5</f>
        <v>Q4/19</v>
      </c>
      <c r="AG26" s="999" t="str">
        <f t="shared" si="10"/>
        <v>Q3/19</v>
      </c>
      <c r="AH26" s="999" t="str">
        <f t="shared" si="10"/>
        <v>Q2/19</v>
      </c>
      <c r="AI26" s="999" t="str">
        <f t="shared" si="10"/>
        <v>Q1/19</v>
      </c>
      <c r="AJ26" s="999" t="str">
        <f t="shared" si="10"/>
        <v>Q4/18</v>
      </c>
      <c r="AK26" s="999" t="str">
        <f t="shared" si="10"/>
        <v>Q3/18</v>
      </c>
      <c r="AL26" s="984" t="s">
        <v>171</v>
      </c>
      <c r="AM26" s="292">
        <v>221</v>
      </c>
      <c r="AN26" s="292">
        <v>386</v>
      </c>
      <c r="AO26" s="292">
        <v>337</v>
      </c>
      <c r="AP26" s="292">
        <v>283</v>
      </c>
      <c r="AQ26" s="292">
        <v>144</v>
      </c>
      <c r="AR26" s="292">
        <v>74</v>
      </c>
      <c r="AS26" s="292">
        <v>91</v>
      </c>
      <c r="AT26" s="292">
        <v>163</v>
      </c>
      <c r="AU26" s="292">
        <v>173</v>
      </c>
      <c r="AV26" s="615">
        <v>156</v>
      </c>
      <c r="AW26" s="615">
        <v>181</v>
      </c>
      <c r="AX26" s="615">
        <v>195</v>
      </c>
      <c r="AY26" s="615">
        <v>246</v>
      </c>
      <c r="AZ26" s="615">
        <v>280</v>
      </c>
    </row>
    <row r="27" spans="1:52" ht="13.5" customHeight="1">
      <c r="B27" s="603"/>
      <c r="D27" s="602"/>
      <c r="E27" s="602"/>
      <c r="G27" s="629"/>
      <c r="H27" s="629"/>
      <c r="I27" s="624"/>
      <c r="J27" s="624"/>
      <c r="K27" s="624"/>
      <c r="L27" s="26" t="s">
        <v>172</v>
      </c>
      <c r="M27" s="292">
        <v>8830</v>
      </c>
      <c r="N27" s="615">
        <v>13349</v>
      </c>
      <c r="O27" s="615">
        <v>12543</v>
      </c>
      <c r="P27" s="615">
        <v>14749</v>
      </c>
      <c r="Q27" s="615">
        <v>12441</v>
      </c>
      <c r="R27" s="615">
        <v>18973</v>
      </c>
      <c r="S27" s="615">
        <v>18587</v>
      </c>
      <c r="T27" s="615">
        <v>17581</v>
      </c>
      <c r="U27" s="615">
        <v>11064</v>
      </c>
      <c r="V27" s="615">
        <v>15554</v>
      </c>
      <c r="W27" s="984" t="s">
        <v>173</v>
      </c>
      <c r="X27" s="994">
        <v>0.26</v>
      </c>
      <c r="Y27" s="994">
        <v>0.25</v>
      </c>
      <c r="Z27" s="994">
        <v>0.25</v>
      </c>
      <c r="AA27" s="994">
        <v>0.19</v>
      </c>
      <c r="AB27" s="994">
        <v>0.18</v>
      </c>
      <c r="AC27" s="994">
        <v>0.21</v>
      </c>
      <c r="AD27" s="994">
        <v>0.06</v>
      </c>
      <c r="AE27" s="994">
        <v>0.11</v>
      </c>
      <c r="AF27" s="994">
        <v>0.19</v>
      </c>
      <c r="AG27" s="994">
        <v>-0.08</v>
      </c>
      <c r="AH27" s="994">
        <v>0.17</v>
      </c>
      <c r="AI27" s="994">
        <v>0.11</v>
      </c>
      <c r="AJ27" s="994">
        <v>0.13</v>
      </c>
      <c r="AK27" s="994">
        <v>0.18</v>
      </c>
      <c r="AL27" s="984" t="s">
        <v>172</v>
      </c>
      <c r="AM27" s="292">
        <v>8830</v>
      </c>
      <c r="AN27" s="292">
        <v>14989</v>
      </c>
      <c r="AO27" s="292">
        <v>13270</v>
      </c>
      <c r="AP27" s="292">
        <v>14557</v>
      </c>
      <c r="AQ27" s="292">
        <v>13349</v>
      </c>
      <c r="AR27" s="292">
        <v>15301</v>
      </c>
      <c r="AS27" s="292">
        <f>17536-254</f>
        <v>17282</v>
      </c>
      <c r="AT27" s="292">
        <v>21223</v>
      </c>
      <c r="AU27" s="292">
        <v>12543</v>
      </c>
      <c r="AV27" s="615">
        <v>18316</v>
      </c>
      <c r="AW27" s="615">
        <v>18228</v>
      </c>
      <c r="AX27" s="615">
        <v>19335</v>
      </c>
      <c r="AY27" s="615">
        <v>14749</v>
      </c>
      <c r="AZ27" s="615">
        <v>15233</v>
      </c>
    </row>
    <row r="28" spans="1:52" ht="13.5" customHeight="1">
      <c r="A28" s="1022" t="s">
        <v>174</v>
      </c>
      <c r="B28" s="1431"/>
      <c r="C28" s="629"/>
      <c r="D28" s="626"/>
      <c r="E28" s="626"/>
      <c r="F28" s="629"/>
      <c r="G28" s="624"/>
      <c r="H28" s="624"/>
      <c r="I28" s="624"/>
      <c r="J28" s="624"/>
      <c r="K28" s="624"/>
      <c r="L28" s="26" t="s">
        <v>175</v>
      </c>
      <c r="M28" s="292">
        <v>880</v>
      </c>
      <c r="N28" s="615">
        <v>637</v>
      </c>
      <c r="O28" s="615">
        <v>711</v>
      </c>
      <c r="P28" s="615">
        <v>1313</v>
      </c>
      <c r="Q28" s="615">
        <v>1463</v>
      </c>
      <c r="R28" s="615">
        <v>1449</v>
      </c>
      <c r="S28" s="615">
        <v>1526</v>
      </c>
      <c r="T28" s="615">
        <v>1614</v>
      </c>
      <c r="U28" s="615">
        <v>2383</v>
      </c>
      <c r="V28" s="615">
        <v>2559</v>
      </c>
      <c r="W28" s="984" t="s">
        <v>176</v>
      </c>
      <c r="X28" s="1058">
        <v>10.79</v>
      </c>
      <c r="Y28" s="994">
        <v>11.24</v>
      </c>
      <c r="Z28" s="994">
        <v>9.4</v>
      </c>
      <c r="AA28" s="994">
        <v>8.41</v>
      </c>
      <c r="AB28" s="994">
        <v>6.67</v>
      </c>
      <c r="AC28" s="994">
        <v>6.49</v>
      </c>
      <c r="AD28" s="994">
        <v>6.15</v>
      </c>
      <c r="AE28" s="994">
        <v>5.13</v>
      </c>
      <c r="AF28" s="994">
        <v>7.24</v>
      </c>
      <c r="AG28" s="994">
        <v>6.5</v>
      </c>
      <c r="AH28" s="994">
        <v>6.39</v>
      </c>
      <c r="AI28" s="994">
        <v>6.8</v>
      </c>
      <c r="AJ28" s="994">
        <v>7.3</v>
      </c>
      <c r="AK28" s="994">
        <v>9.4</v>
      </c>
      <c r="AL28" s="984" t="s">
        <v>177</v>
      </c>
      <c r="AM28" s="292">
        <v>880</v>
      </c>
      <c r="AN28" s="292">
        <v>773</v>
      </c>
      <c r="AO28" s="292">
        <v>784</v>
      </c>
      <c r="AP28" s="292">
        <v>747</v>
      </c>
      <c r="AQ28" s="292">
        <v>637</v>
      </c>
      <c r="AR28" s="292">
        <f>1015+3-283</f>
        <v>735</v>
      </c>
      <c r="AS28" s="292">
        <f>1014+4-290</f>
        <v>728</v>
      </c>
      <c r="AT28" s="292">
        <f>1085-313</f>
        <v>772</v>
      </c>
      <c r="AU28" s="292">
        <f>1065-2-351</f>
        <v>712</v>
      </c>
      <c r="AV28" s="615">
        <f>1169-405</f>
        <v>764</v>
      </c>
      <c r="AW28" s="615">
        <f>1084+6-342</f>
        <v>748</v>
      </c>
      <c r="AX28" s="615">
        <f>1307+17-357</f>
        <v>967</v>
      </c>
      <c r="AY28" s="615">
        <v>1313</v>
      </c>
      <c r="AZ28" s="615">
        <v>1442</v>
      </c>
    </row>
    <row r="29" spans="1:52" ht="19.5" customHeight="1" thickBot="1">
      <c r="A29" s="878"/>
      <c r="B29" s="1689" t="s">
        <v>110</v>
      </c>
      <c r="C29" s="1437">
        <v>2020</v>
      </c>
      <c r="D29" s="1689" t="s">
        <v>111</v>
      </c>
      <c r="E29" s="1437">
        <v>2018</v>
      </c>
      <c r="F29" s="1437">
        <v>2017</v>
      </c>
      <c r="G29" s="1437">
        <v>2016</v>
      </c>
      <c r="H29" s="1437">
        <v>2015</v>
      </c>
      <c r="I29" s="1437">
        <v>2014</v>
      </c>
      <c r="J29" s="1437">
        <v>2013</v>
      </c>
      <c r="K29" s="1437">
        <v>2012</v>
      </c>
      <c r="L29" s="25" t="s">
        <v>178</v>
      </c>
      <c r="M29" s="998">
        <v>180</v>
      </c>
      <c r="N29" s="981" t="s">
        <v>162</v>
      </c>
      <c r="O29" s="977" t="s">
        <v>162</v>
      </c>
      <c r="P29" s="977" t="s">
        <v>162</v>
      </c>
      <c r="Q29" s="977">
        <v>22186</v>
      </c>
      <c r="R29" s="977">
        <v>8897</v>
      </c>
      <c r="S29" s="977" t="s">
        <v>162</v>
      </c>
      <c r="T29" s="977" t="s">
        <v>162</v>
      </c>
      <c r="U29" s="977">
        <v>8895</v>
      </c>
      <c r="V29" s="977" t="s">
        <v>162</v>
      </c>
      <c r="W29" s="984" t="s">
        <v>179</v>
      </c>
      <c r="X29" s="1058">
        <v>8.51</v>
      </c>
      <c r="Y29" s="994">
        <v>9.06</v>
      </c>
      <c r="Z29" s="994">
        <v>8.7899999999999991</v>
      </c>
      <c r="AA29" s="994">
        <v>8.5299999999999994</v>
      </c>
      <c r="AB29" s="994">
        <v>8.35</v>
      </c>
      <c r="AC29" s="994">
        <v>8.06</v>
      </c>
      <c r="AD29" s="994">
        <v>7.86</v>
      </c>
      <c r="AE29" s="994">
        <v>7.79</v>
      </c>
      <c r="AF29" s="994">
        <v>7.8</v>
      </c>
      <c r="AG29" s="994">
        <v>7.55</v>
      </c>
      <c r="AH29" s="994">
        <v>7.69</v>
      </c>
      <c r="AI29" s="994">
        <v>7.55</v>
      </c>
      <c r="AJ29" s="994">
        <v>8.15</v>
      </c>
      <c r="AK29" s="994">
        <v>8.08</v>
      </c>
      <c r="AL29" s="294" t="s">
        <v>178</v>
      </c>
      <c r="AM29" s="998">
        <v>180</v>
      </c>
      <c r="AN29" s="998">
        <v>342</v>
      </c>
      <c r="AO29" s="998" t="s">
        <v>162</v>
      </c>
      <c r="AP29" s="998" t="s">
        <v>162</v>
      </c>
      <c r="AQ29" s="998" t="s">
        <v>162</v>
      </c>
      <c r="AR29" s="998" t="s">
        <v>162</v>
      </c>
      <c r="AS29" s="998" t="s">
        <v>162</v>
      </c>
      <c r="AT29" s="998" t="s">
        <v>162</v>
      </c>
      <c r="AU29" s="978" t="s">
        <v>162</v>
      </c>
      <c r="AV29" s="977" t="s">
        <v>162</v>
      </c>
      <c r="AW29" s="977" t="s">
        <v>162</v>
      </c>
      <c r="AX29" s="977" t="s">
        <v>162</v>
      </c>
      <c r="AY29" s="977" t="s">
        <v>162</v>
      </c>
      <c r="AZ29" s="977">
        <v>1335</v>
      </c>
    </row>
    <row r="30" spans="1:52" ht="13.5" customHeight="1">
      <c r="A30" s="26" t="s">
        <v>180</v>
      </c>
      <c r="B30" s="619">
        <v>0.95</v>
      </c>
      <c r="C30" s="619">
        <v>0.55000000000000004</v>
      </c>
      <c r="D30" s="619">
        <v>0.38</v>
      </c>
      <c r="E30" s="619">
        <v>0.76</v>
      </c>
      <c r="F30" s="994">
        <v>0.75</v>
      </c>
      <c r="G30" s="619">
        <v>0.93</v>
      </c>
      <c r="H30" s="994" t="s">
        <v>181</v>
      </c>
      <c r="I30" s="996" t="s">
        <v>182</v>
      </c>
      <c r="J30" s="996" t="s">
        <v>183</v>
      </c>
      <c r="K30" s="996" t="s">
        <v>183</v>
      </c>
      <c r="L30" s="877" t="s">
        <v>184</v>
      </c>
      <c r="M30" s="345">
        <f t="shared" ref="M30:T30" si="11">SUM(M9:M29)</f>
        <v>570353</v>
      </c>
      <c r="N30" s="345">
        <f t="shared" si="11"/>
        <v>552160</v>
      </c>
      <c r="O30" s="345">
        <f t="shared" si="11"/>
        <v>554848</v>
      </c>
      <c r="P30" s="345">
        <f t="shared" si="11"/>
        <v>551408</v>
      </c>
      <c r="Q30" s="345">
        <f t="shared" si="11"/>
        <v>581612</v>
      </c>
      <c r="R30" s="345">
        <f t="shared" si="11"/>
        <v>615659</v>
      </c>
      <c r="S30" s="345">
        <f t="shared" si="11"/>
        <v>646868</v>
      </c>
      <c r="T30" s="345">
        <f t="shared" si="11"/>
        <v>669342</v>
      </c>
      <c r="U30" s="345">
        <v>630434</v>
      </c>
      <c r="V30" s="345">
        <v>668178</v>
      </c>
      <c r="W30" s="984" t="s">
        <v>185</v>
      </c>
      <c r="X30" s="615">
        <v>3966</v>
      </c>
      <c r="Y30" s="615">
        <v>4050</v>
      </c>
      <c r="Z30" s="615">
        <v>4050</v>
      </c>
      <c r="AA30" s="615">
        <v>4050</v>
      </c>
      <c r="AB30" s="615">
        <v>4050</v>
      </c>
      <c r="AC30" s="615">
        <v>4050</v>
      </c>
      <c r="AD30" s="615">
        <v>4050</v>
      </c>
      <c r="AE30" s="615">
        <v>4050</v>
      </c>
      <c r="AF30" s="615">
        <v>4050</v>
      </c>
      <c r="AG30" s="615">
        <v>4050</v>
      </c>
      <c r="AH30" s="615">
        <v>4050</v>
      </c>
      <c r="AI30" s="615">
        <v>4050</v>
      </c>
      <c r="AJ30" s="615">
        <v>4050</v>
      </c>
      <c r="AK30" s="615">
        <v>4050</v>
      </c>
      <c r="AL30" s="24" t="s">
        <v>184</v>
      </c>
      <c r="AM30" s="23">
        <f>SUM(AM9:AM29)</f>
        <v>570353</v>
      </c>
      <c r="AN30" s="23">
        <f>SUM(AN9:AN29)</f>
        <v>614509</v>
      </c>
      <c r="AO30" s="23">
        <f t="shared" ref="AO30:AY30" si="12">SUM(AO9:AO28)</f>
        <v>586812</v>
      </c>
      <c r="AP30" s="23">
        <f t="shared" si="12"/>
        <v>591101</v>
      </c>
      <c r="AQ30" s="23">
        <f t="shared" si="12"/>
        <v>552160</v>
      </c>
      <c r="AR30" s="23">
        <f t="shared" si="12"/>
        <v>574774</v>
      </c>
      <c r="AS30" s="23">
        <f t="shared" si="12"/>
        <v>587287</v>
      </c>
      <c r="AT30" s="23">
        <f t="shared" si="12"/>
        <v>600394</v>
      </c>
      <c r="AU30" s="23">
        <f t="shared" si="12"/>
        <v>554848</v>
      </c>
      <c r="AV30" s="23">
        <f t="shared" si="12"/>
        <v>585855</v>
      </c>
      <c r="AW30" s="23">
        <f t="shared" si="12"/>
        <v>582875</v>
      </c>
      <c r="AX30" s="23">
        <f t="shared" si="12"/>
        <v>590173</v>
      </c>
      <c r="AY30" s="23">
        <f t="shared" si="12"/>
        <v>551408</v>
      </c>
      <c r="AZ30" s="23">
        <f>SUM(AZ9:AZ29)</f>
        <v>572767</v>
      </c>
    </row>
    <row r="31" spans="1:52" ht="15" customHeight="1">
      <c r="A31" s="26" t="s">
        <v>186</v>
      </c>
      <c r="B31" s="994" t="s">
        <v>187</v>
      </c>
      <c r="C31" s="994">
        <v>6.67</v>
      </c>
      <c r="D31" s="994">
        <v>7.24</v>
      </c>
      <c r="E31" s="994">
        <v>7.3</v>
      </c>
      <c r="F31" s="994">
        <v>10.09</v>
      </c>
      <c r="G31" s="994">
        <v>10.6</v>
      </c>
      <c r="H31" s="619" t="s">
        <v>188</v>
      </c>
      <c r="I31" s="996" t="s">
        <v>189</v>
      </c>
      <c r="J31" s="996" t="s">
        <v>190</v>
      </c>
      <c r="K31" s="996" t="s">
        <v>191</v>
      </c>
      <c r="L31" s="1436"/>
      <c r="M31" s="1436"/>
      <c r="N31" s="1436"/>
      <c r="O31" s="1436"/>
      <c r="P31" s="626"/>
      <c r="Q31" s="626"/>
      <c r="R31" s="626"/>
      <c r="S31" s="626"/>
      <c r="T31" s="626"/>
      <c r="U31" s="605"/>
      <c r="V31" s="605"/>
      <c r="W31" s="26" t="s">
        <v>192</v>
      </c>
      <c r="X31" s="615">
        <v>3978</v>
      </c>
      <c r="Y31" s="615">
        <v>4042</v>
      </c>
      <c r="Z31" s="615">
        <v>4041</v>
      </c>
      <c r="AA31" s="615">
        <v>4040</v>
      </c>
      <c r="AB31" s="615">
        <v>4039</v>
      </c>
      <c r="AC31" s="615">
        <v>4040</v>
      </c>
      <c r="AD31" s="615">
        <v>4039</v>
      </c>
      <c r="AE31" s="615">
        <v>4038</v>
      </c>
      <c r="AF31" s="615">
        <v>4039</v>
      </c>
      <c r="AG31" s="615">
        <v>4036</v>
      </c>
      <c r="AH31" s="615">
        <v>4032</v>
      </c>
      <c r="AI31" s="615">
        <v>4033</v>
      </c>
      <c r="AJ31" s="615">
        <v>4037</v>
      </c>
      <c r="AK31" s="615">
        <v>4037</v>
      </c>
      <c r="AL31" s="606"/>
      <c r="AM31" s="606"/>
      <c r="AN31" s="606"/>
      <c r="AO31" s="606"/>
      <c r="AP31" s="606"/>
      <c r="AQ31" s="606"/>
      <c r="AR31" s="606"/>
      <c r="AS31" s="606"/>
      <c r="AT31" s="606"/>
      <c r="AU31" s="606"/>
      <c r="AV31" s="627"/>
      <c r="AW31" s="627"/>
      <c r="AX31" s="627"/>
      <c r="AY31" s="627"/>
      <c r="AZ31" s="627"/>
    </row>
    <row r="32" spans="1:52" ht="13.5" customHeight="1">
      <c r="A32" s="26" t="s">
        <v>193</v>
      </c>
      <c r="B32" s="985" t="s">
        <v>194</v>
      </c>
      <c r="C32" s="997">
        <v>0.39</v>
      </c>
      <c r="D32" s="997">
        <v>0.4</v>
      </c>
      <c r="E32" s="619">
        <v>0.69</v>
      </c>
      <c r="F32" s="619">
        <v>0.68</v>
      </c>
      <c r="G32" s="619" t="s">
        <v>195</v>
      </c>
      <c r="H32" s="619" t="s">
        <v>196</v>
      </c>
      <c r="I32" s="996" t="s">
        <v>197</v>
      </c>
      <c r="J32" s="615" t="s">
        <v>198</v>
      </c>
      <c r="K32" s="615" t="s">
        <v>199</v>
      </c>
      <c r="L32" s="624"/>
      <c r="M32" s="624"/>
      <c r="N32" s="624"/>
      <c r="O32" s="624"/>
      <c r="P32" s="619"/>
      <c r="Q32" s="619"/>
      <c r="R32" s="619"/>
      <c r="S32" s="619"/>
      <c r="T32" s="619"/>
      <c r="U32" s="615"/>
      <c r="V32" s="615"/>
      <c r="W32" s="26" t="s">
        <v>200</v>
      </c>
      <c r="X32" s="619">
        <v>11.8</v>
      </c>
      <c r="Y32" s="983">
        <v>11.3</v>
      </c>
      <c r="Z32" s="983">
        <v>11.9</v>
      </c>
      <c r="AA32" s="983">
        <v>9.4</v>
      </c>
      <c r="AB32" s="983">
        <v>8.9</v>
      </c>
      <c r="AC32" s="983">
        <v>10.6</v>
      </c>
      <c r="AD32" s="983">
        <v>3.1</v>
      </c>
      <c r="AE32" s="983">
        <v>5.9</v>
      </c>
      <c r="AF32" s="983">
        <v>9.9</v>
      </c>
      <c r="AG32" s="983">
        <v>-4.4000000000000004</v>
      </c>
      <c r="AH32" s="983">
        <v>9.1</v>
      </c>
      <c r="AI32" s="983">
        <v>5.5</v>
      </c>
      <c r="AJ32" s="983">
        <v>6.3</v>
      </c>
      <c r="AK32" s="983">
        <v>9.1999999999999993</v>
      </c>
      <c r="AL32" s="995"/>
      <c r="AM32" s="995"/>
      <c r="AN32" s="995"/>
      <c r="AO32" s="995"/>
      <c r="AP32" s="624"/>
      <c r="AQ32" s="624"/>
      <c r="AR32" s="624"/>
      <c r="AS32" s="624"/>
      <c r="AT32" s="624"/>
      <c r="AU32" s="624"/>
      <c r="AV32" s="619"/>
      <c r="AW32" s="619"/>
      <c r="AX32" s="619"/>
      <c r="AY32" s="619"/>
      <c r="AZ32" s="619"/>
    </row>
    <row r="33" spans="1:52" ht="21.6" customHeight="1" thickBot="1">
      <c r="A33" s="26" t="s">
        <v>201</v>
      </c>
      <c r="B33" s="994" t="s">
        <v>202</v>
      </c>
      <c r="C33" s="994">
        <v>8.35</v>
      </c>
      <c r="D33" s="994">
        <v>7.8</v>
      </c>
      <c r="E33" s="619">
        <v>8.15</v>
      </c>
      <c r="F33" s="994">
        <v>8.2100000000000009</v>
      </c>
      <c r="G33" s="994" t="s">
        <v>203</v>
      </c>
      <c r="H33" s="994" t="s">
        <v>204</v>
      </c>
      <c r="I33" s="994">
        <v>7.4</v>
      </c>
      <c r="J33" s="994" t="s">
        <v>205</v>
      </c>
      <c r="K33" s="994" t="s">
        <v>206</v>
      </c>
      <c r="L33" s="629" t="s">
        <v>207</v>
      </c>
      <c r="M33" s="629"/>
      <c r="N33" s="629"/>
      <c r="O33" s="629"/>
      <c r="P33" s="626"/>
      <c r="Q33" s="626"/>
      <c r="R33" s="626"/>
      <c r="S33" s="626"/>
      <c r="T33" s="626"/>
      <c r="U33" s="626"/>
      <c r="V33" s="615"/>
      <c r="W33" s="1060" t="s">
        <v>208</v>
      </c>
      <c r="X33" s="1435">
        <v>11.3</v>
      </c>
      <c r="Y33" s="1156">
        <v>10.8</v>
      </c>
      <c r="Z33" s="1156">
        <v>11.4</v>
      </c>
      <c r="AA33" s="1156">
        <v>11</v>
      </c>
      <c r="AB33" s="1156">
        <v>8.4</v>
      </c>
      <c r="AC33" s="1156">
        <v>10.1</v>
      </c>
      <c r="AD33" s="1156">
        <v>3</v>
      </c>
      <c r="AE33" s="1156">
        <v>6.9</v>
      </c>
      <c r="AF33" s="1156">
        <v>7.6</v>
      </c>
      <c r="AG33" s="1156">
        <v>8.4</v>
      </c>
      <c r="AH33" s="1156">
        <v>8.6</v>
      </c>
      <c r="AI33" s="1156">
        <v>8.1999999999999993</v>
      </c>
      <c r="AJ33" s="1156"/>
      <c r="AK33" s="1156"/>
      <c r="AL33" s="28" t="s">
        <v>207</v>
      </c>
      <c r="AM33" s="28"/>
      <c r="AN33" s="28"/>
      <c r="AO33" s="28"/>
      <c r="AP33" s="28"/>
      <c r="AQ33" s="28"/>
      <c r="AR33" s="28"/>
      <c r="AS33" s="28"/>
      <c r="AT33" s="28"/>
      <c r="AU33" s="27"/>
      <c r="AV33" s="627"/>
      <c r="AW33" s="627"/>
      <c r="AX33" s="627"/>
      <c r="AY33" s="627"/>
      <c r="AZ33" s="627"/>
    </row>
    <row r="34" spans="1:52" ht="13.5" customHeight="1">
      <c r="A34" s="1121" t="s">
        <v>209</v>
      </c>
      <c r="B34" s="615">
        <v>3966</v>
      </c>
      <c r="C34" s="985">
        <v>4050</v>
      </c>
      <c r="D34" s="985">
        <v>4050</v>
      </c>
      <c r="E34" s="985">
        <v>4050</v>
      </c>
      <c r="F34" s="985">
        <v>4050</v>
      </c>
      <c r="G34" s="985">
        <v>4050</v>
      </c>
      <c r="H34" s="985">
        <v>4050</v>
      </c>
      <c r="I34" s="985">
        <v>4050</v>
      </c>
      <c r="J34" s="985">
        <v>4050</v>
      </c>
      <c r="K34" s="985">
        <v>4050</v>
      </c>
      <c r="O34" s="361"/>
      <c r="P34" s="626"/>
      <c r="Q34" s="626"/>
      <c r="R34" s="626"/>
      <c r="S34" s="626"/>
      <c r="T34" s="626"/>
      <c r="U34" s="626"/>
      <c r="V34" s="602"/>
      <c r="W34" s="984" t="s">
        <v>210</v>
      </c>
      <c r="X34" s="1058">
        <v>411.3</v>
      </c>
      <c r="Y34" s="623">
        <v>392.9</v>
      </c>
      <c r="Z34" s="623">
        <v>384.17978022545515</v>
      </c>
      <c r="AA34" s="623">
        <v>368.88014643080805</v>
      </c>
      <c r="AB34" s="623">
        <v>351.36429624177947</v>
      </c>
      <c r="AC34" s="623">
        <v>324.45270580741453</v>
      </c>
      <c r="AD34" s="623">
        <v>309.8</v>
      </c>
      <c r="AE34" s="623">
        <v>279</v>
      </c>
      <c r="AF34" s="623">
        <v>324.7</v>
      </c>
      <c r="AG34" s="623">
        <v>314.3</v>
      </c>
      <c r="AH34" s="623">
        <v>306.89999999999998</v>
      </c>
      <c r="AI34" s="623">
        <v>300.5</v>
      </c>
      <c r="AJ34" s="623">
        <v>280.10000000000002</v>
      </c>
      <c r="AK34" s="993">
        <v>311.5</v>
      </c>
      <c r="AP34" s="361"/>
      <c r="AQ34" s="361"/>
      <c r="AV34" s="625"/>
      <c r="AW34" s="625"/>
      <c r="AX34" s="625"/>
      <c r="AY34" s="625"/>
      <c r="AZ34" s="625"/>
    </row>
    <row r="35" spans="1:52" ht="21" customHeight="1">
      <c r="A35" s="26" t="s">
        <v>192</v>
      </c>
      <c r="B35" s="615">
        <v>4025</v>
      </c>
      <c r="C35" s="615">
        <v>4039</v>
      </c>
      <c r="D35" s="615">
        <v>4035</v>
      </c>
      <c r="E35" s="615">
        <v>4037</v>
      </c>
      <c r="F35" s="615">
        <v>4039</v>
      </c>
      <c r="G35" s="615">
        <v>4037</v>
      </c>
      <c r="H35" s="615">
        <v>4031</v>
      </c>
      <c r="I35" s="615">
        <v>4031</v>
      </c>
      <c r="J35" s="615">
        <v>4020</v>
      </c>
      <c r="K35" s="615">
        <v>4026</v>
      </c>
      <c r="L35" s="26" t="s">
        <v>211</v>
      </c>
      <c r="M35" s="615">
        <v>26961</v>
      </c>
      <c r="N35" s="615">
        <v>23939</v>
      </c>
      <c r="O35" s="615">
        <v>32304</v>
      </c>
      <c r="P35" s="615">
        <v>42419</v>
      </c>
      <c r="Q35" s="615">
        <v>39983</v>
      </c>
      <c r="R35" s="615">
        <v>38136</v>
      </c>
      <c r="S35" s="615">
        <v>44209</v>
      </c>
      <c r="T35" s="615">
        <v>56322</v>
      </c>
      <c r="U35" s="615">
        <v>59090</v>
      </c>
      <c r="V35" s="615">
        <v>55426</v>
      </c>
      <c r="W35" s="26" t="s">
        <v>212</v>
      </c>
      <c r="X35" s="619">
        <v>45</v>
      </c>
      <c r="Y35" s="619">
        <v>47</v>
      </c>
      <c r="Z35" s="619">
        <v>47</v>
      </c>
      <c r="AA35" s="619">
        <v>55</v>
      </c>
      <c r="AB35" s="619">
        <v>55</v>
      </c>
      <c r="AC35" s="619">
        <v>51</v>
      </c>
      <c r="AD35" s="619">
        <v>52</v>
      </c>
      <c r="AE35" s="619">
        <v>62</v>
      </c>
      <c r="AF35" s="619">
        <v>55</v>
      </c>
      <c r="AG35" s="619">
        <v>56</v>
      </c>
      <c r="AH35" s="619">
        <v>55</v>
      </c>
      <c r="AI35" s="619">
        <v>64</v>
      </c>
      <c r="AJ35" s="619">
        <v>61</v>
      </c>
      <c r="AK35" s="619">
        <v>54</v>
      </c>
      <c r="AL35" s="984" t="s">
        <v>211</v>
      </c>
      <c r="AM35" s="615">
        <v>26961</v>
      </c>
      <c r="AN35" s="615">
        <v>43467</v>
      </c>
      <c r="AO35" s="615">
        <v>32983</v>
      </c>
      <c r="AP35" s="615">
        <v>43431</v>
      </c>
      <c r="AQ35" s="615">
        <v>23939</v>
      </c>
      <c r="AR35" s="292">
        <v>39076</v>
      </c>
      <c r="AS35" s="292">
        <v>46223</v>
      </c>
      <c r="AT35" s="292">
        <v>63308</v>
      </c>
      <c r="AU35" s="292">
        <v>32304</v>
      </c>
      <c r="AV35" s="615">
        <v>45308</v>
      </c>
      <c r="AW35" s="615">
        <v>43553</v>
      </c>
      <c r="AX35" s="615">
        <v>51634</v>
      </c>
      <c r="AY35" s="615">
        <v>42419</v>
      </c>
      <c r="AZ35" s="615">
        <v>51506</v>
      </c>
    </row>
    <row r="36" spans="1:52" ht="20.45" customHeight="1">
      <c r="A36" s="26" t="s">
        <v>200</v>
      </c>
      <c r="B36" s="983">
        <v>11.2</v>
      </c>
      <c r="C36" s="983">
        <v>7.1</v>
      </c>
      <c r="D36" s="983">
        <v>5</v>
      </c>
      <c r="E36" s="983">
        <v>9.6999999999999993</v>
      </c>
      <c r="F36" s="983">
        <v>9.5</v>
      </c>
      <c r="G36" s="983">
        <v>12.3</v>
      </c>
      <c r="H36" s="619" t="s">
        <v>213</v>
      </c>
      <c r="I36" s="983" t="s">
        <v>214</v>
      </c>
      <c r="J36" s="983">
        <v>11</v>
      </c>
      <c r="K36" s="615" t="s">
        <v>215</v>
      </c>
      <c r="L36" s="26" t="s">
        <v>216</v>
      </c>
      <c r="M36" s="615">
        <v>205801</v>
      </c>
      <c r="N36" s="615">
        <v>183431</v>
      </c>
      <c r="O36" s="615">
        <v>168725</v>
      </c>
      <c r="P36" s="615">
        <v>164958</v>
      </c>
      <c r="Q36" s="615">
        <v>172434</v>
      </c>
      <c r="R36" s="615">
        <v>174028</v>
      </c>
      <c r="S36" s="615">
        <v>189049</v>
      </c>
      <c r="T36" s="615">
        <v>197254</v>
      </c>
      <c r="U36" s="615">
        <v>200743</v>
      </c>
      <c r="V36" s="615">
        <v>200678</v>
      </c>
      <c r="W36" s="1121" t="s">
        <v>217</v>
      </c>
      <c r="X36" s="1155">
        <v>47</v>
      </c>
      <c r="Y36" s="1059">
        <v>49</v>
      </c>
      <c r="Z36" s="1059">
        <v>49</v>
      </c>
      <c r="AA36" s="1059">
        <v>48</v>
      </c>
      <c r="AB36" s="1059">
        <v>57</v>
      </c>
      <c r="AC36" s="1059">
        <v>53</v>
      </c>
      <c r="AD36" s="1059">
        <v>52</v>
      </c>
      <c r="AE36" s="1059">
        <v>57</v>
      </c>
      <c r="AF36" s="1058">
        <v>58</v>
      </c>
      <c r="AG36" s="1058">
        <v>58</v>
      </c>
      <c r="AH36" s="1058">
        <v>58</v>
      </c>
      <c r="AI36" s="1058">
        <v>57</v>
      </c>
      <c r="AJ36" s="995"/>
      <c r="AK36" s="293"/>
      <c r="AL36" s="984" t="s">
        <v>216</v>
      </c>
      <c r="AM36" s="615">
        <v>205801</v>
      </c>
      <c r="AN36" s="615">
        <v>210822</v>
      </c>
      <c r="AO36" s="615">
        <v>204627</v>
      </c>
      <c r="AP36" s="615">
        <v>198169</v>
      </c>
      <c r="AQ36" s="615">
        <v>183431</v>
      </c>
      <c r="AR36" s="292">
        <v>189971</v>
      </c>
      <c r="AS36" s="292">
        <v>188451</v>
      </c>
      <c r="AT36" s="292">
        <v>173992</v>
      </c>
      <c r="AU36" s="292">
        <v>168725</v>
      </c>
      <c r="AV36" s="615">
        <v>168326</v>
      </c>
      <c r="AW36" s="615">
        <v>176543</v>
      </c>
      <c r="AX36" s="615">
        <v>176285</v>
      </c>
      <c r="AY36" s="615">
        <v>164958</v>
      </c>
      <c r="AZ36" s="615">
        <v>174191</v>
      </c>
    </row>
    <row r="37" spans="1:52" s="295" customFormat="1" ht="22.35" customHeight="1">
      <c r="A37" s="26" t="s">
        <v>210</v>
      </c>
      <c r="B37" s="983">
        <v>411.3</v>
      </c>
      <c r="C37" s="623">
        <v>351.36429624177947</v>
      </c>
      <c r="D37" s="983">
        <v>324.10000000000002</v>
      </c>
      <c r="E37" s="983">
        <v>280.10000000000002</v>
      </c>
      <c r="F37" s="983">
        <v>330.4</v>
      </c>
      <c r="G37" s="983">
        <v>322.7</v>
      </c>
      <c r="H37" s="619" t="s">
        <v>218</v>
      </c>
      <c r="I37" s="983" t="s">
        <v>219</v>
      </c>
      <c r="J37" s="983" t="s">
        <v>220</v>
      </c>
      <c r="K37" s="983" t="s">
        <v>221</v>
      </c>
      <c r="L37" s="1121" t="s">
        <v>222</v>
      </c>
      <c r="M37" s="985">
        <v>48201</v>
      </c>
      <c r="N37" s="985">
        <v>37534</v>
      </c>
      <c r="O37" s="985">
        <v>31859</v>
      </c>
      <c r="P37" s="985">
        <v>25653</v>
      </c>
      <c r="Q37" s="985">
        <v>26333</v>
      </c>
      <c r="R37" s="985">
        <v>23580</v>
      </c>
      <c r="S37" s="985">
        <v>21088</v>
      </c>
      <c r="T37" s="1434"/>
      <c r="U37" s="1434"/>
      <c r="V37" s="1434"/>
      <c r="W37" s="984" t="s">
        <v>223</v>
      </c>
      <c r="X37" s="1058">
        <v>12</v>
      </c>
      <c r="Y37" s="619">
        <v>1</v>
      </c>
      <c r="Z37" s="619">
        <v>-5</v>
      </c>
      <c r="AA37" s="619">
        <v>10</v>
      </c>
      <c r="AB37" s="619">
        <v>9</v>
      </c>
      <c r="AC37" s="619">
        <v>0</v>
      </c>
      <c r="AD37" s="619">
        <v>115</v>
      </c>
      <c r="AE37" s="619">
        <v>26</v>
      </c>
      <c r="AF37" s="619">
        <v>17</v>
      </c>
      <c r="AG37" s="619">
        <v>55</v>
      </c>
      <c r="AH37" s="619">
        <v>10</v>
      </c>
      <c r="AI37" s="619">
        <v>7</v>
      </c>
      <c r="AJ37" s="619">
        <v>5</v>
      </c>
      <c r="AK37" s="619">
        <v>8</v>
      </c>
      <c r="AL37" s="986" t="s">
        <v>222</v>
      </c>
      <c r="AM37" s="985">
        <v>48201</v>
      </c>
      <c r="AN37" s="985">
        <v>44638</v>
      </c>
      <c r="AO37" s="985">
        <v>43482</v>
      </c>
      <c r="AP37" s="985">
        <v>40824</v>
      </c>
      <c r="AQ37" s="985">
        <v>37534</v>
      </c>
      <c r="AR37" s="991">
        <v>33811</v>
      </c>
      <c r="AS37" s="991">
        <v>31126</v>
      </c>
      <c r="AT37" s="991">
        <v>27378</v>
      </c>
      <c r="AU37" s="991">
        <v>31859</v>
      </c>
      <c r="AV37" s="985">
        <v>30274</v>
      </c>
      <c r="AW37" s="985">
        <v>29157</v>
      </c>
      <c r="AX37" s="985">
        <v>28120</v>
      </c>
      <c r="AY37" s="985">
        <v>25653</v>
      </c>
      <c r="AZ37" s="985">
        <v>27767</v>
      </c>
    </row>
    <row r="38" spans="1:52" ht="21" customHeight="1">
      <c r="A38" s="26" t="s">
        <v>224</v>
      </c>
      <c r="B38" s="615">
        <v>48</v>
      </c>
      <c r="C38" s="615">
        <v>55</v>
      </c>
      <c r="D38" s="615">
        <v>69</v>
      </c>
      <c r="E38" s="615">
        <v>55</v>
      </c>
      <c r="F38" s="615">
        <v>54</v>
      </c>
      <c r="G38" s="615">
        <v>50</v>
      </c>
      <c r="H38" s="619">
        <v>47</v>
      </c>
      <c r="I38" s="615">
        <v>49</v>
      </c>
      <c r="J38" s="615">
        <v>51</v>
      </c>
      <c r="K38" s="615">
        <v>51</v>
      </c>
      <c r="L38" s="26" t="s">
        <v>225</v>
      </c>
      <c r="M38" s="615">
        <v>19595</v>
      </c>
      <c r="N38" s="615">
        <v>18178</v>
      </c>
      <c r="O38" s="615">
        <v>19246</v>
      </c>
      <c r="P38" s="615">
        <v>18230</v>
      </c>
      <c r="Q38" s="615">
        <v>19412</v>
      </c>
      <c r="R38" s="615">
        <v>41210</v>
      </c>
      <c r="S38" s="615">
        <v>38707</v>
      </c>
      <c r="T38" s="615">
        <v>51843</v>
      </c>
      <c r="U38" s="615">
        <v>47226</v>
      </c>
      <c r="V38" s="615">
        <v>45320</v>
      </c>
      <c r="W38" s="989" t="s">
        <v>226</v>
      </c>
      <c r="X38" s="1433">
        <v>7</v>
      </c>
      <c r="Y38" s="992">
        <v>-3</v>
      </c>
      <c r="Z38" s="992">
        <v>-6</v>
      </c>
      <c r="AA38" s="992">
        <v>6</v>
      </c>
      <c r="AB38" s="992">
        <v>3</v>
      </c>
      <c r="AC38" s="992">
        <v>-2</v>
      </c>
      <c r="AD38" s="992">
        <v>85</v>
      </c>
      <c r="AE38" s="992">
        <v>19</v>
      </c>
      <c r="AF38" s="992">
        <v>11</v>
      </c>
      <c r="AG38" s="992">
        <v>40</v>
      </c>
      <c r="AH38" s="992">
        <v>8</v>
      </c>
      <c r="AI38" s="992">
        <v>5</v>
      </c>
      <c r="AJ38" s="992">
        <v>4</v>
      </c>
      <c r="AK38" s="992">
        <v>6</v>
      </c>
      <c r="AL38" s="984" t="s">
        <v>225</v>
      </c>
      <c r="AM38" s="615">
        <v>19595</v>
      </c>
      <c r="AN38" s="615">
        <v>19175</v>
      </c>
      <c r="AO38" s="615">
        <v>19101</v>
      </c>
      <c r="AP38" s="615">
        <v>18805</v>
      </c>
      <c r="AQ38" s="615">
        <v>18178</v>
      </c>
      <c r="AR38" s="292">
        <v>17199</v>
      </c>
      <c r="AS38" s="292">
        <v>17888</v>
      </c>
      <c r="AT38" s="292">
        <v>16736</v>
      </c>
      <c r="AU38" s="292">
        <v>19246</v>
      </c>
      <c r="AV38" s="615">
        <v>19051</v>
      </c>
      <c r="AW38" s="615">
        <v>18997</v>
      </c>
      <c r="AX38" s="615">
        <v>19067</v>
      </c>
      <c r="AY38" s="615">
        <v>18230</v>
      </c>
      <c r="AZ38" s="615">
        <v>19331</v>
      </c>
    </row>
    <row r="39" spans="1:52" ht="19.350000000000001" customHeight="1">
      <c r="A39" s="26" t="s">
        <v>227</v>
      </c>
      <c r="B39" s="987">
        <v>4</v>
      </c>
      <c r="C39" s="987">
        <v>35</v>
      </c>
      <c r="D39" s="987">
        <v>22</v>
      </c>
      <c r="E39" s="987">
        <v>7</v>
      </c>
      <c r="F39" s="987">
        <v>12</v>
      </c>
      <c r="G39" s="987">
        <v>15</v>
      </c>
      <c r="H39" s="624">
        <v>14</v>
      </c>
      <c r="I39" s="987">
        <v>15</v>
      </c>
      <c r="J39" s="987">
        <v>21</v>
      </c>
      <c r="K39" s="987">
        <v>26</v>
      </c>
      <c r="L39" s="26" t="s">
        <v>228</v>
      </c>
      <c r="M39" s="615">
        <v>175792</v>
      </c>
      <c r="N39" s="615">
        <v>174309</v>
      </c>
      <c r="O39" s="615">
        <v>193726</v>
      </c>
      <c r="P39" s="615">
        <v>190422</v>
      </c>
      <c r="Q39" s="615">
        <v>179114</v>
      </c>
      <c r="R39" s="615">
        <v>191750</v>
      </c>
      <c r="S39" s="615">
        <v>201937</v>
      </c>
      <c r="T39" s="615">
        <v>194274</v>
      </c>
      <c r="U39" s="615">
        <v>185602</v>
      </c>
      <c r="V39" s="615">
        <v>183908</v>
      </c>
      <c r="W39" s="1154" t="s">
        <v>229</v>
      </c>
      <c r="X39" s="1432">
        <v>7</v>
      </c>
      <c r="Y39" s="992">
        <v>-3</v>
      </c>
      <c r="Z39" s="619">
        <v>-6</v>
      </c>
      <c r="AA39" s="619">
        <v>6</v>
      </c>
      <c r="AB39" s="624">
        <v>3</v>
      </c>
      <c r="AC39" s="624">
        <v>-2</v>
      </c>
      <c r="AD39" s="624">
        <v>85</v>
      </c>
      <c r="AE39" s="624">
        <v>19</v>
      </c>
      <c r="AF39" s="624">
        <v>11</v>
      </c>
      <c r="AG39" s="624">
        <v>6</v>
      </c>
      <c r="AH39" s="624">
        <v>8</v>
      </c>
      <c r="AI39" s="624">
        <v>5</v>
      </c>
      <c r="AJ39" s="624">
        <v>4</v>
      </c>
      <c r="AK39" s="624">
        <v>6</v>
      </c>
      <c r="AL39" s="984" t="s">
        <v>228</v>
      </c>
      <c r="AM39" s="615">
        <v>175792</v>
      </c>
      <c r="AN39" s="615">
        <v>191074</v>
      </c>
      <c r="AO39" s="615">
        <v>182670</v>
      </c>
      <c r="AP39" s="615">
        <v>183101</v>
      </c>
      <c r="AQ39" s="615">
        <v>174309</v>
      </c>
      <c r="AR39" s="292">
        <v>180237</v>
      </c>
      <c r="AS39" s="292">
        <v>182069</v>
      </c>
      <c r="AT39" s="292">
        <v>183927</v>
      </c>
      <c r="AU39" s="292">
        <v>193726</v>
      </c>
      <c r="AV39" s="615">
        <v>190859</v>
      </c>
      <c r="AW39" s="615">
        <v>189058</v>
      </c>
      <c r="AX39" s="615">
        <v>193263</v>
      </c>
      <c r="AY39" s="615">
        <v>190422</v>
      </c>
      <c r="AZ39" s="615">
        <v>187094</v>
      </c>
    </row>
    <row r="40" spans="1:52" ht="13.5" customHeight="1">
      <c r="A40" s="989" t="s">
        <v>226</v>
      </c>
      <c r="B40" s="615">
        <v>1</v>
      </c>
      <c r="C40" s="615">
        <v>26</v>
      </c>
      <c r="D40" s="615">
        <v>18</v>
      </c>
      <c r="E40" s="987">
        <v>7</v>
      </c>
      <c r="F40" s="987">
        <v>12</v>
      </c>
      <c r="G40" s="987">
        <v>15</v>
      </c>
      <c r="H40" s="624">
        <v>14</v>
      </c>
      <c r="I40" s="987">
        <v>15</v>
      </c>
      <c r="J40" s="987">
        <v>21</v>
      </c>
      <c r="K40" s="987">
        <v>26</v>
      </c>
      <c r="L40" s="26" t="s">
        <v>151</v>
      </c>
      <c r="M40" s="615">
        <v>31485</v>
      </c>
      <c r="N40" s="615">
        <v>47033</v>
      </c>
      <c r="O40" s="615">
        <v>42047</v>
      </c>
      <c r="P40" s="615">
        <v>39547</v>
      </c>
      <c r="Q40" s="615">
        <v>42713</v>
      </c>
      <c r="R40" s="615">
        <v>68636</v>
      </c>
      <c r="S40" s="615">
        <v>79505</v>
      </c>
      <c r="T40" s="615">
        <v>97340</v>
      </c>
      <c r="U40" s="615">
        <v>65924</v>
      </c>
      <c r="V40" s="615">
        <v>114203</v>
      </c>
      <c r="W40" s="1121" t="s">
        <v>230</v>
      </c>
      <c r="X40" s="990">
        <v>17</v>
      </c>
      <c r="Y40" s="988">
        <v>16.899999999999999</v>
      </c>
      <c r="Z40" s="988">
        <v>18</v>
      </c>
      <c r="AA40" s="988">
        <v>17.5</v>
      </c>
      <c r="AB40" s="988">
        <v>17.100000000000001</v>
      </c>
      <c r="AC40" s="988">
        <v>16.399999999999999</v>
      </c>
      <c r="AD40" s="988">
        <v>15.8</v>
      </c>
      <c r="AE40" s="988">
        <v>16</v>
      </c>
      <c r="AF40" s="988">
        <v>16.3</v>
      </c>
      <c r="AG40" s="988">
        <v>15.4</v>
      </c>
      <c r="AH40" s="990">
        <v>14.8</v>
      </c>
      <c r="AI40" s="990">
        <v>14.6</v>
      </c>
      <c r="AJ40" s="990">
        <v>15.5</v>
      </c>
      <c r="AK40" s="990">
        <v>20.3</v>
      </c>
      <c r="AL40" s="984" t="s">
        <v>151</v>
      </c>
      <c r="AM40" s="615">
        <v>31485</v>
      </c>
      <c r="AN40" s="615">
        <v>31726</v>
      </c>
      <c r="AO40" s="615">
        <v>32470</v>
      </c>
      <c r="AP40" s="615">
        <v>36786</v>
      </c>
      <c r="AQ40" s="615">
        <v>47033</v>
      </c>
      <c r="AR40" s="292">
        <v>45308</v>
      </c>
      <c r="AS40" s="292">
        <v>49749</v>
      </c>
      <c r="AT40" s="292">
        <v>55386</v>
      </c>
      <c r="AU40" s="292">
        <v>42047</v>
      </c>
      <c r="AV40" s="615">
        <v>53742</v>
      </c>
      <c r="AW40" s="615">
        <v>44430</v>
      </c>
      <c r="AX40" s="615">
        <v>41448</v>
      </c>
      <c r="AY40" s="615">
        <v>39547</v>
      </c>
      <c r="AZ40" s="615">
        <v>39084</v>
      </c>
    </row>
    <row r="41" spans="1:52" ht="22.7" customHeight="1">
      <c r="A41" s="1154" t="s">
        <v>229</v>
      </c>
      <c r="B41" s="615">
        <v>1</v>
      </c>
      <c r="C41" s="615">
        <v>26</v>
      </c>
      <c r="D41" s="615">
        <v>8</v>
      </c>
      <c r="E41" s="987">
        <v>7</v>
      </c>
      <c r="F41" s="987">
        <v>12</v>
      </c>
      <c r="G41" s="987">
        <v>15</v>
      </c>
      <c r="H41" s="624">
        <v>14</v>
      </c>
      <c r="I41" s="987">
        <v>15</v>
      </c>
      <c r="J41" s="987">
        <v>21</v>
      </c>
      <c r="K41" s="987">
        <v>26</v>
      </c>
      <c r="L41" s="1121" t="s">
        <v>154</v>
      </c>
      <c r="M41" s="615">
        <v>805</v>
      </c>
      <c r="N41" s="615">
        <v>2608</v>
      </c>
      <c r="O41" s="615">
        <v>2018</v>
      </c>
      <c r="P41" s="615">
        <v>1273</v>
      </c>
      <c r="Q41" s="615">
        <v>1450</v>
      </c>
      <c r="R41" s="615">
        <v>2466</v>
      </c>
      <c r="S41" s="615">
        <v>2594</v>
      </c>
      <c r="T41" s="615">
        <v>3418</v>
      </c>
      <c r="U41" s="615">
        <v>1734</v>
      </c>
      <c r="V41" s="615">
        <v>1940</v>
      </c>
      <c r="W41" s="984" t="s">
        <v>231</v>
      </c>
      <c r="X41" s="1058">
        <v>19.100000000000001</v>
      </c>
      <c r="Y41" s="988">
        <v>18.899999999999999</v>
      </c>
      <c r="Z41" s="988">
        <v>19.5</v>
      </c>
      <c r="AA41" s="988">
        <v>19.2</v>
      </c>
      <c r="AB41" s="988">
        <v>18.7</v>
      </c>
      <c r="AC41" s="988">
        <v>18.2</v>
      </c>
      <c r="AD41" s="988">
        <v>17.600000000000001</v>
      </c>
      <c r="AE41" s="988">
        <v>17.8</v>
      </c>
      <c r="AF41" s="988">
        <v>18.3</v>
      </c>
      <c r="AG41" s="988">
        <v>17.399999999999999</v>
      </c>
      <c r="AH41" s="623">
        <v>17.3</v>
      </c>
      <c r="AI41" s="623">
        <v>17.100000000000001</v>
      </c>
      <c r="AJ41" s="623">
        <v>17.3</v>
      </c>
      <c r="AK41" s="623">
        <v>22.6</v>
      </c>
      <c r="AL41" s="986" t="s">
        <v>154</v>
      </c>
      <c r="AM41" s="615">
        <v>805</v>
      </c>
      <c r="AN41" s="615">
        <v>1402</v>
      </c>
      <c r="AO41" s="615">
        <v>1659</v>
      </c>
      <c r="AP41" s="615">
        <v>1893</v>
      </c>
      <c r="AQ41" s="615">
        <v>2608</v>
      </c>
      <c r="AR41" s="292">
        <v>2934</v>
      </c>
      <c r="AS41" s="292">
        <v>3081</v>
      </c>
      <c r="AT41" s="292">
        <v>2792</v>
      </c>
      <c r="AU41" s="292">
        <v>2018</v>
      </c>
      <c r="AV41" s="985">
        <v>3248</v>
      </c>
      <c r="AW41" s="985">
        <v>2748</v>
      </c>
      <c r="AX41" s="985">
        <v>1828</v>
      </c>
      <c r="AY41" s="985">
        <v>1273</v>
      </c>
      <c r="AZ41" s="985">
        <v>830</v>
      </c>
    </row>
    <row r="42" spans="1:52" ht="13.5" customHeight="1">
      <c r="A42" s="26" t="s">
        <v>232</v>
      </c>
      <c r="B42" s="983">
        <v>17</v>
      </c>
      <c r="C42" s="983">
        <v>17.100000000000001</v>
      </c>
      <c r="D42" s="983">
        <v>16.3</v>
      </c>
      <c r="E42" s="983">
        <v>15.5</v>
      </c>
      <c r="F42" s="983">
        <v>19.5</v>
      </c>
      <c r="G42" s="983">
        <v>18.399999999999999</v>
      </c>
      <c r="H42" s="623" t="s">
        <v>233</v>
      </c>
      <c r="I42" s="983" t="s">
        <v>234</v>
      </c>
      <c r="J42" s="615" t="s">
        <v>235</v>
      </c>
      <c r="K42" s="615" t="s">
        <v>236</v>
      </c>
      <c r="L42" s="26" t="s">
        <v>237</v>
      </c>
      <c r="M42" s="615">
        <v>354</v>
      </c>
      <c r="N42" s="615">
        <v>305</v>
      </c>
      <c r="O42" s="615">
        <v>742</v>
      </c>
      <c r="P42" s="615">
        <v>414</v>
      </c>
      <c r="Q42" s="615">
        <v>389</v>
      </c>
      <c r="R42" s="615">
        <v>487</v>
      </c>
      <c r="S42" s="615">
        <v>225</v>
      </c>
      <c r="T42" s="615">
        <v>368</v>
      </c>
      <c r="U42" s="615">
        <v>303</v>
      </c>
      <c r="V42" s="615">
        <v>391</v>
      </c>
      <c r="W42" s="984" t="s">
        <v>238</v>
      </c>
      <c r="X42" s="1058">
        <v>21.2</v>
      </c>
      <c r="Y42" s="988">
        <v>21</v>
      </c>
      <c r="Z42" s="988">
        <v>21.3</v>
      </c>
      <c r="AA42" s="988">
        <v>20.9</v>
      </c>
      <c r="AB42" s="988">
        <v>20.5</v>
      </c>
      <c r="AC42" s="988">
        <v>19.899999999999999</v>
      </c>
      <c r="AD42" s="988">
        <v>20.100000000000001</v>
      </c>
      <c r="AE42" s="988">
        <v>20.2</v>
      </c>
      <c r="AF42" s="988">
        <v>20.8</v>
      </c>
      <c r="AG42" s="988">
        <v>20</v>
      </c>
      <c r="AH42" s="619">
        <v>19.8</v>
      </c>
      <c r="AI42" s="619">
        <v>19.5</v>
      </c>
      <c r="AJ42" s="619">
        <v>19.899999999999999</v>
      </c>
      <c r="AK42" s="619">
        <v>26.2</v>
      </c>
      <c r="AL42" s="984" t="s">
        <v>237</v>
      </c>
      <c r="AM42" s="615">
        <v>354</v>
      </c>
      <c r="AN42" s="615">
        <v>498</v>
      </c>
      <c r="AO42" s="615">
        <v>110</v>
      </c>
      <c r="AP42" s="615">
        <v>186</v>
      </c>
      <c r="AQ42" s="615">
        <v>305</v>
      </c>
      <c r="AR42" s="292">
        <v>187</v>
      </c>
      <c r="AS42" s="292">
        <v>146</v>
      </c>
      <c r="AT42" s="292">
        <v>500</v>
      </c>
      <c r="AU42" s="292">
        <v>742</v>
      </c>
      <c r="AV42" s="615">
        <v>304</v>
      </c>
      <c r="AW42" s="615">
        <v>223</v>
      </c>
      <c r="AX42" s="615">
        <v>386</v>
      </c>
      <c r="AY42" s="615">
        <v>414</v>
      </c>
      <c r="AZ42" s="615">
        <v>711</v>
      </c>
    </row>
    <row r="43" spans="1:52" ht="12">
      <c r="A43" s="26" t="s">
        <v>239</v>
      </c>
      <c r="B43" s="983">
        <v>19.100000000000001</v>
      </c>
      <c r="C43" s="983">
        <v>18.7</v>
      </c>
      <c r="D43" s="983">
        <v>18.3</v>
      </c>
      <c r="E43" s="983">
        <v>17.3</v>
      </c>
      <c r="F43" s="983">
        <v>22.3</v>
      </c>
      <c r="G43" s="983">
        <v>20.7</v>
      </c>
      <c r="H43" s="619" t="s">
        <v>240</v>
      </c>
      <c r="I43" s="983" t="s">
        <v>241</v>
      </c>
      <c r="J43" s="615" t="s">
        <v>234</v>
      </c>
      <c r="K43" s="615" t="s">
        <v>242</v>
      </c>
      <c r="L43" s="26" t="s">
        <v>243</v>
      </c>
      <c r="M43" s="615">
        <v>18485</v>
      </c>
      <c r="N43" s="615">
        <v>21341</v>
      </c>
      <c r="O43" s="615">
        <v>19868</v>
      </c>
      <c r="P43" s="615">
        <v>23315</v>
      </c>
      <c r="Q43" s="615">
        <v>28515</v>
      </c>
      <c r="R43" s="615">
        <v>24413</v>
      </c>
      <c r="S43" s="615">
        <v>25745</v>
      </c>
      <c r="T43" s="615">
        <v>26973</v>
      </c>
      <c r="U43" s="615">
        <v>24737</v>
      </c>
      <c r="V43" s="615">
        <v>24773</v>
      </c>
      <c r="W43" s="984" t="s">
        <v>244</v>
      </c>
      <c r="X43" s="615">
        <v>29012</v>
      </c>
      <c r="Y43" s="615">
        <v>28826</v>
      </c>
      <c r="Z43" s="615">
        <v>29628</v>
      </c>
      <c r="AA43" s="615">
        <v>29636</v>
      </c>
      <c r="AB43" s="615">
        <v>29141</v>
      </c>
      <c r="AC43" s="615">
        <v>27434</v>
      </c>
      <c r="AD43" s="292">
        <v>27224</v>
      </c>
      <c r="AE43" s="292">
        <v>27135</v>
      </c>
      <c r="AF43" s="292">
        <v>27518</v>
      </c>
      <c r="AG43" s="292">
        <v>27261</v>
      </c>
      <c r="AH43" s="292">
        <v>27590</v>
      </c>
      <c r="AI43" s="292">
        <v>27817</v>
      </c>
      <c r="AJ43" s="292">
        <v>26984</v>
      </c>
      <c r="AK43" s="615">
        <v>27318</v>
      </c>
      <c r="AL43" s="984" t="s">
        <v>243</v>
      </c>
      <c r="AM43" s="615">
        <v>18485</v>
      </c>
      <c r="AN43" s="615">
        <v>25932</v>
      </c>
      <c r="AO43" s="615">
        <v>25048</v>
      </c>
      <c r="AP43" s="615">
        <v>24182</v>
      </c>
      <c r="AQ43" s="615">
        <v>21341</v>
      </c>
      <c r="AR43" s="292">
        <v>22663</v>
      </c>
      <c r="AS43" s="292">
        <v>25359</v>
      </c>
      <c r="AT43" s="292">
        <v>33335</v>
      </c>
      <c r="AU43" s="292">
        <v>19868</v>
      </c>
      <c r="AV43" s="615">
        <v>30688</v>
      </c>
      <c r="AW43" s="615">
        <v>33463</v>
      </c>
      <c r="AX43" s="615">
        <v>33933</v>
      </c>
      <c r="AY43" s="615">
        <v>23315</v>
      </c>
      <c r="AZ43" s="615">
        <v>24951</v>
      </c>
    </row>
    <row r="44" spans="1:52" ht="13.5" customHeight="1">
      <c r="A44" s="26" t="s">
        <v>245</v>
      </c>
      <c r="B44" s="983">
        <v>21.2</v>
      </c>
      <c r="C44" s="983">
        <v>20.5</v>
      </c>
      <c r="D44" s="983">
        <v>20.8</v>
      </c>
      <c r="E44" s="983">
        <v>19.899999999999999</v>
      </c>
      <c r="F44" s="983">
        <v>25.2</v>
      </c>
      <c r="G44" s="983">
        <v>24.7</v>
      </c>
      <c r="H44" s="619" t="s">
        <v>246</v>
      </c>
      <c r="I44" s="983" t="s">
        <v>247</v>
      </c>
      <c r="J44" s="615" t="s">
        <v>248</v>
      </c>
      <c r="K44" s="615" t="s">
        <v>249</v>
      </c>
      <c r="L44" s="26" t="s">
        <v>250</v>
      </c>
      <c r="M44" s="615">
        <v>1334</v>
      </c>
      <c r="N44" s="615">
        <v>1404</v>
      </c>
      <c r="O44" s="615">
        <v>1476</v>
      </c>
      <c r="P44" s="615">
        <v>1696</v>
      </c>
      <c r="Q44" s="615">
        <v>1603</v>
      </c>
      <c r="R44" s="615">
        <v>1758</v>
      </c>
      <c r="S44" s="615">
        <v>1805</v>
      </c>
      <c r="T44" s="615">
        <v>1943</v>
      </c>
      <c r="U44" s="615">
        <v>3677</v>
      </c>
      <c r="V44" s="615">
        <v>3903</v>
      </c>
      <c r="W44" s="984" t="s">
        <v>251</v>
      </c>
      <c r="X44" s="1058">
        <v>151.9</v>
      </c>
      <c r="Y44" s="983">
        <v>152.6</v>
      </c>
      <c r="Z44" s="983">
        <v>152.19999999999999</v>
      </c>
      <c r="AA44" s="983">
        <v>154</v>
      </c>
      <c r="AB44" s="983">
        <v>155.4</v>
      </c>
      <c r="AC44" s="983">
        <v>150.6</v>
      </c>
      <c r="AD44" s="983">
        <v>154.6</v>
      </c>
      <c r="AE44" s="983">
        <v>152.1</v>
      </c>
      <c r="AF44" s="983">
        <v>150.19999999999999</v>
      </c>
      <c r="AG44" s="983">
        <v>156.30000000000001</v>
      </c>
      <c r="AH44" s="983">
        <v>159.69999999999999</v>
      </c>
      <c r="AI44" s="983">
        <v>163</v>
      </c>
      <c r="AJ44" s="983">
        <v>155.9</v>
      </c>
      <c r="AK44" s="983">
        <v>120.8</v>
      </c>
      <c r="AL44" s="984" t="s">
        <v>250</v>
      </c>
      <c r="AM44" s="615">
        <v>1334</v>
      </c>
      <c r="AN44" s="615">
        <v>1218</v>
      </c>
      <c r="AO44" s="615">
        <v>1250</v>
      </c>
      <c r="AP44" s="615">
        <v>1624</v>
      </c>
      <c r="AQ44" s="615">
        <v>1404</v>
      </c>
      <c r="AR44" s="292">
        <v>1409</v>
      </c>
      <c r="AS44" s="292">
        <v>1337</v>
      </c>
      <c r="AT44" s="292">
        <v>1595</v>
      </c>
      <c r="AU44" s="292">
        <v>1476</v>
      </c>
      <c r="AV44" s="615">
        <v>1578</v>
      </c>
      <c r="AW44" s="615">
        <v>1471</v>
      </c>
      <c r="AX44" s="615">
        <v>1933</v>
      </c>
      <c r="AY44" s="615">
        <v>1696</v>
      </c>
      <c r="AZ44" s="615">
        <v>1673</v>
      </c>
    </row>
    <row r="45" spans="1:52" ht="13.5" customHeight="1" thickBot="1">
      <c r="A45" s="26" t="s">
        <v>252</v>
      </c>
      <c r="B45" s="615">
        <v>29012</v>
      </c>
      <c r="C45" s="615">
        <v>29141</v>
      </c>
      <c r="D45" s="615">
        <v>27518</v>
      </c>
      <c r="E45" s="615">
        <v>26984</v>
      </c>
      <c r="F45" s="615">
        <v>28008</v>
      </c>
      <c r="G45" s="615">
        <v>27555</v>
      </c>
      <c r="H45" s="615">
        <v>26516</v>
      </c>
      <c r="I45" s="615">
        <v>25588</v>
      </c>
      <c r="J45" s="615">
        <v>24444</v>
      </c>
      <c r="K45" s="615">
        <v>23953</v>
      </c>
      <c r="L45" s="26" t="s">
        <v>253</v>
      </c>
      <c r="M45" s="615">
        <v>535</v>
      </c>
      <c r="N45" s="615">
        <v>436</v>
      </c>
      <c r="O45" s="615">
        <v>481</v>
      </c>
      <c r="P45" s="615">
        <v>706</v>
      </c>
      <c r="Q45" s="615">
        <v>722</v>
      </c>
      <c r="R45" s="615">
        <v>830</v>
      </c>
      <c r="S45" s="615">
        <v>1028</v>
      </c>
      <c r="T45" s="615">
        <v>983</v>
      </c>
      <c r="U45" s="615">
        <v>935</v>
      </c>
      <c r="V45" s="615">
        <v>976</v>
      </c>
      <c r="W45" s="294" t="s">
        <v>254</v>
      </c>
      <c r="X45" s="1152">
        <v>26894</v>
      </c>
      <c r="Y45" s="977">
        <v>27126</v>
      </c>
      <c r="Z45" s="977">
        <v>27510</v>
      </c>
      <c r="AA45" s="977">
        <v>27800</v>
      </c>
      <c r="AB45" s="977">
        <v>28051</v>
      </c>
      <c r="AC45" s="977">
        <v>27880</v>
      </c>
      <c r="AD45" s="977">
        <v>27954</v>
      </c>
      <c r="AE45" s="977">
        <v>28292</v>
      </c>
      <c r="AF45" s="977">
        <v>29000</v>
      </c>
      <c r="AG45" s="977">
        <v>29469</v>
      </c>
      <c r="AH45" s="977">
        <v>29550</v>
      </c>
      <c r="AI45" s="977">
        <v>29284</v>
      </c>
      <c r="AJ45" s="977">
        <v>28990</v>
      </c>
      <c r="AK45" s="977">
        <v>29056</v>
      </c>
      <c r="AL45" s="984" t="s">
        <v>253</v>
      </c>
      <c r="AM45" s="615">
        <v>535</v>
      </c>
      <c r="AN45" s="615">
        <v>555</v>
      </c>
      <c r="AO45" s="615">
        <v>473</v>
      </c>
      <c r="AP45" s="615">
        <v>458</v>
      </c>
      <c r="AQ45" s="615">
        <v>436</v>
      </c>
      <c r="AR45" s="292">
        <v>436</v>
      </c>
      <c r="AS45" s="292">
        <v>464</v>
      </c>
      <c r="AT45" s="292">
        <v>450</v>
      </c>
      <c r="AU45" s="292">
        <v>481</v>
      </c>
      <c r="AV45" s="615">
        <v>727</v>
      </c>
      <c r="AW45" s="615">
        <v>637</v>
      </c>
      <c r="AX45" s="615">
        <v>562</v>
      </c>
      <c r="AY45" s="615">
        <v>706</v>
      </c>
      <c r="AZ45" s="615">
        <v>615</v>
      </c>
    </row>
    <row r="46" spans="1:52" ht="13.5" customHeight="1">
      <c r="A46" s="26" t="s">
        <v>255</v>
      </c>
      <c r="B46" s="615">
        <v>152</v>
      </c>
      <c r="C46" s="615">
        <v>155</v>
      </c>
      <c r="D46" s="615">
        <v>150</v>
      </c>
      <c r="E46" s="615">
        <v>156</v>
      </c>
      <c r="F46" s="615">
        <v>126</v>
      </c>
      <c r="G46" s="615">
        <v>133</v>
      </c>
      <c r="H46" s="619">
        <v>143</v>
      </c>
      <c r="I46" s="615">
        <v>146</v>
      </c>
      <c r="J46" s="615">
        <v>155</v>
      </c>
      <c r="K46" s="615">
        <v>168</v>
      </c>
      <c r="L46" s="26" t="s">
        <v>256</v>
      </c>
      <c r="M46" s="292">
        <v>414</v>
      </c>
      <c r="N46" s="615">
        <v>596</v>
      </c>
      <c r="O46" s="615">
        <v>570</v>
      </c>
      <c r="P46" s="615">
        <v>321</v>
      </c>
      <c r="Q46" s="615">
        <v>329</v>
      </c>
      <c r="R46" s="615">
        <v>306</v>
      </c>
      <c r="S46" s="615">
        <v>415</v>
      </c>
      <c r="T46" s="615">
        <v>305</v>
      </c>
      <c r="U46" s="615">
        <v>177</v>
      </c>
      <c r="V46" s="615">
        <v>389</v>
      </c>
      <c r="W46" s="984" t="s">
        <v>257</v>
      </c>
      <c r="X46" s="1058">
        <v>23.2</v>
      </c>
      <c r="Y46" s="623">
        <v>23.1</v>
      </c>
      <c r="Z46" s="623">
        <v>23.2</v>
      </c>
      <c r="AA46" s="623">
        <v>23.4</v>
      </c>
      <c r="AB46" s="623">
        <v>23.5</v>
      </c>
      <c r="AC46" s="623">
        <v>23.7</v>
      </c>
      <c r="AD46" s="623">
        <v>24.2</v>
      </c>
      <c r="AE46" s="623">
        <v>25.8</v>
      </c>
      <c r="AF46" s="623">
        <v>25.7</v>
      </c>
      <c r="AG46" s="623">
        <v>26.5</v>
      </c>
      <c r="AH46" s="623">
        <v>27.8</v>
      </c>
      <c r="AI46" s="623">
        <v>28.2</v>
      </c>
      <c r="AJ46" s="623">
        <v>26.6</v>
      </c>
      <c r="AK46" s="623">
        <v>26.3</v>
      </c>
      <c r="AL46" s="984" t="s">
        <v>256</v>
      </c>
      <c r="AM46" s="292">
        <v>414</v>
      </c>
      <c r="AN46" s="292">
        <v>502</v>
      </c>
      <c r="AO46" s="292">
        <v>520</v>
      </c>
      <c r="AP46" s="292">
        <v>559</v>
      </c>
      <c r="AQ46" s="292">
        <v>596</v>
      </c>
      <c r="AR46" s="292">
        <v>615</v>
      </c>
      <c r="AS46" s="292">
        <v>622</v>
      </c>
      <c r="AT46" s="292">
        <v>531</v>
      </c>
      <c r="AU46" s="292">
        <v>570</v>
      </c>
      <c r="AV46" s="615">
        <v>612</v>
      </c>
      <c r="AW46" s="615">
        <v>379</v>
      </c>
      <c r="AX46" s="615">
        <v>398</v>
      </c>
      <c r="AY46" s="615">
        <v>321</v>
      </c>
      <c r="AZ46" s="615">
        <v>312</v>
      </c>
    </row>
    <row r="47" spans="1:52" ht="13.5" customHeight="1">
      <c r="A47" s="26" t="s">
        <v>258</v>
      </c>
      <c r="B47" s="615" t="s">
        <v>162</v>
      </c>
      <c r="C47" s="615" t="s">
        <v>162</v>
      </c>
      <c r="D47" s="615" t="s">
        <v>162</v>
      </c>
      <c r="E47" s="615" t="s">
        <v>162</v>
      </c>
      <c r="F47" s="615">
        <v>202</v>
      </c>
      <c r="G47" s="615">
        <v>216</v>
      </c>
      <c r="H47" s="619">
        <v>222</v>
      </c>
      <c r="I47" s="619">
        <v>220</v>
      </c>
      <c r="J47" s="619">
        <v>209</v>
      </c>
      <c r="K47" s="619">
        <v>215</v>
      </c>
      <c r="L47" s="26" t="s">
        <v>259</v>
      </c>
      <c r="M47" s="292">
        <v>369</v>
      </c>
      <c r="N47" s="615">
        <v>365</v>
      </c>
      <c r="O47" s="615">
        <v>439</v>
      </c>
      <c r="P47" s="615">
        <v>398</v>
      </c>
      <c r="Q47" s="615">
        <v>281</v>
      </c>
      <c r="R47" s="615">
        <v>302</v>
      </c>
      <c r="S47" s="615">
        <v>329</v>
      </c>
      <c r="T47" s="615">
        <v>540</v>
      </c>
      <c r="U47" s="615">
        <v>334</v>
      </c>
      <c r="V47" s="615">
        <v>469</v>
      </c>
      <c r="W47" s="26" t="s">
        <v>260</v>
      </c>
      <c r="X47" s="619">
        <v>17.3</v>
      </c>
      <c r="Y47" s="623">
        <v>17.2</v>
      </c>
      <c r="Z47" s="623">
        <v>17.7</v>
      </c>
      <c r="AA47" s="623">
        <v>13.6</v>
      </c>
      <c r="AB47" s="623">
        <v>12.1</v>
      </c>
      <c r="AC47" s="623">
        <v>13.9</v>
      </c>
      <c r="AD47" s="623">
        <v>3.8</v>
      </c>
      <c r="AE47" s="623">
        <v>7.2</v>
      </c>
      <c r="AF47" s="623">
        <v>9.3000000000000007</v>
      </c>
      <c r="AG47" s="623">
        <v>9.6999999999999993</v>
      </c>
      <c r="AH47" s="623">
        <v>9.8000000000000007</v>
      </c>
      <c r="AI47" s="623">
        <v>8.1</v>
      </c>
      <c r="AJ47" s="623">
        <v>8.5</v>
      </c>
      <c r="AK47" s="623">
        <v>10.9</v>
      </c>
      <c r="AL47" s="984" t="s">
        <v>259</v>
      </c>
      <c r="AM47" s="292">
        <v>369</v>
      </c>
      <c r="AN47" s="292">
        <v>289</v>
      </c>
      <c r="AO47" s="292">
        <v>290</v>
      </c>
      <c r="AP47" s="292">
        <v>295</v>
      </c>
      <c r="AQ47" s="292">
        <v>365</v>
      </c>
      <c r="AR47" s="292">
        <v>547</v>
      </c>
      <c r="AS47" s="292">
        <v>561</v>
      </c>
      <c r="AT47" s="292">
        <v>493</v>
      </c>
      <c r="AU47" s="292">
        <v>439</v>
      </c>
      <c r="AV47" s="615">
        <v>694</v>
      </c>
      <c r="AW47" s="615">
        <v>555</v>
      </c>
      <c r="AX47" s="615">
        <v>489</v>
      </c>
      <c r="AY47" s="615">
        <v>398</v>
      </c>
      <c r="AZ47" s="615">
        <v>340</v>
      </c>
    </row>
    <row r="48" spans="1:52" ht="13.5" customHeight="1" thickBot="1">
      <c r="A48" s="1153" t="s">
        <v>261</v>
      </c>
      <c r="B48" s="1152">
        <v>26894</v>
      </c>
      <c r="C48" s="1152">
        <v>28051</v>
      </c>
      <c r="D48" s="1152">
        <v>29000</v>
      </c>
      <c r="E48" s="1152">
        <v>28990</v>
      </c>
      <c r="F48" s="1152">
        <v>30399</v>
      </c>
      <c r="G48" s="1152">
        <v>31596</v>
      </c>
      <c r="H48" s="1152">
        <v>29815</v>
      </c>
      <c r="I48" s="1152">
        <v>29643</v>
      </c>
      <c r="J48" s="1152">
        <v>29429</v>
      </c>
      <c r="K48" s="1152">
        <v>29491</v>
      </c>
      <c r="L48" s="26" t="s">
        <v>262</v>
      </c>
      <c r="M48" s="292">
        <v>6719</v>
      </c>
      <c r="N48" s="615">
        <v>6941</v>
      </c>
      <c r="O48" s="615">
        <v>9819</v>
      </c>
      <c r="P48" s="615">
        <v>9155</v>
      </c>
      <c r="Q48" s="615">
        <v>8987</v>
      </c>
      <c r="R48" s="615">
        <v>10459</v>
      </c>
      <c r="S48" s="615">
        <v>9200</v>
      </c>
      <c r="T48" s="615">
        <v>7942</v>
      </c>
      <c r="U48" s="615">
        <v>6545</v>
      </c>
      <c r="V48" s="615">
        <v>7797</v>
      </c>
      <c r="W48" s="1057" t="s">
        <v>263</v>
      </c>
      <c r="X48" s="622">
        <v>16.600000000000001</v>
      </c>
      <c r="Y48" s="622">
        <v>16.399999999999999</v>
      </c>
      <c r="Z48" s="622">
        <v>17</v>
      </c>
      <c r="AA48" s="622">
        <v>15.8</v>
      </c>
      <c r="AB48" s="622">
        <v>11.5</v>
      </c>
      <c r="AC48" s="622">
        <v>13.2</v>
      </c>
      <c r="AD48" s="622">
        <v>3.8</v>
      </c>
      <c r="AE48" s="622">
        <v>8.4</v>
      </c>
      <c r="AF48" s="622"/>
      <c r="AG48" s="622"/>
      <c r="AH48" s="622"/>
      <c r="AI48" s="622"/>
      <c r="AJ48" s="622"/>
      <c r="AK48" s="622"/>
      <c r="AL48" s="984" t="s">
        <v>262</v>
      </c>
      <c r="AM48" s="292">
        <v>6719</v>
      </c>
      <c r="AN48" s="292">
        <v>6583</v>
      </c>
      <c r="AO48" s="292">
        <v>6601</v>
      </c>
      <c r="AP48" s="292">
        <v>6299</v>
      </c>
      <c r="AQ48" s="292">
        <v>6941</v>
      </c>
      <c r="AR48" s="292">
        <v>7828</v>
      </c>
      <c r="AS48" s="292">
        <v>8452</v>
      </c>
      <c r="AT48" s="292">
        <v>8495</v>
      </c>
      <c r="AU48" s="292">
        <v>9819</v>
      </c>
      <c r="AV48" s="615">
        <v>9907</v>
      </c>
      <c r="AW48" s="615">
        <v>10607</v>
      </c>
      <c r="AX48" s="615">
        <v>10332</v>
      </c>
      <c r="AY48" s="615">
        <v>9155</v>
      </c>
      <c r="AZ48" s="615">
        <v>9181</v>
      </c>
    </row>
    <row r="49" spans="1:52" ht="16.350000000000001" customHeight="1" thickBot="1">
      <c r="A49" s="26" t="s">
        <v>264</v>
      </c>
      <c r="B49" s="983">
        <v>23.2</v>
      </c>
      <c r="C49" s="983">
        <v>23.5</v>
      </c>
      <c r="D49" s="983">
        <v>25.7</v>
      </c>
      <c r="E49" s="983">
        <v>26.6</v>
      </c>
      <c r="F49" s="983">
        <v>26.7</v>
      </c>
      <c r="G49" s="983">
        <v>26.3</v>
      </c>
      <c r="H49" s="623">
        <v>25</v>
      </c>
      <c r="I49" s="623" t="s">
        <v>265</v>
      </c>
      <c r="J49" s="623" t="s">
        <v>266</v>
      </c>
      <c r="K49" s="623" t="s">
        <v>267</v>
      </c>
      <c r="L49" s="25" t="s">
        <v>268</v>
      </c>
      <c r="M49" s="981" t="s">
        <v>162</v>
      </c>
      <c r="N49" s="977" t="s">
        <v>162</v>
      </c>
      <c r="O49" s="977" t="s">
        <v>162</v>
      </c>
      <c r="P49" s="977" t="s">
        <v>162</v>
      </c>
      <c r="Q49" s="977">
        <v>26031</v>
      </c>
      <c r="R49" s="977">
        <v>4888</v>
      </c>
      <c r="S49" s="977" t="s">
        <v>162</v>
      </c>
      <c r="T49" s="977" t="s">
        <v>162</v>
      </c>
      <c r="U49" s="977">
        <v>4198</v>
      </c>
      <c r="V49" s="977" t="s">
        <v>162</v>
      </c>
      <c r="AL49" s="25" t="s">
        <v>268</v>
      </c>
      <c r="AM49" s="981" t="s">
        <v>162</v>
      </c>
      <c r="AN49" s="981" t="s">
        <v>162</v>
      </c>
      <c r="AO49" s="981" t="s">
        <v>162</v>
      </c>
      <c r="AP49" s="981" t="s">
        <v>162</v>
      </c>
      <c r="AQ49" s="981" t="s">
        <v>162</v>
      </c>
      <c r="AR49" s="981" t="s">
        <v>162</v>
      </c>
      <c r="AS49" s="981" t="s">
        <v>162</v>
      </c>
      <c r="AT49" s="981" t="s">
        <v>162</v>
      </c>
      <c r="AU49" s="978" t="s">
        <v>162</v>
      </c>
      <c r="AV49" s="977" t="s">
        <v>162</v>
      </c>
      <c r="AW49" s="977" t="s">
        <v>162</v>
      </c>
      <c r="AX49" s="977" t="s">
        <v>162</v>
      </c>
      <c r="AY49" s="977" t="s">
        <v>162</v>
      </c>
      <c r="AZ49" s="977">
        <v>2566</v>
      </c>
    </row>
    <row r="50" spans="1:52" ht="20.45" customHeight="1" thickBot="1">
      <c r="A50" s="25" t="s">
        <v>269</v>
      </c>
      <c r="B50" s="982">
        <v>16.5</v>
      </c>
      <c r="C50" s="982">
        <v>9.1999999999999993</v>
      </c>
      <c r="D50" s="982">
        <v>9.1999999999999993</v>
      </c>
      <c r="E50" s="982">
        <v>10</v>
      </c>
      <c r="F50" s="982">
        <v>11.1</v>
      </c>
      <c r="G50" s="982">
        <v>13.2</v>
      </c>
      <c r="H50" s="981">
        <v>14.8</v>
      </c>
      <c r="I50" s="622" t="s">
        <v>270</v>
      </c>
      <c r="J50" s="981"/>
      <c r="K50" s="981"/>
      <c r="L50" s="877" t="s">
        <v>271</v>
      </c>
      <c r="M50" s="345">
        <f t="shared" ref="M50:T50" si="13">SUM(M35:M49)</f>
        <v>536850</v>
      </c>
      <c r="N50" s="345">
        <f t="shared" si="13"/>
        <v>518420</v>
      </c>
      <c r="O50" s="345">
        <f t="shared" si="13"/>
        <v>523320</v>
      </c>
      <c r="P50" s="345">
        <f t="shared" si="13"/>
        <v>518507</v>
      </c>
      <c r="Q50" s="345">
        <f t="shared" si="13"/>
        <v>548296</v>
      </c>
      <c r="R50" s="345">
        <f t="shared" si="13"/>
        <v>583249</v>
      </c>
      <c r="S50" s="345">
        <f t="shared" si="13"/>
        <v>615836</v>
      </c>
      <c r="T50" s="345">
        <f t="shared" si="13"/>
        <v>639505</v>
      </c>
      <c r="U50" s="345">
        <v>601225</v>
      </c>
      <c r="V50" s="345">
        <v>640173</v>
      </c>
      <c r="AL50" s="24" t="s">
        <v>271</v>
      </c>
      <c r="AM50" s="23">
        <f t="shared" ref="AM50:AY50" si="14">SUM(AM35:AM48)</f>
        <v>536850</v>
      </c>
      <c r="AN50" s="23">
        <f t="shared" si="14"/>
        <v>577881</v>
      </c>
      <c r="AO50" s="23">
        <f t="shared" si="14"/>
        <v>551284</v>
      </c>
      <c r="AP50" s="23">
        <f t="shared" si="14"/>
        <v>556612</v>
      </c>
      <c r="AQ50" s="23">
        <f t="shared" si="14"/>
        <v>518420</v>
      </c>
      <c r="AR50" s="23">
        <f t="shared" si="14"/>
        <v>542221</v>
      </c>
      <c r="AS50" s="23">
        <f t="shared" si="14"/>
        <v>555528</v>
      </c>
      <c r="AT50" s="23">
        <f t="shared" si="14"/>
        <v>568918</v>
      </c>
      <c r="AU50" s="23">
        <f t="shared" si="14"/>
        <v>523320</v>
      </c>
      <c r="AV50" s="23">
        <f t="shared" si="14"/>
        <v>555318</v>
      </c>
      <c r="AW50" s="23">
        <f t="shared" si="14"/>
        <v>551821</v>
      </c>
      <c r="AX50" s="23">
        <f t="shared" si="14"/>
        <v>559678</v>
      </c>
      <c r="AY50" s="23">
        <f t="shared" si="14"/>
        <v>518507</v>
      </c>
      <c r="AZ50" s="23">
        <f>SUM(AZ35:AZ49)</f>
        <v>540152</v>
      </c>
    </row>
    <row r="51" spans="1:52" ht="87" customHeight="1">
      <c r="A51" s="1739" t="s">
        <v>272</v>
      </c>
      <c r="B51" s="1739"/>
      <c r="C51" s="1739"/>
      <c r="D51" s="1739"/>
      <c r="E51" s="1739"/>
      <c r="F51" s="1739"/>
      <c r="G51" s="1739"/>
      <c r="H51" s="1739"/>
      <c r="I51" s="1739"/>
      <c r="J51" s="1739"/>
      <c r="K51" s="1739"/>
      <c r="L51" s="630" t="s">
        <v>273</v>
      </c>
      <c r="W51" s="1738" t="s">
        <v>274</v>
      </c>
      <c r="X51" s="1738"/>
      <c r="Y51" s="1738"/>
      <c r="Z51" s="1738"/>
      <c r="AA51" s="1738"/>
      <c r="AB51" s="1738"/>
      <c r="AC51" s="1738"/>
      <c r="AD51" s="1738"/>
      <c r="AE51" s="1738"/>
      <c r="AF51" s="1738"/>
      <c r="AG51" s="1738"/>
      <c r="AH51" s="1738"/>
      <c r="AI51" s="1738"/>
      <c r="AJ51" s="1738"/>
      <c r="AK51" s="1738"/>
      <c r="AL51" s="29" t="s">
        <v>273</v>
      </c>
      <c r="AM51" s="28"/>
      <c r="AN51" s="28"/>
      <c r="AO51" s="28"/>
      <c r="AP51" s="28"/>
      <c r="AQ51" s="28"/>
      <c r="AR51" s="28"/>
      <c r="AS51" s="28"/>
      <c r="AT51" s="28"/>
      <c r="AU51" s="27"/>
      <c r="AV51" s="1431"/>
      <c r="AW51" s="1431"/>
      <c r="AX51" s="1431"/>
      <c r="AY51" s="1431"/>
      <c r="AZ51" s="1431"/>
    </row>
    <row r="52" spans="1:52" ht="12.75" customHeight="1">
      <c r="A52" s="872" t="s">
        <v>275</v>
      </c>
      <c r="B52" s="872"/>
      <c r="C52" s="872"/>
      <c r="D52" s="872"/>
      <c r="E52" s="872"/>
      <c r="F52" s="872"/>
      <c r="G52" s="872"/>
      <c r="H52" s="875"/>
      <c r="I52" s="875"/>
      <c r="J52" s="875"/>
      <c r="K52" s="875"/>
      <c r="L52" s="624" t="s">
        <v>276</v>
      </c>
      <c r="M52" s="290">
        <v>750</v>
      </c>
      <c r="N52" s="602">
        <v>748</v>
      </c>
      <c r="O52" s="602">
        <v>748</v>
      </c>
      <c r="P52" s="602">
        <v>750</v>
      </c>
      <c r="Q52" s="602">
        <v>750</v>
      </c>
      <c r="R52" s="602" t="s">
        <v>162</v>
      </c>
      <c r="S52" s="602" t="s">
        <v>162</v>
      </c>
      <c r="T52" s="602" t="s">
        <v>162</v>
      </c>
      <c r="U52" s="602" t="s">
        <v>162</v>
      </c>
      <c r="V52" s="602" t="s">
        <v>162</v>
      </c>
      <c r="W52" s="1738"/>
      <c r="X52" s="1738"/>
      <c r="Y52" s="1738"/>
      <c r="Z52" s="1738"/>
      <c r="AA52" s="1738"/>
      <c r="AB52" s="1738"/>
      <c r="AC52" s="1738"/>
      <c r="AD52" s="1738"/>
      <c r="AE52" s="1738"/>
      <c r="AF52" s="1738"/>
      <c r="AG52" s="1738"/>
      <c r="AH52" s="1738"/>
      <c r="AI52" s="1738"/>
      <c r="AJ52" s="1738"/>
      <c r="AK52" s="1738"/>
      <c r="AL52" s="293" t="s">
        <v>276</v>
      </c>
      <c r="AM52" s="290">
        <v>750</v>
      </c>
      <c r="AN52" s="290">
        <v>750</v>
      </c>
      <c r="AO52" s="290">
        <v>749</v>
      </c>
      <c r="AP52" s="290">
        <v>749</v>
      </c>
      <c r="AQ52" s="290">
        <v>748</v>
      </c>
      <c r="AR52" s="290">
        <v>750</v>
      </c>
      <c r="AS52" s="290">
        <v>750</v>
      </c>
      <c r="AT52" s="290">
        <v>750</v>
      </c>
      <c r="AU52" s="290">
        <v>748</v>
      </c>
      <c r="AV52" s="602">
        <v>750</v>
      </c>
      <c r="AW52" s="602">
        <v>750</v>
      </c>
      <c r="AX52" s="602">
        <v>750</v>
      </c>
      <c r="AY52" s="602">
        <v>750</v>
      </c>
      <c r="AZ52" s="602">
        <v>750</v>
      </c>
    </row>
    <row r="53" spans="1:52" ht="12.75" customHeight="1">
      <c r="A53" s="872" t="s">
        <v>277</v>
      </c>
      <c r="B53" s="872"/>
      <c r="C53" s="872"/>
      <c r="D53" s="872"/>
      <c r="E53" s="872"/>
      <c r="F53" s="872"/>
      <c r="G53" s="872"/>
      <c r="H53" s="875"/>
      <c r="I53" s="875"/>
      <c r="J53" s="875"/>
      <c r="K53" s="875"/>
      <c r="L53" s="624" t="s">
        <v>278</v>
      </c>
      <c r="M53" s="292">
        <v>9</v>
      </c>
      <c r="N53" s="615">
        <v>9</v>
      </c>
      <c r="O53" s="615">
        <v>40</v>
      </c>
      <c r="P53" s="615">
        <v>6</v>
      </c>
      <c r="Q53" s="615">
        <v>168</v>
      </c>
      <c r="R53" s="615">
        <v>1</v>
      </c>
      <c r="S53" s="615">
        <v>1</v>
      </c>
      <c r="T53" s="615">
        <v>2</v>
      </c>
      <c r="U53" s="615">
        <v>2</v>
      </c>
      <c r="V53" s="615">
        <v>5</v>
      </c>
      <c r="W53" s="616" t="s">
        <v>279</v>
      </c>
      <c r="X53" s="616"/>
      <c r="Y53" s="616"/>
      <c r="Z53" s="616"/>
      <c r="AA53" s="616"/>
      <c r="AB53" s="616"/>
      <c r="AC53" s="616"/>
      <c r="AD53" s="616"/>
      <c r="AE53" s="616"/>
      <c r="AF53" s="616"/>
      <c r="AG53" s="616"/>
      <c r="AH53" s="616"/>
      <c r="AI53" s="618"/>
      <c r="AJ53" s="618"/>
      <c r="AK53" s="618"/>
      <c r="AL53" s="293" t="s">
        <v>278</v>
      </c>
      <c r="AM53" s="292">
        <v>9</v>
      </c>
      <c r="AN53" s="292">
        <v>9</v>
      </c>
      <c r="AO53" s="292">
        <v>9</v>
      </c>
      <c r="AP53" s="292">
        <v>9</v>
      </c>
      <c r="AQ53" s="292">
        <v>9</v>
      </c>
      <c r="AR53" s="292">
        <v>9</v>
      </c>
      <c r="AS53" s="292">
        <v>22</v>
      </c>
      <c r="AT53" s="292">
        <v>34</v>
      </c>
      <c r="AU53" s="292">
        <v>40</v>
      </c>
      <c r="AV53" s="615">
        <v>43</v>
      </c>
      <c r="AW53" s="615">
        <v>44</v>
      </c>
      <c r="AX53" s="615">
        <v>52</v>
      </c>
      <c r="AY53" s="615">
        <v>6</v>
      </c>
      <c r="AZ53" s="615"/>
    </row>
    <row r="54" spans="1:52" ht="12.75" customHeight="1">
      <c r="A54" s="876" t="s">
        <v>280</v>
      </c>
      <c r="B54" s="876"/>
      <c r="C54" s="876"/>
      <c r="D54" s="876"/>
      <c r="E54" s="872"/>
      <c r="F54" s="872"/>
      <c r="G54" s="872"/>
      <c r="H54" s="875"/>
      <c r="I54" s="875"/>
      <c r="J54" s="875"/>
      <c r="K54" s="875"/>
      <c r="L54" s="624" t="s">
        <v>281</v>
      </c>
      <c r="M54" s="292">
        <v>4050</v>
      </c>
      <c r="N54" s="615">
        <v>4050</v>
      </c>
      <c r="O54" s="615">
        <v>4050</v>
      </c>
      <c r="P54" s="615">
        <v>4050</v>
      </c>
      <c r="Q54" s="615">
        <v>4050</v>
      </c>
      <c r="R54" s="615">
        <v>4050</v>
      </c>
      <c r="S54" s="615">
        <v>4050</v>
      </c>
      <c r="T54" s="615">
        <v>4050</v>
      </c>
      <c r="U54" s="615">
        <v>4050</v>
      </c>
      <c r="V54" s="615">
        <v>4050</v>
      </c>
      <c r="W54" s="616" t="s">
        <v>282</v>
      </c>
      <c r="X54" s="616"/>
      <c r="Y54" s="616"/>
      <c r="Z54" s="616"/>
      <c r="AA54" s="616"/>
      <c r="AB54" s="616"/>
      <c r="AC54" s="616"/>
      <c r="AD54" s="616"/>
      <c r="AE54" s="616"/>
      <c r="AF54" s="616"/>
      <c r="AG54" s="616"/>
      <c r="AH54" s="616"/>
      <c r="AI54" s="618"/>
      <c r="AJ54" s="618"/>
      <c r="AK54" s="618"/>
      <c r="AL54" s="293" t="s">
        <v>281</v>
      </c>
      <c r="AM54" s="292">
        <v>4050</v>
      </c>
      <c r="AN54" s="292">
        <v>4050</v>
      </c>
      <c r="AO54" s="292">
        <v>4050</v>
      </c>
      <c r="AP54" s="292">
        <v>4050</v>
      </c>
      <c r="AQ54" s="292">
        <v>4050</v>
      </c>
      <c r="AR54" s="292">
        <v>4050</v>
      </c>
      <c r="AS54" s="292">
        <v>4050</v>
      </c>
      <c r="AT54" s="292">
        <v>4050</v>
      </c>
      <c r="AU54" s="292">
        <v>4050</v>
      </c>
      <c r="AV54" s="615">
        <v>4050</v>
      </c>
      <c r="AW54" s="615">
        <v>4050</v>
      </c>
      <c r="AX54" s="615">
        <v>4050</v>
      </c>
      <c r="AY54" s="615">
        <v>4050</v>
      </c>
      <c r="AZ54" s="615">
        <v>4050</v>
      </c>
    </row>
    <row r="55" spans="1:52" ht="12.75" customHeight="1">
      <c r="A55" s="872" t="s">
        <v>283</v>
      </c>
      <c r="B55" s="872"/>
      <c r="C55" s="872"/>
      <c r="D55" s="872"/>
      <c r="E55" s="876"/>
      <c r="F55" s="876"/>
      <c r="G55" s="876"/>
      <c r="H55" s="876"/>
      <c r="I55" s="876"/>
      <c r="J55" s="876"/>
      <c r="K55" s="876"/>
      <c r="L55" s="624" t="s">
        <v>284</v>
      </c>
      <c r="M55" s="292" t="s">
        <v>162</v>
      </c>
      <c r="N55" s="615" t="s">
        <v>162</v>
      </c>
      <c r="O55" s="615" t="s">
        <v>162</v>
      </c>
      <c r="P55" s="615" t="s">
        <v>162</v>
      </c>
      <c r="Q55" s="615">
        <v>1080</v>
      </c>
      <c r="R55" s="615">
        <v>1080</v>
      </c>
      <c r="S55" s="615">
        <v>1080</v>
      </c>
      <c r="T55" s="615">
        <v>1080</v>
      </c>
      <c r="U55" s="615">
        <v>1080</v>
      </c>
      <c r="V55" s="615">
        <v>1080</v>
      </c>
      <c r="W55" s="620" t="s">
        <v>285</v>
      </c>
      <c r="X55" s="620"/>
      <c r="Y55" s="620"/>
      <c r="Z55" s="620"/>
      <c r="AA55" s="620"/>
      <c r="AB55" s="620"/>
      <c r="AC55" s="620"/>
      <c r="AD55" s="620"/>
      <c r="AE55" s="620"/>
      <c r="AF55" s="620"/>
      <c r="AG55" s="620"/>
      <c r="AH55" s="620"/>
      <c r="AI55" s="618"/>
      <c r="AJ55" s="618"/>
      <c r="AK55" s="618"/>
      <c r="AL55" s="293" t="s">
        <v>284</v>
      </c>
      <c r="AM55" s="292" t="s">
        <v>162</v>
      </c>
      <c r="AN55" s="292" t="s">
        <v>162</v>
      </c>
      <c r="AO55" s="292" t="s">
        <v>162</v>
      </c>
      <c r="AP55" s="292" t="s">
        <v>162</v>
      </c>
      <c r="AQ55" s="292" t="s">
        <v>162</v>
      </c>
      <c r="AR55" s="292" t="s">
        <v>162</v>
      </c>
      <c r="AS55" s="292" t="s">
        <v>162</v>
      </c>
      <c r="AT55" s="292" t="s">
        <v>162</v>
      </c>
      <c r="AU55" s="292" t="s">
        <v>162</v>
      </c>
      <c r="AV55" s="615" t="s">
        <v>162</v>
      </c>
      <c r="AW55" s="615" t="s">
        <v>162</v>
      </c>
      <c r="AX55" s="615" t="s">
        <v>162</v>
      </c>
      <c r="AY55" s="615" t="s">
        <v>162</v>
      </c>
      <c r="AZ55" s="615">
        <v>1080</v>
      </c>
    </row>
    <row r="56" spans="1:52" ht="12.75" customHeight="1">
      <c r="A56" s="872" t="s">
        <v>286</v>
      </c>
      <c r="B56" s="872"/>
      <c r="C56" s="872"/>
      <c r="D56" s="872"/>
      <c r="E56" s="872"/>
      <c r="F56" s="872"/>
      <c r="G56" s="872"/>
      <c r="H56" s="872"/>
      <c r="I56" s="872"/>
      <c r="J56" s="872"/>
      <c r="K56" s="872"/>
      <c r="L56" s="624" t="s">
        <v>287</v>
      </c>
      <c r="M56" s="615">
        <v>1090</v>
      </c>
      <c r="N56" s="615">
        <v>1063</v>
      </c>
      <c r="O56" s="615">
        <v>1080</v>
      </c>
      <c r="P56" s="615">
        <v>1080</v>
      </c>
      <c r="Q56" s="615" t="s">
        <v>162</v>
      </c>
      <c r="R56" s="615" t="s">
        <v>162</v>
      </c>
      <c r="S56" s="615" t="s">
        <v>162</v>
      </c>
      <c r="T56" s="615" t="s">
        <v>162</v>
      </c>
      <c r="U56" s="615" t="s">
        <v>162</v>
      </c>
      <c r="V56" s="615" t="s">
        <v>162</v>
      </c>
      <c r="W56" s="616" t="s">
        <v>288</v>
      </c>
      <c r="X56" s="616"/>
      <c r="Y56" s="616"/>
      <c r="Z56" s="616"/>
      <c r="AA56" s="616"/>
      <c r="AB56" s="616"/>
      <c r="AC56" s="616"/>
      <c r="AD56" s="616"/>
      <c r="AE56" s="616"/>
      <c r="AF56" s="616"/>
      <c r="AG56" s="616"/>
      <c r="AH56" s="616"/>
      <c r="AI56" s="618"/>
      <c r="AJ56" s="618"/>
      <c r="AK56" s="618"/>
      <c r="AL56" s="293" t="s">
        <v>289</v>
      </c>
      <c r="AM56" s="615">
        <v>1090</v>
      </c>
      <c r="AN56" s="615">
        <v>1069</v>
      </c>
      <c r="AO56" s="615">
        <v>1066</v>
      </c>
      <c r="AP56" s="615">
        <v>1072</v>
      </c>
      <c r="AQ56" s="615">
        <v>1063</v>
      </c>
      <c r="AR56" s="292">
        <v>1070</v>
      </c>
      <c r="AS56" s="292">
        <v>1072</v>
      </c>
      <c r="AT56" s="292">
        <v>1072</v>
      </c>
      <c r="AU56" s="292">
        <v>1080</v>
      </c>
      <c r="AV56" s="615">
        <v>1080</v>
      </c>
      <c r="AW56" s="615">
        <v>1080</v>
      </c>
      <c r="AX56" s="615">
        <v>1080</v>
      </c>
      <c r="AY56" s="615">
        <v>1080</v>
      </c>
      <c r="AZ56" s="615"/>
    </row>
    <row r="57" spans="1:52" ht="10.5">
      <c r="A57" s="872" t="s">
        <v>290</v>
      </c>
      <c r="B57" s="872"/>
      <c r="C57" s="872"/>
      <c r="D57" s="872"/>
      <c r="E57" s="872"/>
      <c r="F57" s="872"/>
      <c r="G57" s="874"/>
      <c r="H57" s="617"/>
      <c r="I57" s="617"/>
      <c r="J57" s="617"/>
      <c r="K57" s="617"/>
      <c r="L57" s="624" t="s">
        <v>291</v>
      </c>
      <c r="M57" s="615">
        <v>-1801</v>
      </c>
      <c r="N57" s="615">
        <v>-2067</v>
      </c>
      <c r="O57" s="615">
        <v>-2062</v>
      </c>
      <c r="P57" s="615">
        <v>-1876</v>
      </c>
      <c r="Q57" s="615">
        <v>-1543</v>
      </c>
      <c r="R57" s="615">
        <v>-1023</v>
      </c>
      <c r="S57" s="615">
        <v>-1188</v>
      </c>
      <c r="T57" s="615">
        <v>-1201</v>
      </c>
      <c r="U57" s="615">
        <v>-159</v>
      </c>
      <c r="V57" s="615">
        <v>340</v>
      </c>
      <c r="W57" s="616" t="s">
        <v>292</v>
      </c>
      <c r="X57" s="616"/>
      <c r="Y57" s="616"/>
      <c r="Z57" s="616"/>
      <c r="AA57" s="616"/>
      <c r="AB57" s="616"/>
      <c r="AC57" s="616"/>
      <c r="AD57" s="616"/>
      <c r="AE57" s="616"/>
      <c r="AF57" s="616"/>
      <c r="AG57" s="616"/>
      <c r="AH57" s="616"/>
      <c r="AI57" s="618"/>
      <c r="AJ57" s="618"/>
      <c r="AK57" s="618"/>
      <c r="AL57" s="293" t="s">
        <v>291</v>
      </c>
      <c r="AM57" s="615">
        <v>-1801</v>
      </c>
      <c r="AN57" s="615">
        <v>-1706</v>
      </c>
      <c r="AO57" s="615">
        <v>-1794</v>
      </c>
      <c r="AP57" s="615">
        <v>-1810</v>
      </c>
      <c r="AQ57" s="615">
        <v>-2067</v>
      </c>
      <c r="AR57" s="292">
        <v>-2515</v>
      </c>
      <c r="AS57" s="292">
        <v>-2488</v>
      </c>
      <c r="AT57" s="292">
        <v>-2538</v>
      </c>
      <c r="AU57" s="292">
        <v>-2062</v>
      </c>
      <c r="AV57" s="615">
        <v>-2290</v>
      </c>
      <c r="AW57" s="615">
        <v>-2075</v>
      </c>
      <c r="AX57" s="615">
        <v>-1934</v>
      </c>
      <c r="AY57" s="615">
        <v>-1876</v>
      </c>
      <c r="AZ57" s="615">
        <v>-1665</v>
      </c>
    </row>
    <row r="58" spans="1:52" ht="12.6" customHeight="1" thickBot="1">
      <c r="A58" s="1739" t="s">
        <v>293</v>
      </c>
      <c r="B58" s="1739"/>
      <c r="C58" s="1740"/>
      <c r="D58" s="1740"/>
      <c r="E58" s="1740"/>
      <c r="F58" s="1740"/>
      <c r="G58" s="1740"/>
      <c r="H58" s="1740"/>
      <c r="I58" s="1740"/>
      <c r="J58" s="1740"/>
      <c r="K58" s="1740"/>
      <c r="L58" s="979" t="s">
        <v>294</v>
      </c>
      <c r="M58" s="977">
        <v>29405</v>
      </c>
      <c r="N58" s="977">
        <v>29937</v>
      </c>
      <c r="O58" s="977">
        <v>27672</v>
      </c>
      <c r="P58" s="977">
        <v>28891</v>
      </c>
      <c r="Q58" s="977">
        <v>28811</v>
      </c>
      <c r="R58" s="977">
        <v>28302</v>
      </c>
      <c r="S58" s="977">
        <v>27089</v>
      </c>
      <c r="T58" s="977">
        <v>25906</v>
      </c>
      <c r="U58" s="977">
        <v>24236</v>
      </c>
      <c r="V58" s="977">
        <v>22530</v>
      </c>
      <c r="W58" s="616" t="s">
        <v>295</v>
      </c>
      <c r="X58" s="616"/>
      <c r="Y58" s="616"/>
      <c r="Z58" s="616"/>
      <c r="AA58" s="616"/>
      <c r="AB58" s="616"/>
      <c r="AC58" s="616"/>
      <c r="AD58" s="616"/>
      <c r="AE58" s="616"/>
      <c r="AF58" s="616"/>
      <c r="AG58" s="616"/>
      <c r="AH58" s="616"/>
      <c r="AI58" s="618"/>
      <c r="AJ58" s="618"/>
      <c r="AK58" s="618"/>
      <c r="AL58" s="291" t="s">
        <v>294</v>
      </c>
      <c r="AM58" s="977">
        <v>29405</v>
      </c>
      <c r="AN58" s="977">
        <v>32456</v>
      </c>
      <c r="AO58" s="977">
        <v>31448</v>
      </c>
      <c r="AP58" s="977">
        <v>30419</v>
      </c>
      <c r="AQ58" s="977">
        <v>29937</v>
      </c>
      <c r="AR58" s="978">
        <v>29189</v>
      </c>
      <c r="AS58" s="978">
        <v>28353</v>
      </c>
      <c r="AT58" s="978">
        <v>28108</v>
      </c>
      <c r="AU58" s="978">
        <v>27672</v>
      </c>
      <c r="AV58" s="977">
        <v>26904</v>
      </c>
      <c r="AW58" s="977">
        <v>27205</v>
      </c>
      <c r="AX58" s="977">
        <v>26497</v>
      </c>
      <c r="AY58" s="977">
        <v>28891</v>
      </c>
      <c r="AZ58" s="977">
        <v>28400</v>
      </c>
    </row>
    <row r="59" spans="1:52" ht="13.5" customHeight="1" thickBot="1">
      <c r="A59" s="872" t="s">
        <v>296</v>
      </c>
      <c r="B59" s="873"/>
      <c r="C59" s="873"/>
      <c r="D59" s="872"/>
      <c r="L59" s="975" t="s">
        <v>297</v>
      </c>
      <c r="M59" s="345">
        <f>SUM(M52:M58)</f>
        <v>33503</v>
      </c>
      <c r="N59" s="345">
        <f>SUM(N52:N58)</f>
        <v>33740</v>
      </c>
      <c r="O59" s="345">
        <f>SUM(O52:O58)</f>
        <v>31528</v>
      </c>
      <c r="P59" s="345">
        <f>SUM(P52:P58)</f>
        <v>32901</v>
      </c>
      <c r="Q59" s="345">
        <f>SUM(Q52:Q58)</f>
        <v>33316</v>
      </c>
      <c r="R59" s="345">
        <f>SUM(R53:R58)</f>
        <v>32410</v>
      </c>
      <c r="S59" s="345">
        <f>SUM(S53:S58)</f>
        <v>31032</v>
      </c>
      <c r="T59" s="345">
        <v>29837</v>
      </c>
      <c r="U59" s="345">
        <v>29209</v>
      </c>
      <c r="V59" s="345">
        <v>28005</v>
      </c>
      <c r="W59" s="980"/>
      <c r="X59" s="980"/>
      <c r="Y59" s="980"/>
      <c r="Z59" s="980"/>
      <c r="AA59" s="980"/>
      <c r="AB59" s="980"/>
      <c r="AC59" s="980"/>
      <c r="AD59" s="980"/>
      <c r="AE59" s="980"/>
      <c r="AF59" s="980"/>
      <c r="AG59" s="980"/>
      <c r="AH59" s="980"/>
      <c r="AI59" s="980"/>
      <c r="AJ59" s="980"/>
      <c r="AK59" s="980"/>
      <c r="AL59" s="346" t="s">
        <v>297</v>
      </c>
      <c r="AM59" s="976">
        <f t="shared" ref="AM59:AZ59" si="15">SUM(AM52:AM58)</f>
        <v>33503</v>
      </c>
      <c r="AN59" s="976">
        <f t="shared" si="15"/>
        <v>36628</v>
      </c>
      <c r="AO59" s="976">
        <f t="shared" si="15"/>
        <v>35528</v>
      </c>
      <c r="AP59" s="976">
        <f t="shared" si="15"/>
        <v>34489</v>
      </c>
      <c r="AQ59" s="976">
        <f t="shared" si="15"/>
        <v>33740</v>
      </c>
      <c r="AR59" s="976">
        <f t="shared" si="15"/>
        <v>32553</v>
      </c>
      <c r="AS59" s="976">
        <f t="shared" si="15"/>
        <v>31759</v>
      </c>
      <c r="AT59" s="976">
        <f t="shared" si="15"/>
        <v>31476</v>
      </c>
      <c r="AU59" s="976">
        <f t="shared" si="15"/>
        <v>31528</v>
      </c>
      <c r="AV59" s="976">
        <f t="shared" si="15"/>
        <v>30537</v>
      </c>
      <c r="AW59" s="976">
        <f t="shared" si="15"/>
        <v>31054</v>
      </c>
      <c r="AX59" s="976">
        <f t="shared" si="15"/>
        <v>30495</v>
      </c>
      <c r="AY59" s="976">
        <f t="shared" si="15"/>
        <v>32901</v>
      </c>
      <c r="AZ59" s="976">
        <f t="shared" si="15"/>
        <v>32615</v>
      </c>
    </row>
    <row r="60" spans="1:52" ht="13.5" customHeight="1">
      <c r="A60" s="872" t="s">
        <v>298</v>
      </c>
      <c r="B60" s="872"/>
      <c r="C60" s="872"/>
      <c r="L60" s="975" t="s">
        <v>299</v>
      </c>
      <c r="M60" s="345">
        <f t="shared" ref="M60:T60" si="16">M50+M59</f>
        <v>570353</v>
      </c>
      <c r="N60" s="345">
        <f t="shared" si="16"/>
        <v>552160</v>
      </c>
      <c r="O60" s="345">
        <f t="shared" si="16"/>
        <v>554848</v>
      </c>
      <c r="P60" s="345">
        <f t="shared" si="16"/>
        <v>551408</v>
      </c>
      <c r="Q60" s="345">
        <f t="shared" si="16"/>
        <v>581612</v>
      </c>
      <c r="R60" s="345">
        <f t="shared" si="16"/>
        <v>615659</v>
      </c>
      <c r="S60" s="345">
        <f t="shared" si="16"/>
        <v>646868</v>
      </c>
      <c r="T60" s="345">
        <f t="shared" si="16"/>
        <v>669342</v>
      </c>
      <c r="U60" s="345">
        <v>630434</v>
      </c>
      <c r="V60" s="345">
        <v>668178</v>
      </c>
      <c r="W60" s="604"/>
      <c r="X60" s="604"/>
      <c r="Y60" s="604"/>
      <c r="Z60" s="604"/>
      <c r="AA60" s="604"/>
      <c r="AB60" s="604"/>
      <c r="AC60" s="604"/>
      <c r="AD60" s="604"/>
      <c r="AE60" s="604"/>
      <c r="AF60" s="604"/>
      <c r="AG60" s="604"/>
      <c r="AH60" s="604"/>
      <c r="AI60" s="614"/>
      <c r="AJ60" s="614"/>
      <c r="AK60" s="614"/>
      <c r="AL60" s="187" t="s">
        <v>299</v>
      </c>
      <c r="AM60" s="974">
        <f t="shared" ref="AM60:AZ60" si="17">+AM59+AM50</f>
        <v>570353</v>
      </c>
      <c r="AN60" s="974">
        <f t="shared" si="17"/>
        <v>614509</v>
      </c>
      <c r="AO60" s="974">
        <f t="shared" si="17"/>
        <v>586812</v>
      </c>
      <c r="AP60" s="974">
        <f t="shared" si="17"/>
        <v>591101</v>
      </c>
      <c r="AQ60" s="974">
        <f t="shared" si="17"/>
        <v>552160</v>
      </c>
      <c r="AR60" s="974">
        <f t="shared" si="17"/>
        <v>574774</v>
      </c>
      <c r="AS60" s="974">
        <f t="shared" si="17"/>
        <v>587287</v>
      </c>
      <c r="AT60" s="974">
        <f t="shared" si="17"/>
        <v>600394</v>
      </c>
      <c r="AU60" s="974">
        <f t="shared" si="17"/>
        <v>554848</v>
      </c>
      <c r="AV60" s="974">
        <f t="shared" si="17"/>
        <v>585855</v>
      </c>
      <c r="AW60" s="974">
        <f t="shared" si="17"/>
        <v>582875</v>
      </c>
      <c r="AX60" s="974">
        <f t="shared" si="17"/>
        <v>590173</v>
      </c>
      <c r="AY60" s="974">
        <f t="shared" si="17"/>
        <v>551408</v>
      </c>
      <c r="AZ60" s="974">
        <f t="shared" si="17"/>
        <v>572767</v>
      </c>
    </row>
    <row r="61" spans="1:52" ht="13.5" customHeight="1">
      <c r="W61" s="604"/>
      <c r="X61" s="604"/>
      <c r="Y61" s="604"/>
      <c r="Z61" s="604"/>
      <c r="AA61" s="604"/>
      <c r="AB61" s="604"/>
      <c r="AC61" s="604"/>
      <c r="AD61" s="604"/>
      <c r="AE61" s="604"/>
      <c r="AF61" s="604"/>
      <c r="AG61" s="604"/>
      <c r="AH61" s="604"/>
      <c r="AI61" s="614"/>
      <c r="AJ61" s="614"/>
      <c r="AK61" s="614"/>
    </row>
    <row r="62" spans="1:52" ht="13.5" customHeight="1">
      <c r="L62" s="361" t="s">
        <v>300</v>
      </c>
      <c r="W62" s="612"/>
      <c r="X62" s="612"/>
      <c r="Y62" s="612"/>
      <c r="Z62" s="612"/>
      <c r="AA62" s="612"/>
      <c r="AB62" s="612"/>
      <c r="AC62" s="612"/>
      <c r="AD62" s="612"/>
      <c r="AE62" s="612"/>
      <c r="AF62" s="612"/>
      <c r="AG62" s="612"/>
      <c r="AH62" s="612"/>
      <c r="AI62" s="613"/>
      <c r="AJ62" s="613"/>
      <c r="AK62" s="613"/>
    </row>
    <row r="63" spans="1:52" ht="13.5" customHeight="1">
      <c r="A63" s="871"/>
      <c r="B63" s="871"/>
      <c r="C63" s="871"/>
      <c r="D63" s="871"/>
      <c r="E63" s="871"/>
      <c r="F63" s="871"/>
      <c r="G63" s="871"/>
      <c r="H63" s="871"/>
      <c r="W63" s="612"/>
      <c r="X63" s="612"/>
      <c r="Y63" s="612"/>
      <c r="Z63" s="612"/>
      <c r="AA63" s="612"/>
      <c r="AB63" s="612"/>
      <c r="AC63" s="612"/>
      <c r="AD63" s="612"/>
      <c r="AE63" s="612"/>
      <c r="AF63" s="612"/>
      <c r="AG63" s="612"/>
      <c r="AH63" s="613"/>
      <c r="AI63" s="613"/>
      <c r="AJ63" s="613"/>
      <c r="AK63" s="612"/>
      <c r="AX63" s="611"/>
      <c r="AY63" s="611"/>
    </row>
    <row r="64" spans="1:52" ht="13.5" customHeight="1">
      <c r="A64" s="870"/>
      <c r="B64" s="870"/>
      <c r="C64" s="870"/>
      <c r="D64" s="870"/>
      <c r="E64" s="870"/>
      <c r="F64" s="870"/>
      <c r="G64" s="870"/>
      <c r="H64" s="870"/>
      <c r="I64" s="870"/>
      <c r="J64" s="870"/>
      <c r="K64" s="870"/>
      <c r="W64" s="612"/>
      <c r="X64" s="612"/>
      <c r="Y64" s="612"/>
      <c r="Z64" s="612"/>
      <c r="AA64" s="612"/>
      <c r="AB64" s="612"/>
      <c r="AC64" s="612"/>
      <c r="AD64" s="612"/>
      <c r="AE64" s="612"/>
      <c r="AF64" s="612"/>
      <c r="AG64" s="612"/>
      <c r="AH64" s="613"/>
      <c r="AI64" s="613"/>
      <c r="AJ64" s="613"/>
      <c r="AK64" s="612"/>
    </row>
    <row r="65" spans="1:52" ht="13.5" customHeight="1">
      <c r="A65" s="869"/>
      <c r="B65" s="869"/>
      <c r="C65" s="869"/>
      <c r="D65" s="869"/>
      <c r="E65" s="869"/>
      <c r="F65" s="869"/>
      <c r="G65" s="869"/>
      <c r="H65" s="869"/>
      <c r="S65" s="1430"/>
      <c r="W65" s="609"/>
      <c r="X65" s="609"/>
      <c r="Y65" s="609"/>
      <c r="Z65" s="609"/>
      <c r="AA65" s="609"/>
      <c r="AB65" s="609"/>
      <c r="AC65" s="609"/>
      <c r="AD65" s="609"/>
      <c r="AE65" s="609"/>
      <c r="AF65" s="609"/>
      <c r="AG65" s="609"/>
      <c r="AH65" s="610"/>
      <c r="AI65" s="610"/>
      <c r="AJ65" s="610"/>
      <c r="AK65" s="609"/>
    </row>
    <row r="66" spans="1:52" ht="13.5" customHeight="1">
      <c r="A66" s="868"/>
      <c r="B66" s="868"/>
      <c r="C66" s="868"/>
      <c r="D66" s="868"/>
      <c r="E66" s="868"/>
      <c r="F66" s="868"/>
      <c r="G66" s="868"/>
      <c r="H66" s="868"/>
      <c r="AL66" s="606"/>
      <c r="AM66" s="606"/>
      <c r="AN66" s="606"/>
      <c r="AO66" s="606"/>
      <c r="AP66" s="606"/>
      <c r="AQ66" s="606"/>
      <c r="AR66" s="606"/>
      <c r="AT66" s="606"/>
      <c r="AU66" s="606"/>
      <c r="AV66" s="606"/>
      <c r="AW66" s="606"/>
      <c r="AX66" s="606"/>
      <c r="AY66" s="606"/>
      <c r="AZ66" s="606"/>
    </row>
    <row r="67" spans="1:52" ht="13.5" customHeight="1">
      <c r="A67" s="868"/>
      <c r="B67" s="868"/>
      <c r="C67" s="868"/>
      <c r="D67" s="868"/>
      <c r="E67" s="868"/>
      <c r="F67" s="868"/>
      <c r="G67" s="868"/>
      <c r="H67" s="868"/>
      <c r="W67" s="607"/>
      <c r="X67" s="607"/>
      <c r="Y67" s="607"/>
      <c r="Z67" s="607"/>
      <c r="AA67" s="607"/>
      <c r="AB67" s="607"/>
      <c r="AC67" s="607"/>
      <c r="AD67" s="607"/>
      <c r="AE67" s="607"/>
      <c r="AF67" s="607"/>
      <c r="AG67" s="607"/>
      <c r="AH67" s="608"/>
      <c r="AI67" s="608"/>
      <c r="AJ67" s="608"/>
      <c r="AK67" s="607"/>
      <c r="AL67" s="606"/>
      <c r="AM67" s="606"/>
      <c r="AN67" s="606"/>
      <c r="AO67" s="606"/>
      <c r="AP67" s="606"/>
      <c r="AQ67" s="606"/>
      <c r="AR67" s="606"/>
      <c r="AT67" s="606"/>
      <c r="AU67" s="606"/>
      <c r="AV67" s="606"/>
      <c r="AW67" s="606"/>
      <c r="AX67" s="606"/>
      <c r="AY67" s="606"/>
      <c r="AZ67" s="606"/>
    </row>
    <row r="68" spans="1:52" ht="13.5" customHeight="1">
      <c r="A68" s="867"/>
      <c r="B68" s="867"/>
      <c r="C68" s="867"/>
      <c r="D68" s="867"/>
      <c r="E68" s="867"/>
      <c r="F68" s="867"/>
      <c r="G68" s="867"/>
      <c r="H68" s="867"/>
    </row>
    <row r="69" spans="1:52" ht="13.5" customHeight="1">
      <c r="A69" s="866"/>
      <c r="B69" s="866"/>
      <c r="C69" s="866"/>
      <c r="D69" s="866"/>
      <c r="E69" s="866"/>
      <c r="F69" s="866"/>
      <c r="G69" s="866"/>
      <c r="H69" s="866"/>
    </row>
    <row r="70" spans="1:52" ht="20.100000000000001" customHeight="1">
      <c r="A70" s="867"/>
      <c r="B70" s="867"/>
      <c r="C70" s="867"/>
      <c r="D70" s="867"/>
      <c r="E70" s="867"/>
      <c r="F70" s="867"/>
      <c r="G70" s="867"/>
      <c r="H70" s="867"/>
    </row>
    <row r="71" spans="1:52" ht="20.100000000000001" customHeight="1">
      <c r="A71" s="866"/>
      <c r="B71" s="866"/>
      <c r="C71" s="866"/>
      <c r="D71" s="866"/>
      <c r="E71" s="866"/>
      <c r="F71" s="866"/>
      <c r="G71" s="866"/>
      <c r="H71" s="866"/>
    </row>
    <row r="72" spans="1:52" ht="20.100000000000001" customHeight="1">
      <c r="A72" s="866"/>
      <c r="B72" s="866"/>
      <c r="C72" s="866"/>
      <c r="D72" s="866"/>
      <c r="E72" s="866"/>
      <c r="F72" s="866"/>
      <c r="G72" s="866"/>
      <c r="H72" s="866"/>
    </row>
    <row r="73" spans="1:52" ht="20.100000000000001" customHeight="1"/>
    <row r="74" spans="1:52" ht="20.100000000000001" customHeight="1"/>
    <row r="75" spans="1:52" ht="20.100000000000001" customHeight="1"/>
    <row r="76" spans="1:52" ht="20.100000000000001" customHeight="1"/>
    <row r="77" spans="1:52" ht="20.100000000000001" customHeight="1"/>
    <row r="78" spans="1:52" ht="20.100000000000001" customHeight="1"/>
    <row r="79" spans="1:52" ht="20.100000000000001" customHeight="1"/>
    <row r="80" spans="1:52"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sheetProtection sort="0"/>
  <mergeCells count="4">
    <mergeCell ref="W51:AK52"/>
    <mergeCell ref="A58:K58"/>
    <mergeCell ref="L1:V1"/>
    <mergeCell ref="A51:K51"/>
  </mergeCells>
  <printOptions horizontalCentered="1"/>
  <pageMargins left="0.70866141732283472" right="0.70866141732283472" top="0.74803149606299213" bottom="0.74803149606299213" header="0.31496062992125984" footer="0.31496062992125984"/>
  <pageSetup paperSize="9" scale="70" orientation="portrait" r:id="rId1"/>
  <colBreaks count="3" manualBreakCount="3">
    <brk id="11" max="64" man="1"/>
    <brk id="22" max="64" man="1"/>
    <brk id="37" max="64" man="1"/>
  </colBreaks>
  <ignoredErrors>
    <ignoredError sqref="H30:K50 G32:G33 B5 D5 B31:B33 B29:D29" numberStoredAsText="1"/>
    <ignoredError sqref="I20 C11:K11 AA16:AK16"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A83E-DCDC-49EA-AC6E-88E47D06A03F}">
  <sheetPr codeName="Sheet54">
    <tabColor rgb="FFFFFF99"/>
  </sheetPr>
  <dimension ref="A1:I66"/>
  <sheetViews>
    <sheetView tabSelected="1" view="pageLayout" zoomScaleNormal="100" zoomScaleSheetLayoutView="100" workbookViewId="0">
      <selection activeCell="A17" sqref="A17"/>
    </sheetView>
  </sheetViews>
  <sheetFormatPr defaultColWidth="9.140625" defaultRowHeight="14.45"/>
  <cols>
    <col min="1" max="2" width="37.5703125" style="67" customWidth="1"/>
    <col min="3" max="3" width="13.42578125" style="67" customWidth="1"/>
    <col min="4" max="4" width="13" style="67" customWidth="1"/>
    <col min="5" max="6" width="17" style="67" customWidth="1"/>
    <col min="7" max="7" width="15" style="67" customWidth="1"/>
    <col min="8" max="16384" width="9.140625" style="67"/>
  </cols>
  <sheetData>
    <row r="1" spans="1:9" ht="13.5" customHeight="1">
      <c r="A1" s="172" t="s">
        <v>1169</v>
      </c>
      <c r="B1" s="171"/>
      <c r="C1" s="170"/>
      <c r="D1" s="170"/>
      <c r="E1" s="170"/>
      <c r="F1" s="170"/>
      <c r="G1" s="171"/>
      <c r="I1" s="171"/>
    </row>
    <row r="2" spans="1:9" ht="13.5" customHeight="1">
      <c r="A2" s="171"/>
      <c r="B2" s="171"/>
      <c r="C2" s="170"/>
      <c r="D2" s="170"/>
      <c r="E2" s="170"/>
      <c r="F2" s="170"/>
      <c r="G2" s="170"/>
    </row>
    <row r="3" spans="1:9" ht="13.5" customHeight="1">
      <c r="A3" s="1385" t="s">
        <v>1170</v>
      </c>
      <c r="B3" s="368"/>
      <c r="C3" s="168"/>
      <c r="D3" s="168"/>
      <c r="E3" s="168"/>
      <c r="F3" s="168"/>
      <c r="G3" s="168"/>
    </row>
    <row r="4" spans="1:9" ht="13.5" customHeight="1">
      <c r="A4" s="335" t="s">
        <v>1171</v>
      </c>
      <c r="B4" s="181"/>
      <c r="C4" s="168"/>
      <c r="D4" s="168"/>
      <c r="E4" s="168"/>
      <c r="F4" s="168"/>
      <c r="G4" s="168"/>
    </row>
    <row r="5" spans="1:9" ht="13.5" customHeight="1">
      <c r="A5" s="169" t="s">
        <v>79</v>
      </c>
      <c r="B5" s="395"/>
      <c r="C5" s="168"/>
      <c r="D5" s="168"/>
      <c r="E5" s="168"/>
      <c r="F5" s="168"/>
      <c r="G5" s="168"/>
    </row>
    <row r="6" spans="1:9" ht="13.5" customHeight="1">
      <c r="A6" s="374"/>
      <c r="B6" s="374"/>
      <c r="C6" s="376"/>
      <c r="D6" s="376"/>
      <c r="E6" s="393"/>
      <c r="F6" s="393"/>
      <c r="G6" s="393"/>
    </row>
    <row r="7" spans="1:9" ht="13.5" customHeight="1">
      <c r="A7" s="394"/>
      <c r="B7" s="394"/>
      <c r="C7" s="238"/>
      <c r="D7" s="380"/>
      <c r="E7" s="380"/>
      <c r="F7" s="238"/>
      <c r="G7" s="380"/>
    </row>
    <row r="8" spans="1:9" ht="13.5" customHeight="1">
      <c r="A8" s="394"/>
      <c r="B8" s="394"/>
      <c r="C8" s="384"/>
      <c r="D8" s="386"/>
      <c r="E8" s="386"/>
      <c r="F8" s="384"/>
      <c r="G8" s="380"/>
    </row>
    <row r="9" spans="1:9" ht="13.5" customHeight="1">
      <c r="A9" s="374"/>
      <c r="B9" s="374"/>
      <c r="C9" s="376"/>
      <c r="D9" s="377"/>
      <c r="E9" s="377"/>
      <c r="F9" s="376"/>
      <c r="G9" s="393"/>
    </row>
    <row r="10" spans="1:9" ht="13.5" customHeight="1">
      <c r="A10" s="392"/>
      <c r="B10" s="392"/>
      <c r="C10" s="391"/>
      <c r="D10" s="390"/>
      <c r="E10" s="390"/>
      <c r="F10" s="391"/>
      <c r="G10" s="390"/>
    </row>
    <row r="11" spans="1:9" ht="13.5" customHeight="1">
      <c r="A11" s="388"/>
      <c r="B11" s="388"/>
      <c r="C11" s="238"/>
      <c r="D11" s="380"/>
      <c r="E11" s="380"/>
      <c r="F11" s="389"/>
      <c r="G11" s="238"/>
    </row>
    <row r="12" spans="1:9" ht="13.5" customHeight="1">
      <c r="A12" s="388"/>
      <c r="B12" s="388"/>
      <c r="C12" s="387"/>
      <c r="D12" s="386"/>
      <c r="E12" s="386"/>
      <c r="F12" s="385"/>
      <c r="G12" s="384"/>
    </row>
    <row r="13" spans="1:9" ht="13.5" customHeight="1">
      <c r="A13" s="383"/>
      <c r="B13" s="383"/>
      <c r="C13" s="382"/>
      <c r="D13" s="377"/>
      <c r="E13" s="377"/>
      <c r="F13" s="381"/>
      <c r="G13" s="376"/>
      <c r="H13" s="164"/>
    </row>
    <row r="14" spans="1:9" ht="13.5" customHeight="1">
      <c r="A14" s="380"/>
      <c r="B14" s="380"/>
      <c r="C14" s="380"/>
      <c r="D14" s="380"/>
      <c r="E14" s="380"/>
      <c r="F14" s="238"/>
      <c r="G14" s="380"/>
      <c r="H14" s="164"/>
    </row>
    <row r="15" spans="1:9" ht="13.5" customHeight="1">
      <c r="A15" s="374"/>
      <c r="B15" s="374"/>
      <c r="C15" s="848"/>
      <c r="D15" s="849"/>
      <c r="E15" s="849"/>
      <c r="F15" s="848"/>
      <c r="G15" s="848"/>
      <c r="H15" s="164"/>
    </row>
    <row r="16" spans="1:9" ht="13.5" customHeight="1">
      <c r="C16" s="168"/>
      <c r="D16" s="168"/>
      <c r="E16" s="168"/>
      <c r="F16" s="168"/>
      <c r="G16" s="168"/>
      <c r="H16" s="164"/>
    </row>
    <row r="17" spans="1:8" ht="13.5" customHeight="1">
      <c r="A17" s="363"/>
      <c r="B17" s="363"/>
      <c r="C17" s="363"/>
      <c r="D17" s="363"/>
      <c r="E17" s="363"/>
      <c r="F17" s="362"/>
      <c r="G17" s="168"/>
      <c r="H17" s="164"/>
    </row>
    <row r="18" spans="1:8" ht="13.5" customHeight="1">
      <c r="A18" s="363"/>
      <c r="B18" s="363"/>
      <c r="C18" s="363"/>
      <c r="D18" s="363"/>
      <c r="E18" s="363"/>
      <c r="F18" s="362"/>
      <c r="G18" s="168"/>
      <c r="H18" s="164"/>
    </row>
    <row r="19" spans="1:8" ht="13.5" customHeight="1">
      <c r="A19" s="379"/>
      <c r="B19" s="379"/>
      <c r="C19" s="379"/>
      <c r="D19" s="379"/>
      <c r="E19" s="379"/>
      <c r="F19" s="378"/>
      <c r="G19" s="168"/>
      <c r="H19" s="164"/>
    </row>
    <row r="20" spans="1:8" ht="13.5" customHeight="1">
      <c r="A20" s="379"/>
      <c r="B20" s="379"/>
      <c r="C20" s="379"/>
      <c r="D20" s="379"/>
      <c r="E20" s="379"/>
      <c r="F20" s="378"/>
      <c r="H20" s="164"/>
    </row>
    <row r="21" spans="1:8" ht="13.5" customHeight="1">
      <c r="C21" s="368"/>
      <c r="H21" s="164"/>
    </row>
    <row r="22" spans="1:8" ht="13.5" customHeight="1">
      <c r="H22" s="164"/>
    </row>
    <row r="23" spans="1:8" ht="13.5" customHeight="1">
      <c r="C23" s="168"/>
      <c r="D23" s="847"/>
      <c r="E23" s="168"/>
      <c r="F23" s="168"/>
      <c r="G23" s="167"/>
      <c r="H23" s="164"/>
    </row>
    <row r="24" spans="1:8" ht="13.5" customHeight="1">
      <c r="C24" s="168"/>
      <c r="D24" s="168"/>
      <c r="E24" s="168"/>
      <c r="F24" s="168"/>
      <c r="G24" s="167"/>
      <c r="H24" s="164"/>
    </row>
    <row r="25" spans="1:8" ht="13.5" customHeight="1">
      <c r="C25" s="168"/>
      <c r="D25" s="168"/>
      <c r="E25" s="168"/>
      <c r="F25" s="168"/>
      <c r="G25" s="166"/>
      <c r="H25" s="164"/>
    </row>
    <row r="26" spans="1:8" ht="13.5" customHeight="1">
      <c r="C26" s="377"/>
      <c r="D26" s="377"/>
      <c r="E26" s="168"/>
      <c r="F26" s="168"/>
      <c r="G26" s="168"/>
      <c r="H26" s="164"/>
    </row>
    <row r="27" spans="1:8" ht="13.5" customHeight="1">
      <c r="C27" s="377"/>
      <c r="D27" s="377"/>
      <c r="E27" s="376"/>
      <c r="F27" s="376"/>
      <c r="G27" s="376"/>
      <c r="H27" s="164"/>
    </row>
    <row r="28" spans="1:8" ht="13.5" customHeight="1">
      <c r="A28" s="367" t="s">
        <v>1172</v>
      </c>
      <c r="B28" s="368"/>
      <c r="C28" s="844"/>
      <c r="D28" s="844"/>
      <c r="E28" s="372"/>
      <c r="F28" s="372"/>
      <c r="G28" s="372"/>
      <c r="H28" s="164"/>
    </row>
    <row r="29" spans="1:8" ht="13.5" customHeight="1">
      <c r="A29" s="169"/>
      <c r="B29" s="165"/>
      <c r="C29" s="844"/>
      <c r="D29" s="844"/>
      <c r="E29" s="372"/>
      <c r="F29" s="372"/>
      <c r="G29" s="372"/>
      <c r="H29" s="164"/>
    </row>
    <row r="30" spans="1:8" ht="13.5" customHeight="1">
      <c r="A30" s="375"/>
      <c r="B30" s="375"/>
      <c r="C30" s="844"/>
      <c r="D30" s="844"/>
      <c r="E30" s="846"/>
      <c r="F30" s="846"/>
      <c r="G30" s="846"/>
      <c r="H30" s="164"/>
    </row>
    <row r="31" spans="1:8" ht="13.5" customHeight="1">
      <c r="A31" s="168"/>
      <c r="B31" s="168"/>
      <c r="C31" s="844"/>
      <c r="D31" s="844"/>
      <c r="E31" s="846"/>
      <c r="F31" s="846"/>
      <c r="G31" s="846"/>
      <c r="H31" s="164"/>
    </row>
    <row r="32" spans="1:8" ht="13.5" customHeight="1">
      <c r="A32" s="168"/>
      <c r="B32" s="168"/>
      <c r="C32" s="844"/>
      <c r="D32" s="844"/>
      <c r="E32" s="846"/>
      <c r="F32" s="846"/>
      <c r="G32" s="846"/>
      <c r="H32" s="164"/>
    </row>
    <row r="33" spans="1:8" ht="13.5" customHeight="1">
      <c r="A33" s="374"/>
      <c r="B33" s="374"/>
      <c r="C33" s="844"/>
      <c r="D33" s="844"/>
      <c r="E33" s="372"/>
      <c r="F33" s="372"/>
      <c r="G33" s="372"/>
      <c r="H33" s="164"/>
    </row>
    <row r="34" spans="1:8" ht="13.5" customHeight="1">
      <c r="A34" s="373"/>
      <c r="B34" s="373"/>
      <c r="C34" s="844"/>
      <c r="D34" s="844"/>
      <c r="E34" s="846"/>
      <c r="F34" s="846"/>
      <c r="G34" s="846"/>
      <c r="H34" s="164"/>
    </row>
    <row r="35" spans="1:8" ht="13.5" customHeight="1">
      <c r="A35" s="373"/>
      <c r="B35" s="373"/>
      <c r="C35" s="844"/>
      <c r="D35" s="844"/>
      <c r="E35" s="846"/>
      <c r="F35" s="846"/>
      <c r="G35" s="846"/>
      <c r="H35" s="164"/>
    </row>
    <row r="36" spans="1:8" ht="13.5" customHeight="1">
      <c r="A36" s="371"/>
      <c r="B36" s="371"/>
      <c r="C36" s="844"/>
      <c r="D36" s="844"/>
      <c r="E36" s="846"/>
      <c r="F36" s="846"/>
      <c r="G36" s="846"/>
      <c r="H36" s="164"/>
    </row>
    <row r="37" spans="1:8" ht="13.5" customHeight="1">
      <c r="A37" s="373"/>
      <c r="B37" s="373"/>
      <c r="C37" s="844"/>
      <c r="D37" s="844"/>
      <c r="E37" s="846"/>
      <c r="F37" s="846"/>
      <c r="G37" s="846"/>
      <c r="H37" s="164"/>
    </row>
    <row r="38" spans="1:8" ht="13.5" customHeight="1">
      <c r="A38" s="373"/>
      <c r="B38" s="373"/>
      <c r="C38" s="844"/>
      <c r="D38" s="844"/>
      <c r="E38" s="372"/>
      <c r="F38" s="372"/>
      <c r="G38" s="372"/>
      <c r="H38" s="164"/>
    </row>
    <row r="39" spans="1:8" ht="13.5" customHeight="1">
      <c r="A39" s="373"/>
      <c r="B39" s="373"/>
      <c r="C39" s="844"/>
      <c r="D39" s="844"/>
      <c r="E39" s="845"/>
      <c r="F39" s="845"/>
      <c r="G39" s="845"/>
      <c r="H39" s="164"/>
    </row>
    <row r="40" spans="1:8" ht="13.5" customHeight="1">
      <c r="A40" s="373"/>
      <c r="B40" s="373"/>
      <c r="C40" s="844"/>
      <c r="D40" s="844"/>
      <c r="E40" s="372"/>
      <c r="F40" s="372"/>
      <c r="G40" s="372"/>
      <c r="H40" s="164"/>
    </row>
    <row r="41" spans="1:8" ht="13.5" customHeight="1">
      <c r="A41" s="373"/>
      <c r="B41" s="373"/>
      <c r="E41" s="372"/>
      <c r="F41" s="372"/>
      <c r="G41" s="372"/>
      <c r="H41" s="164"/>
    </row>
    <row r="42" spans="1:8" ht="13.5" customHeight="1">
      <c r="A42" s="371"/>
      <c r="B42" s="371"/>
      <c r="C42" s="844"/>
      <c r="D42" s="844"/>
      <c r="H42" s="164"/>
    </row>
    <row r="43" spans="1:8" ht="13.5" customHeight="1">
      <c r="C43" s="844"/>
      <c r="D43" s="844"/>
      <c r="H43" s="164"/>
    </row>
    <row r="44" spans="1:8" ht="13.5" customHeight="1">
      <c r="C44" s="844"/>
      <c r="D44" s="844"/>
      <c r="H44" s="164"/>
    </row>
    <row r="45" spans="1:8" ht="13.5" customHeight="1">
      <c r="H45" s="164"/>
    </row>
    <row r="46" spans="1:8" ht="13.5" customHeight="1">
      <c r="C46" s="370"/>
      <c r="D46" s="843"/>
      <c r="E46" s="369"/>
      <c r="F46" s="369"/>
      <c r="G46" s="369"/>
      <c r="H46" s="164"/>
    </row>
    <row r="47" spans="1:8" ht="13.5" customHeight="1">
      <c r="H47" s="164"/>
    </row>
    <row r="48" spans="1:8" ht="13.5" customHeight="1">
      <c r="B48" s="368"/>
      <c r="C48" s="842"/>
      <c r="D48" s="364"/>
      <c r="H48" s="164"/>
    </row>
    <row r="49" spans="1:8" ht="13.5" customHeight="1">
      <c r="B49" s="165"/>
      <c r="C49" s="842"/>
      <c r="D49" s="364"/>
      <c r="H49" s="164"/>
    </row>
    <row r="50" spans="1:8" ht="13.5" customHeight="1">
      <c r="A50" s="367" t="s">
        <v>1173</v>
      </c>
      <c r="B50" s="365"/>
      <c r="C50" s="366"/>
      <c r="D50" s="842"/>
      <c r="H50" s="164"/>
    </row>
    <row r="51" spans="1:8" ht="13.5" customHeight="1">
      <c r="A51" s="169"/>
      <c r="B51" s="365"/>
      <c r="C51" s="364"/>
      <c r="D51" s="842"/>
      <c r="H51" s="164"/>
    </row>
    <row r="52" spans="1:8" ht="13.5" customHeight="1">
      <c r="H52" s="164"/>
    </row>
    <row r="53" spans="1:8" ht="13.5" customHeight="1">
      <c r="A53" s="363"/>
      <c r="B53" s="363"/>
      <c r="C53" s="363"/>
      <c r="D53" s="363"/>
      <c r="E53" s="363"/>
      <c r="F53" s="362"/>
      <c r="H53" s="164"/>
    </row>
    <row r="54" spans="1:8" ht="13.5" customHeight="1">
      <c r="A54" s="363"/>
      <c r="B54" s="363"/>
      <c r="C54" s="363"/>
      <c r="D54" s="363"/>
      <c r="E54" s="363"/>
      <c r="F54" s="362"/>
      <c r="H54" s="164"/>
    </row>
    <row r="55" spans="1:8" ht="13.5" customHeight="1">
      <c r="A55" s="298"/>
      <c r="B55" s="298"/>
      <c r="H55" s="164"/>
    </row>
    <row r="56" spans="1:8" ht="13.5" customHeight="1">
      <c r="B56" s="298"/>
      <c r="H56" s="164"/>
    </row>
    <row r="57" spans="1:8">
      <c r="H57" s="164"/>
    </row>
    <row r="58" spans="1:8">
      <c r="H58" s="164"/>
    </row>
    <row r="59" spans="1:8">
      <c r="H59" s="164"/>
    </row>
    <row r="60" spans="1:8">
      <c r="H60" s="164"/>
    </row>
    <row r="61" spans="1:8">
      <c r="H61" s="164"/>
    </row>
    <row r="62" spans="1:8">
      <c r="H62" s="164"/>
    </row>
    <row r="63" spans="1:8">
      <c r="H63" s="164"/>
    </row>
    <row r="64" spans="1:8">
      <c r="H64" s="164"/>
    </row>
    <row r="65" spans="8:8">
      <c r="H65" s="164"/>
    </row>
    <row r="66" spans="8:8">
      <c r="H66" s="164"/>
    </row>
  </sheetData>
  <pageMargins left="0.7" right="0.7" top="0.75" bottom="0.75" header="0.3" footer="0.3"/>
  <pageSetup paperSize="9" scale="80" pageOrder="overThenDown" orientation="portrait" r:id="rId1"/>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EC09-87D3-4A51-B310-23B84E44DB5D}">
  <sheetPr codeName="Sheet55">
    <tabColor rgb="FFFFFF99"/>
  </sheetPr>
  <dimension ref="A1:BE61"/>
  <sheetViews>
    <sheetView view="pageLayout" topLeftCell="A52" zoomScale="90" zoomScaleNormal="100" zoomScaleSheetLayoutView="100" zoomScalePageLayoutView="90" workbookViewId="0">
      <selection activeCell="A17" sqref="A17"/>
    </sheetView>
  </sheetViews>
  <sheetFormatPr defaultColWidth="9.140625" defaultRowHeight="14.45"/>
  <cols>
    <col min="1" max="1" width="55.42578125" style="57" customWidth="1"/>
    <col min="2" max="6" width="9.5703125" style="57" customWidth="1"/>
    <col min="7" max="7" width="1.42578125" style="57" customWidth="1"/>
    <col min="8" max="8" width="43.5703125" style="53" customWidth="1"/>
    <col min="9" max="9" width="7.5703125" style="53" customWidth="1"/>
    <col min="10" max="10" width="7.140625" style="53" customWidth="1"/>
    <col min="11" max="11" width="7.85546875" style="53" customWidth="1"/>
    <col min="12" max="12" width="7.42578125" style="53" customWidth="1"/>
    <col min="13" max="13" width="7.5703125" style="53" customWidth="1"/>
    <col min="14" max="14" width="8.42578125" style="53" customWidth="1"/>
    <col min="15" max="15" width="10.42578125" style="53" customWidth="1"/>
    <col min="16" max="16" width="7.5703125" style="53" bestFit="1" customWidth="1"/>
    <col min="17" max="17" width="7.42578125" style="53" customWidth="1"/>
    <col min="18" max="18" width="37" style="53" customWidth="1"/>
    <col min="19" max="19" width="6.42578125" style="53" customWidth="1"/>
    <col min="20" max="20" width="7.42578125" style="53" customWidth="1"/>
    <col min="21" max="21" width="8" style="53" customWidth="1"/>
    <col min="22" max="25" width="6.5703125" style="53" customWidth="1"/>
    <col min="26" max="26" width="7.140625" style="53" customWidth="1"/>
    <col min="27" max="27" width="6.42578125" style="53" customWidth="1"/>
    <col min="28" max="28" width="1" style="53" customWidth="1"/>
    <col min="29" max="29" width="35.42578125" style="53" customWidth="1"/>
    <col min="30" max="30" width="7.5703125" style="53" customWidth="1"/>
    <col min="31" max="31" width="7.140625" style="53" customWidth="1"/>
    <col min="32" max="32" width="8.140625" style="53" customWidth="1"/>
    <col min="33" max="33" width="6.42578125" style="53" customWidth="1"/>
    <col min="34" max="34" width="6.5703125" style="53" customWidth="1"/>
    <col min="35" max="35" width="6.85546875" style="53" customWidth="1"/>
    <col min="36" max="36" width="6.5703125" style="53" customWidth="1"/>
    <col min="37" max="37" width="7.140625" style="53" customWidth="1"/>
    <col min="38" max="38" width="6.42578125" style="53" customWidth="1"/>
    <col min="39" max="39" width="36" style="53" customWidth="1"/>
    <col min="40" max="48" width="7.85546875" style="53" customWidth="1"/>
    <col min="49" max="49" width="31" style="53" customWidth="1"/>
    <col min="50" max="50" width="11.85546875" style="53" customWidth="1"/>
    <col min="51" max="51" width="11.140625" style="53" customWidth="1"/>
    <col min="52" max="52" width="12.5703125" style="53" customWidth="1"/>
    <col min="53" max="53" width="11.140625" style="53" customWidth="1"/>
    <col min="54" max="54" width="12.140625" style="53" customWidth="1"/>
    <col min="55" max="55" width="11.140625" style="53" customWidth="1"/>
    <col min="56" max="16384" width="9.140625" style="53"/>
  </cols>
  <sheetData>
    <row r="1" spans="1:57" ht="13.5" customHeight="1">
      <c r="A1" s="55" t="s">
        <v>1174</v>
      </c>
      <c r="B1" s="54"/>
      <c r="C1" s="54"/>
      <c r="D1" s="54"/>
      <c r="E1" s="54"/>
      <c r="F1" s="54"/>
      <c r="G1" s="54"/>
      <c r="H1" s="55" t="s">
        <v>1175</v>
      </c>
      <c r="I1" s="126"/>
      <c r="J1" s="126"/>
      <c r="K1" s="126"/>
      <c r="L1" s="126"/>
      <c r="M1" s="126"/>
      <c r="N1" s="126"/>
      <c r="O1" s="126"/>
      <c r="P1" s="126"/>
      <c r="Q1" s="126"/>
      <c r="R1" s="55" t="s">
        <v>1176</v>
      </c>
      <c r="AC1" s="55" t="s">
        <v>1176</v>
      </c>
      <c r="AM1" s="55" t="s">
        <v>1176</v>
      </c>
      <c r="AW1" s="55" t="s">
        <v>1177</v>
      </c>
      <c r="AX1" s="126"/>
      <c r="AY1" s="126"/>
      <c r="AZ1" s="126"/>
      <c r="BA1" s="126"/>
      <c r="BB1" s="126"/>
      <c r="BC1" s="126"/>
    </row>
    <row r="2" spans="1:57" ht="13.5" customHeight="1">
      <c r="A2" s="128" t="s">
        <v>1039</v>
      </c>
      <c r="B2" s="279"/>
      <c r="C2" s="279"/>
      <c r="D2" s="279"/>
      <c r="E2" s="279"/>
      <c r="F2" s="279"/>
      <c r="G2" s="279"/>
      <c r="H2" s="128" t="s">
        <v>1039</v>
      </c>
      <c r="I2" s="126"/>
      <c r="J2" s="126"/>
      <c r="K2" s="126"/>
      <c r="L2" s="126"/>
      <c r="M2" s="126"/>
      <c r="N2" s="126"/>
      <c r="O2" s="126"/>
      <c r="P2" s="126"/>
      <c r="Q2" s="126"/>
      <c r="R2" s="128" t="s">
        <v>1039</v>
      </c>
      <c r="AC2" s="128" t="s">
        <v>1039</v>
      </c>
      <c r="AM2" s="128" t="s">
        <v>1039</v>
      </c>
      <c r="AW2" s="128" t="s">
        <v>1039</v>
      </c>
      <c r="AX2" s="126"/>
      <c r="AY2" s="126"/>
      <c r="AZ2" s="126"/>
      <c r="BA2" s="126"/>
      <c r="BB2" s="126"/>
      <c r="BC2" s="126"/>
    </row>
    <row r="3" spans="1:57" ht="12" customHeight="1">
      <c r="A3" s="134"/>
      <c r="B3" s="475"/>
      <c r="C3" s="475"/>
      <c r="D3" s="475"/>
      <c r="E3" s="475"/>
      <c r="F3" s="475"/>
      <c r="G3" s="475"/>
      <c r="Q3" s="474"/>
      <c r="R3" s="58" t="s">
        <v>1178</v>
      </c>
      <c r="AC3" s="58" t="s">
        <v>1178</v>
      </c>
      <c r="AM3" s="58" t="s">
        <v>1178</v>
      </c>
      <c r="AW3" s="58"/>
      <c r="AX3" s="274"/>
      <c r="AY3" s="274"/>
      <c r="AZ3" s="274"/>
      <c r="BA3" s="274"/>
      <c r="BB3" s="274"/>
      <c r="BC3" s="274"/>
      <c r="BD3" s="274"/>
      <c r="BE3" s="274"/>
    </row>
    <row r="4" spans="1:57" ht="15" thickBot="1">
      <c r="A4" s="134"/>
      <c r="B4" s="463"/>
      <c r="C4" s="463"/>
      <c r="D4" s="463"/>
      <c r="E4" s="463"/>
      <c r="F4" s="463"/>
      <c r="G4" s="463"/>
      <c r="H4" s="779"/>
      <c r="Q4" s="473"/>
      <c r="AW4" s="1395"/>
      <c r="AX4" s="1879" t="s">
        <v>1179</v>
      </c>
      <c r="AY4" s="1879"/>
      <c r="AZ4" s="1879" t="s">
        <v>1180</v>
      </c>
      <c r="BA4" s="1879"/>
      <c r="BB4" s="1879" t="s">
        <v>1181</v>
      </c>
      <c r="BC4" s="1879"/>
      <c r="BD4" s="274"/>
      <c r="BE4" s="274"/>
    </row>
    <row r="5" spans="1:57" ht="26.25" customHeight="1" thickBot="1">
      <c r="A5" s="133" t="s">
        <v>1182</v>
      </c>
      <c r="B5" s="773"/>
      <c r="C5" s="773"/>
      <c r="D5" s="773"/>
      <c r="E5" s="773"/>
      <c r="F5" s="773"/>
      <c r="G5" s="463"/>
      <c r="Q5" s="473"/>
      <c r="R5" s="462" t="s">
        <v>1181</v>
      </c>
      <c r="S5" s="458" t="s">
        <v>1183</v>
      </c>
      <c r="T5" s="458" t="s">
        <v>1184</v>
      </c>
      <c r="U5" s="458" t="s">
        <v>1185</v>
      </c>
      <c r="V5" s="458" t="s">
        <v>1186</v>
      </c>
      <c r="W5" s="458" t="s">
        <v>1187</v>
      </c>
      <c r="X5" s="458" t="s">
        <v>1188</v>
      </c>
      <c r="Y5" s="458" t="s">
        <v>1189</v>
      </c>
      <c r="Z5" s="458" t="s">
        <v>1190</v>
      </c>
      <c r="AA5" s="458" t="s">
        <v>337</v>
      </c>
      <c r="AB5" s="56"/>
      <c r="AC5" s="462" t="s">
        <v>1191</v>
      </c>
      <c r="AD5" s="458" t="s">
        <v>1183</v>
      </c>
      <c r="AE5" s="458" t="s">
        <v>1184</v>
      </c>
      <c r="AF5" s="458" t="s">
        <v>1185</v>
      </c>
      <c r="AG5" s="458" t="s">
        <v>1186</v>
      </c>
      <c r="AH5" s="458" t="s">
        <v>1187</v>
      </c>
      <c r="AI5" s="458" t="s">
        <v>1188</v>
      </c>
      <c r="AJ5" s="458" t="s">
        <v>1189</v>
      </c>
      <c r="AK5" s="458" t="s">
        <v>1190</v>
      </c>
      <c r="AL5" s="458" t="s">
        <v>337</v>
      </c>
      <c r="AM5" s="462" t="s">
        <v>1192</v>
      </c>
      <c r="AN5" s="458" t="s">
        <v>1183</v>
      </c>
      <c r="AO5" s="458" t="s">
        <v>1184</v>
      </c>
      <c r="AP5" s="458" t="s">
        <v>1185</v>
      </c>
      <c r="AQ5" s="458" t="s">
        <v>1186</v>
      </c>
      <c r="AR5" s="458" t="s">
        <v>1187</v>
      </c>
      <c r="AS5" s="458" t="s">
        <v>1188</v>
      </c>
      <c r="AT5" s="458" t="s">
        <v>1189</v>
      </c>
      <c r="AU5" s="458" t="s">
        <v>1190</v>
      </c>
      <c r="AV5" s="458" t="s">
        <v>337</v>
      </c>
      <c r="AW5" s="283" t="s">
        <v>109</v>
      </c>
      <c r="AX5" s="1115" t="s">
        <v>1193</v>
      </c>
      <c r="AY5" s="1115" t="s">
        <v>1194</v>
      </c>
      <c r="AZ5" s="1115" t="s">
        <v>1193</v>
      </c>
      <c r="BA5" s="1115" t="s">
        <v>1194</v>
      </c>
      <c r="BB5" s="1115" t="s">
        <v>1193</v>
      </c>
      <c r="BC5" s="1115" t="s">
        <v>1194</v>
      </c>
      <c r="BD5" s="274"/>
      <c r="BE5" s="274"/>
    </row>
    <row r="6" spans="1:57" ht="20.25" customHeight="1" thickBot="1">
      <c r="A6" s="133"/>
      <c r="B6" s="773"/>
      <c r="C6" s="773"/>
      <c r="D6" s="773"/>
      <c r="E6" s="773"/>
      <c r="F6" s="773"/>
      <c r="G6" s="463"/>
      <c r="H6" s="472" t="s">
        <v>666</v>
      </c>
      <c r="I6" s="461" t="s">
        <v>1181</v>
      </c>
      <c r="J6" s="461" t="s">
        <v>1180</v>
      </c>
      <c r="K6" s="461" t="s">
        <v>1191</v>
      </c>
      <c r="L6" s="471" t="s">
        <v>1195</v>
      </c>
      <c r="M6" s="461" t="s">
        <v>1192</v>
      </c>
      <c r="N6" s="461" t="s">
        <v>102</v>
      </c>
      <c r="O6" s="461" t="s">
        <v>1196</v>
      </c>
      <c r="P6" s="461" t="s">
        <v>337</v>
      </c>
      <c r="Q6" s="856"/>
      <c r="R6" s="272" t="s">
        <v>1197</v>
      </c>
      <c r="S6" s="273">
        <v>32.1</v>
      </c>
      <c r="T6" s="275" t="s">
        <v>379</v>
      </c>
      <c r="U6" s="275" t="s">
        <v>379</v>
      </c>
      <c r="V6" s="275" t="s">
        <v>379</v>
      </c>
      <c r="W6" s="275" t="s">
        <v>379</v>
      </c>
      <c r="X6" s="275" t="s">
        <v>379</v>
      </c>
      <c r="Y6" s="275" t="s">
        <v>379</v>
      </c>
      <c r="Z6" s="275" t="s">
        <v>379</v>
      </c>
      <c r="AA6" s="275">
        <v>32.1</v>
      </c>
      <c r="AB6" s="56"/>
      <c r="AC6" s="272" t="s">
        <v>1197</v>
      </c>
      <c r="AD6" s="273">
        <v>4.5</v>
      </c>
      <c r="AE6" s="275" t="s">
        <v>379</v>
      </c>
      <c r="AF6" s="275" t="s">
        <v>379</v>
      </c>
      <c r="AG6" s="275" t="s">
        <v>379</v>
      </c>
      <c r="AH6" s="275" t="s">
        <v>379</v>
      </c>
      <c r="AI6" s="275" t="s">
        <v>379</v>
      </c>
      <c r="AJ6" s="275" t="s">
        <v>379</v>
      </c>
      <c r="AK6" s="275" t="s">
        <v>379</v>
      </c>
      <c r="AL6" s="275">
        <v>4.5</v>
      </c>
      <c r="AM6" s="272" t="s">
        <v>1197</v>
      </c>
      <c r="AN6" s="273">
        <v>0.3</v>
      </c>
      <c r="AO6" s="275" t="s">
        <v>379</v>
      </c>
      <c r="AP6" s="275" t="s">
        <v>379</v>
      </c>
      <c r="AQ6" s="275" t="s">
        <v>379</v>
      </c>
      <c r="AR6" s="275" t="s">
        <v>379</v>
      </c>
      <c r="AS6" s="275" t="s">
        <v>379</v>
      </c>
      <c r="AT6" s="275" t="s">
        <v>379</v>
      </c>
      <c r="AU6" s="275" t="s">
        <v>379</v>
      </c>
      <c r="AV6" s="275">
        <v>0.3</v>
      </c>
      <c r="AW6" s="704"/>
      <c r="AX6" s="703"/>
      <c r="AY6" s="703"/>
      <c r="AZ6" s="703"/>
      <c r="BA6" s="703"/>
      <c r="BB6" s="703"/>
      <c r="BC6" s="703"/>
      <c r="BD6" s="274"/>
      <c r="BE6" s="274"/>
    </row>
    <row r="7" spans="1:57" ht="13.5" customHeight="1">
      <c r="A7" s="133"/>
      <c r="B7" s="274"/>
      <c r="C7" s="274"/>
      <c r="D7" s="274"/>
      <c r="E7" s="274"/>
      <c r="F7" s="274"/>
      <c r="G7" s="463"/>
      <c r="H7" s="272" t="s">
        <v>1197</v>
      </c>
      <c r="I7" s="273">
        <v>32.1</v>
      </c>
      <c r="J7" s="273">
        <v>4.9000000000000004</v>
      </c>
      <c r="K7" s="273">
        <v>4.5</v>
      </c>
      <c r="L7" s="273">
        <v>6.1</v>
      </c>
      <c r="M7" s="273">
        <v>0.3</v>
      </c>
      <c r="N7" s="273">
        <v>0.1</v>
      </c>
      <c r="O7" s="702"/>
      <c r="P7" s="273">
        <v>47.9</v>
      </c>
      <c r="Q7" s="856"/>
      <c r="R7" s="272" t="s">
        <v>1198</v>
      </c>
      <c r="S7" s="273">
        <v>9.3000000000000007</v>
      </c>
      <c r="T7" s="273">
        <v>5.6</v>
      </c>
      <c r="U7" s="273">
        <v>7.3</v>
      </c>
      <c r="V7" s="273">
        <v>8.1999999999999993</v>
      </c>
      <c r="W7" s="273">
        <v>19.5</v>
      </c>
      <c r="X7" s="273">
        <v>12.9</v>
      </c>
      <c r="Y7" s="273">
        <v>17.899999999999999</v>
      </c>
      <c r="Z7" s="275" t="s">
        <v>379</v>
      </c>
      <c r="AA7" s="275">
        <v>80.599999999999994</v>
      </c>
      <c r="AB7" s="56"/>
      <c r="AC7" s="272" t="s">
        <v>1198</v>
      </c>
      <c r="AD7" s="273">
        <v>7.2</v>
      </c>
      <c r="AE7" s="273">
        <v>3.6</v>
      </c>
      <c r="AF7" s="273">
        <v>9.5</v>
      </c>
      <c r="AG7" s="273">
        <v>7.9</v>
      </c>
      <c r="AH7" s="273">
        <v>14.4</v>
      </c>
      <c r="AI7" s="273">
        <v>5.6</v>
      </c>
      <c r="AJ7" s="273">
        <v>43.6</v>
      </c>
      <c r="AK7" s="275" t="s">
        <v>379</v>
      </c>
      <c r="AL7" s="275">
        <v>91.7</v>
      </c>
      <c r="AM7" s="272" t="s">
        <v>1198</v>
      </c>
      <c r="AN7" s="273">
        <v>4.4000000000000004</v>
      </c>
      <c r="AO7" s="273">
        <v>2.8</v>
      </c>
      <c r="AP7" s="273">
        <v>5.9</v>
      </c>
      <c r="AQ7" s="273">
        <v>7.8</v>
      </c>
      <c r="AR7" s="273">
        <v>15.6</v>
      </c>
      <c r="AS7" s="273">
        <v>16.5</v>
      </c>
      <c r="AT7" s="273">
        <v>16.3</v>
      </c>
      <c r="AU7" s="275" t="s">
        <v>379</v>
      </c>
      <c r="AV7" s="275">
        <v>69.400000000000006</v>
      </c>
      <c r="AW7" s="467"/>
      <c r="AX7" s="470"/>
      <c r="AY7" s="470"/>
      <c r="AZ7" s="470"/>
      <c r="BA7" s="470"/>
      <c r="BB7" s="470"/>
      <c r="BC7" s="470"/>
      <c r="BD7" s="274"/>
      <c r="BE7" s="274"/>
    </row>
    <row r="8" spans="1:57" ht="13.5" customHeight="1" thickBot="1">
      <c r="A8" s="274"/>
      <c r="B8" s="133" t="s">
        <v>1199</v>
      </c>
      <c r="C8" s="274"/>
      <c r="D8" s="274"/>
      <c r="E8" s="274"/>
      <c r="F8" s="282"/>
      <c r="G8" s="463"/>
      <c r="H8" s="272" t="s">
        <v>1198</v>
      </c>
      <c r="I8" s="273">
        <v>80.599999999999994</v>
      </c>
      <c r="J8" s="273">
        <v>12.2</v>
      </c>
      <c r="K8" s="273">
        <v>91.7</v>
      </c>
      <c r="L8" s="273">
        <v>89</v>
      </c>
      <c r="M8" s="273">
        <v>69.400000000000006</v>
      </c>
      <c r="N8" s="273">
        <v>2.2000000000000002</v>
      </c>
      <c r="O8" s="702"/>
      <c r="P8" s="273">
        <v>345</v>
      </c>
      <c r="Q8" s="856"/>
      <c r="R8" s="272" t="s">
        <v>1200</v>
      </c>
      <c r="S8" s="273">
        <v>1.1000000000000001</v>
      </c>
      <c r="T8" s="273">
        <v>0.1</v>
      </c>
      <c r="U8" s="273">
        <v>0.1</v>
      </c>
      <c r="V8" s="273" t="s">
        <v>379</v>
      </c>
      <c r="W8" s="273" t="s">
        <v>379</v>
      </c>
      <c r="X8" s="273" t="s">
        <v>379</v>
      </c>
      <c r="Y8" s="275" t="s">
        <v>379</v>
      </c>
      <c r="Z8" s="275" t="s">
        <v>379</v>
      </c>
      <c r="AA8" s="275">
        <v>1.3</v>
      </c>
      <c r="AB8" s="56"/>
      <c r="AC8" s="272" t="s">
        <v>1200</v>
      </c>
      <c r="AD8" s="273">
        <v>0.1</v>
      </c>
      <c r="AE8" s="273" t="s">
        <v>379</v>
      </c>
      <c r="AF8" s="273" t="s">
        <v>379</v>
      </c>
      <c r="AG8" s="273" t="s">
        <v>379</v>
      </c>
      <c r="AH8" s="273" t="s">
        <v>379</v>
      </c>
      <c r="AI8" s="273" t="s">
        <v>379</v>
      </c>
      <c r="AJ8" s="275" t="s">
        <v>379</v>
      </c>
      <c r="AK8" s="275" t="s">
        <v>379</v>
      </c>
      <c r="AL8" s="275">
        <v>0.1</v>
      </c>
      <c r="AM8" s="272" t="s">
        <v>1200</v>
      </c>
      <c r="AN8" s="273">
        <v>0.1</v>
      </c>
      <c r="AO8" s="273" t="s">
        <v>379</v>
      </c>
      <c r="AP8" s="273" t="s">
        <v>379</v>
      </c>
      <c r="AQ8" s="273" t="s">
        <v>379</v>
      </c>
      <c r="AR8" s="273" t="s">
        <v>379</v>
      </c>
      <c r="AS8" s="273" t="s">
        <v>379</v>
      </c>
      <c r="AT8" s="275" t="s">
        <v>379</v>
      </c>
      <c r="AU8" s="275" t="s">
        <v>379</v>
      </c>
      <c r="AV8" s="275">
        <v>0.1</v>
      </c>
      <c r="AW8" s="467" t="s">
        <v>1201</v>
      </c>
      <c r="AX8" s="467">
        <v>100314.8084155877</v>
      </c>
      <c r="AY8" s="467">
        <v>98244.862939995888</v>
      </c>
      <c r="AZ8" s="467">
        <v>11755.004341706703</v>
      </c>
      <c r="BA8" s="467">
        <v>11694.229134408371</v>
      </c>
      <c r="BB8" s="467">
        <v>34203.060441823538</v>
      </c>
      <c r="BC8" s="467">
        <v>34090.525909677628</v>
      </c>
      <c r="BD8" s="274"/>
      <c r="BE8" s="274"/>
    </row>
    <row r="9" spans="1:57" ht="13.5" customHeight="1" thickBot="1">
      <c r="A9" s="1141" t="s">
        <v>666</v>
      </c>
      <c r="B9" s="469" t="s">
        <v>1181</v>
      </c>
      <c r="C9" s="469" t="s">
        <v>1180</v>
      </c>
      <c r="D9" s="469" t="s">
        <v>1191</v>
      </c>
      <c r="E9" s="469" t="s">
        <v>102</v>
      </c>
      <c r="F9" s="469" t="s">
        <v>1202</v>
      </c>
      <c r="G9" s="463"/>
      <c r="H9" s="272" t="s">
        <v>1200</v>
      </c>
      <c r="I9" s="273">
        <v>1.3</v>
      </c>
      <c r="J9" s="273">
        <v>0.1</v>
      </c>
      <c r="K9" s="273">
        <v>0.1</v>
      </c>
      <c r="L9" s="273">
        <v>0.1</v>
      </c>
      <c r="M9" s="273">
        <v>0.1</v>
      </c>
      <c r="N9" s="273">
        <v>0.3</v>
      </c>
      <c r="O9" s="702"/>
      <c r="P9" s="273">
        <v>2</v>
      </c>
      <c r="Q9" s="856"/>
      <c r="R9" s="269" t="s">
        <v>1203</v>
      </c>
      <c r="S9" s="273">
        <v>6.8</v>
      </c>
      <c r="T9" s="275" t="s">
        <v>379</v>
      </c>
      <c r="U9" s="275" t="s">
        <v>379</v>
      </c>
      <c r="V9" s="275" t="s">
        <v>379</v>
      </c>
      <c r="W9" s="275" t="s">
        <v>379</v>
      </c>
      <c r="X9" s="275" t="s">
        <v>379</v>
      </c>
      <c r="Y9" s="275" t="s">
        <v>379</v>
      </c>
      <c r="Z9" s="273" t="s">
        <v>379</v>
      </c>
      <c r="AA9" s="273">
        <v>6.8</v>
      </c>
      <c r="AB9" s="56"/>
      <c r="AC9" s="269" t="s">
        <v>1203</v>
      </c>
      <c r="AD9" s="273">
        <v>20.2</v>
      </c>
      <c r="AE9" s="275" t="s">
        <v>379</v>
      </c>
      <c r="AF9" s="275" t="s">
        <v>379</v>
      </c>
      <c r="AG9" s="275" t="s">
        <v>379</v>
      </c>
      <c r="AH9" s="275" t="s">
        <v>379</v>
      </c>
      <c r="AI9" s="275" t="s">
        <v>379</v>
      </c>
      <c r="AJ9" s="275" t="s">
        <v>379</v>
      </c>
      <c r="AK9" s="273" t="s">
        <v>379</v>
      </c>
      <c r="AL9" s="273">
        <v>20.2</v>
      </c>
      <c r="AM9" s="269" t="s">
        <v>1203</v>
      </c>
      <c r="AN9" s="273">
        <v>7.8</v>
      </c>
      <c r="AO9" s="275" t="s">
        <v>379</v>
      </c>
      <c r="AP9" s="275" t="s">
        <v>379</v>
      </c>
      <c r="AQ9" s="275" t="s">
        <v>379</v>
      </c>
      <c r="AR9" s="275" t="s">
        <v>379</v>
      </c>
      <c r="AS9" s="275" t="s">
        <v>379</v>
      </c>
      <c r="AT9" s="275" t="s">
        <v>379</v>
      </c>
      <c r="AU9" s="273" t="s">
        <v>379</v>
      </c>
      <c r="AV9" s="273">
        <v>7.8</v>
      </c>
      <c r="AW9" s="466" t="s">
        <v>1204</v>
      </c>
      <c r="AX9" s="466">
        <v>97638.924999502444</v>
      </c>
      <c r="AY9" s="466">
        <v>95970.362036323393</v>
      </c>
      <c r="AZ9" s="466">
        <v>11362.533495541766</v>
      </c>
      <c r="BA9" s="466">
        <v>11360.628915168174</v>
      </c>
      <c r="BB9" s="466">
        <v>33792.841240013484</v>
      </c>
      <c r="BC9" s="466">
        <v>33741.839588139075</v>
      </c>
      <c r="BD9" s="274"/>
      <c r="BE9" s="274"/>
    </row>
    <row r="10" spans="1:57" ht="13.5" customHeight="1">
      <c r="A10" s="457" t="s">
        <v>1205</v>
      </c>
      <c r="B10" s="456">
        <v>33.79284124001348</v>
      </c>
      <c r="C10" s="456">
        <v>11.362533495541765</v>
      </c>
      <c r="D10" s="456">
        <v>23.521650497810864</v>
      </c>
      <c r="E10" s="456">
        <v>28.961707477747968</v>
      </c>
      <c r="F10" s="456">
        <v>97.638732711114088</v>
      </c>
      <c r="G10" s="463"/>
      <c r="H10" s="272" t="s">
        <v>1206</v>
      </c>
      <c r="I10" s="273">
        <v>6.8</v>
      </c>
      <c r="J10" s="273">
        <v>8</v>
      </c>
      <c r="K10" s="273">
        <v>20.2</v>
      </c>
      <c r="L10" s="273">
        <v>14.7</v>
      </c>
      <c r="M10" s="273">
        <v>7.8</v>
      </c>
      <c r="N10" s="273"/>
      <c r="O10" s="273">
        <v>7.6</v>
      </c>
      <c r="P10" s="273">
        <v>65.099999999999994</v>
      </c>
      <c r="Q10" s="855"/>
      <c r="R10" s="272" t="s">
        <v>1207</v>
      </c>
      <c r="S10" s="273" t="s">
        <v>379</v>
      </c>
      <c r="T10" s="275" t="s">
        <v>379</v>
      </c>
      <c r="U10" s="275" t="s">
        <v>379</v>
      </c>
      <c r="V10" s="275" t="s">
        <v>379</v>
      </c>
      <c r="W10" s="275" t="s">
        <v>379</v>
      </c>
      <c r="X10" s="275" t="s">
        <v>379</v>
      </c>
      <c r="Y10" s="275" t="s">
        <v>379</v>
      </c>
      <c r="Z10" s="273">
        <v>15.5</v>
      </c>
      <c r="AA10" s="273">
        <v>15.5</v>
      </c>
      <c r="AB10" s="56"/>
      <c r="AC10" s="272" t="s">
        <v>1207</v>
      </c>
      <c r="AD10" s="273" t="s">
        <v>379</v>
      </c>
      <c r="AE10" s="275" t="s">
        <v>379</v>
      </c>
      <c r="AF10" s="275" t="s">
        <v>379</v>
      </c>
      <c r="AG10" s="275" t="s">
        <v>379</v>
      </c>
      <c r="AH10" s="275" t="s">
        <v>379</v>
      </c>
      <c r="AI10" s="275" t="s">
        <v>379</v>
      </c>
      <c r="AJ10" s="275" t="s">
        <v>379</v>
      </c>
      <c r="AK10" s="273">
        <v>1.4</v>
      </c>
      <c r="AL10" s="273">
        <v>1.4</v>
      </c>
      <c r="AM10" s="272" t="s">
        <v>1207</v>
      </c>
      <c r="AN10" s="273" t="s">
        <v>379</v>
      </c>
      <c r="AO10" s="275" t="s">
        <v>379</v>
      </c>
      <c r="AP10" s="275" t="s">
        <v>379</v>
      </c>
      <c r="AQ10" s="275" t="s">
        <v>379</v>
      </c>
      <c r="AR10" s="275" t="s">
        <v>379</v>
      </c>
      <c r="AS10" s="275" t="s">
        <v>379</v>
      </c>
      <c r="AT10" s="275" t="s">
        <v>379</v>
      </c>
      <c r="AU10" s="273">
        <v>0.8</v>
      </c>
      <c r="AV10" s="273">
        <v>0.8</v>
      </c>
      <c r="AW10" s="466" t="s">
        <v>1208</v>
      </c>
      <c r="AX10" s="466">
        <v>2675.8834160852662</v>
      </c>
      <c r="AY10" s="466">
        <v>2274.5009036724764</v>
      </c>
      <c r="AZ10" s="466">
        <v>392.47084616493845</v>
      </c>
      <c r="BA10" s="466">
        <v>333.60021924019765</v>
      </c>
      <c r="BB10" s="466">
        <v>410.21920181005999</v>
      </c>
      <c r="BC10" s="466">
        <v>348.686321538551</v>
      </c>
      <c r="BD10" s="274"/>
      <c r="BE10" s="274"/>
    </row>
    <row r="11" spans="1:57">
      <c r="A11" s="453" t="s">
        <v>1209</v>
      </c>
      <c r="B11" s="278">
        <v>30.298842847460001</v>
      </c>
      <c r="C11" s="278">
        <v>4.8865628751546533</v>
      </c>
      <c r="D11" s="278">
        <v>12.986002811471565</v>
      </c>
      <c r="E11" s="278">
        <v>6.5036721185772022</v>
      </c>
      <c r="F11" s="278">
        <v>54.675080652663411</v>
      </c>
      <c r="G11" s="463"/>
      <c r="H11" s="272" t="s">
        <v>1207</v>
      </c>
      <c r="I11" s="273">
        <v>15.5</v>
      </c>
      <c r="J11" s="273">
        <v>8.1999999999999993</v>
      </c>
      <c r="K11" s="273">
        <v>1.4</v>
      </c>
      <c r="L11" s="273">
        <v>3.2</v>
      </c>
      <c r="M11" s="273">
        <v>0.8</v>
      </c>
      <c r="N11" s="273">
        <v>1.1000000000000001</v>
      </c>
      <c r="O11" s="702"/>
      <c r="P11" s="273">
        <v>30.2</v>
      </c>
      <c r="Q11" s="852"/>
      <c r="R11" s="122" t="s">
        <v>1210</v>
      </c>
      <c r="S11" s="157">
        <v>49.3</v>
      </c>
      <c r="T11" s="157">
        <v>5.6</v>
      </c>
      <c r="U11" s="157">
        <v>7.4</v>
      </c>
      <c r="V11" s="157">
        <v>8.1999999999999993</v>
      </c>
      <c r="W11" s="157">
        <v>19.5</v>
      </c>
      <c r="X11" s="157">
        <v>12.9</v>
      </c>
      <c r="Y11" s="157">
        <v>17.899999999999999</v>
      </c>
      <c r="Z11" s="157">
        <v>15.5</v>
      </c>
      <c r="AA11" s="157">
        <v>136.30000000000001</v>
      </c>
      <c r="AB11" s="56"/>
      <c r="AC11" s="122" t="s">
        <v>1210</v>
      </c>
      <c r="AD11" s="157">
        <v>32</v>
      </c>
      <c r="AE11" s="157">
        <v>3.6</v>
      </c>
      <c r="AF11" s="157">
        <v>9.5</v>
      </c>
      <c r="AG11" s="157">
        <v>7.9</v>
      </c>
      <c r="AH11" s="157">
        <v>14.4</v>
      </c>
      <c r="AI11" s="157">
        <v>5.6</v>
      </c>
      <c r="AJ11" s="157">
        <v>43.6</v>
      </c>
      <c r="AK11" s="157">
        <v>1.4</v>
      </c>
      <c r="AL11" s="157">
        <v>117.9</v>
      </c>
      <c r="AM11" s="122" t="s">
        <v>1210</v>
      </c>
      <c r="AN11" s="157">
        <v>12.6</v>
      </c>
      <c r="AO11" s="157">
        <v>2.8</v>
      </c>
      <c r="AP11" s="157">
        <v>5.9</v>
      </c>
      <c r="AQ11" s="157">
        <v>7.8</v>
      </c>
      <c r="AR11" s="157">
        <v>15.6</v>
      </c>
      <c r="AS11" s="157">
        <v>16.5</v>
      </c>
      <c r="AT11" s="157">
        <v>16.3</v>
      </c>
      <c r="AU11" s="157">
        <v>0.8</v>
      </c>
      <c r="AV11" s="157">
        <v>78.400000000000006</v>
      </c>
      <c r="AW11" s="466" t="s">
        <v>1211</v>
      </c>
      <c r="AX11" s="466">
        <v>0</v>
      </c>
      <c r="AY11" s="466">
        <v>0</v>
      </c>
      <c r="AZ11" s="466">
        <v>0</v>
      </c>
      <c r="BA11" s="466">
        <v>0</v>
      </c>
      <c r="BB11" s="466">
        <v>0</v>
      </c>
      <c r="BC11" s="466">
        <v>0</v>
      </c>
      <c r="BD11" s="274"/>
      <c r="BE11" s="274"/>
    </row>
    <row r="12" spans="1:57" ht="20.45" thickBot="1">
      <c r="A12" s="453" t="s">
        <v>1212</v>
      </c>
      <c r="B12" s="278">
        <v>2.6685039761262916</v>
      </c>
      <c r="C12" s="278">
        <v>5.4319978426040691</v>
      </c>
      <c r="D12" s="278">
        <v>1.1835874354335802</v>
      </c>
      <c r="E12" s="278">
        <v>5.0406763956941463</v>
      </c>
      <c r="F12" s="278">
        <v>14.32476564985809</v>
      </c>
      <c r="G12" s="463"/>
      <c r="H12" s="455" t="s">
        <v>1213</v>
      </c>
      <c r="I12" s="777"/>
      <c r="J12" s="777"/>
      <c r="K12" s="777"/>
      <c r="L12" s="777"/>
      <c r="M12" s="777"/>
      <c r="N12" s="777"/>
      <c r="O12" s="777">
        <v>80.2</v>
      </c>
      <c r="P12" s="777">
        <v>80.2</v>
      </c>
      <c r="Q12" s="779"/>
      <c r="R12" s="272" t="s">
        <v>1214</v>
      </c>
      <c r="S12" s="273">
        <v>3</v>
      </c>
      <c r="T12" s="273">
        <v>0.9</v>
      </c>
      <c r="U12" s="273">
        <v>1.3</v>
      </c>
      <c r="V12" s="273" t="s">
        <v>379</v>
      </c>
      <c r="W12" s="273" t="s">
        <v>379</v>
      </c>
      <c r="X12" s="273" t="s">
        <v>379</v>
      </c>
      <c r="Y12" s="275" t="s">
        <v>379</v>
      </c>
      <c r="Z12" s="273">
        <v>63.8</v>
      </c>
      <c r="AA12" s="273">
        <v>69</v>
      </c>
      <c r="AB12" s="56"/>
      <c r="AC12" s="272" t="s">
        <v>1214</v>
      </c>
      <c r="AD12" s="273">
        <v>0.6</v>
      </c>
      <c r="AE12" s="273">
        <v>0.7</v>
      </c>
      <c r="AF12" s="273">
        <v>0.2</v>
      </c>
      <c r="AG12" s="273" t="s">
        <v>379</v>
      </c>
      <c r="AH12" s="273" t="s">
        <v>379</v>
      </c>
      <c r="AI12" s="273" t="s">
        <v>379</v>
      </c>
      <c r="AJ12" s="275" t="s">
        <v>379</v>
      </c>
      <c r="AK12" s="273">
        <v>57.2</v>
      </c>
      <c r="AL12" s="273">
        <v>58.7</v>
      </c>
      <c r="AM12" s="272" t="s">
        <v>1214</v>
      </c>
      <c r="AN12" s="273">
        <v>0.9</v>
      </c>
      <c r="AO12" s="273">
        <v>0.9</v>
      </c>
      <c r="AP12" s="273">
        <v>0.2</v>
      </c>
      <c r="AQ12" s="273" t="s">
        <v>379</v>
      </c>
      <c r="AR12" s="273">
        <v>0.1</v>
      </c>
      <c r="AS12" s="273">
        <v>0.1</v>
      </c>
      <c r="AT12" s="275" t="s">
        <v>379</v>
      </c>
      <c r="AU12" s="273">
        <v>25.9</v>
      </c>
      <c r="AV12" s="273">
        <v>28.1</v>
      </c>
      <c r="AW12" s="244"/>
      <c r="AX12" s="244"/>
      <c r="AY12" s="244"/>
      <c r="AZ12" s="244"/>
      <c r="BA12" s="244"/>
      <c r="BB12" s="244"/>
      <c r="BC12" s="244"/>
      <c r="BD12" s="274"/>
      <c r="BE12" s="274"/>
    </row>
    <row r="13" spans="1:57" ht="20.25" customHeight="1">
      <c r="A13" s="453" t="s">
        <v>1215</v>
      </c>
      <c r="B13" s="278">
        <v>9.6899389650000001E-2</v>
      </c>
      <c r="C13" s="278">
        <v>1.0167644867317729</v>
      </c>
      <c r="D13" s="278">
        <v>2.7337039592801089</v>
      </c>
      <c r="E13" s="278">
        <v>0.95500517098787041</v>
      </c>
      <c r="F13" s="278">
        <v>4.8023730066497512</v>
      </c>
      <c r="G13" s="463"/>
      <c r="H13" s="122" t="s">
        <v>1210</v>
      </c>
      <c r="I13" s="157">
        <v>136.30000000000001</v>
      </c>
      <c r="J13" s="157">
        <v>33.4</v>
      </c>
      <c r="K13" s="157">
        <v>117.9</v>
      </c>
      <c r="L13" s="157">
        <v>113.1</v>
      </c>
      <c r="M13" s="157">
        <v>78.400000000000006</v>
      </c>
      <c r="N13" s="157">
        <v>3.6</v>
      </c>
      <c r="O13" s="157">
        <v>87.7</v>
      </c>
      <c r="P13" s="157">
        <v>570.4</v>
      </c>
      <c r="Q13" s="854"/>
      <c r="R13" s="272" t="s">
        <v>1216</v>
      </c>
      <c r="S13" s="273">
        <v>3</v>
      </c>
      <c r="T13" s="273">
        <v>1.1000000000000001</v>
      </c>
      <c r="U13" s="273">
        <v>0.2</v>
      </c>
      <c r="V13" s="273">
        <v>7.2</v>
      </c>
      <c r="W13" s="273">
        <v>5.0999999999999996</v>
      </c>
      <c r="X13" s="273" t="s">
        <v>379</v>
      </c>
      <c r="Y13" s="275" t="s">
        <v>379</v>
      </c>
      <c r="Z13" s="273" t="s">
        <v>379</v>
      </c>
      <c r="AA13" s="275">
        <v>16.7</v>
      </c>
      <c r="AB13" s="56"/>
      <c r="AC13" s="272" t="s">
        <v>1216</v>
      </c>
      <c r="AD13" s="273">
        <v>1.5</v>
      </c>
      <c r="AE13" s="273">
        <v>0.6</v>
      </c>
      <c r="AF13" s="273" t="s">
        <v>379</v>
      </c>
      <c r="AG13" s="273" t="s">
        <v>379</v>
      </c>
      <c r="AH13" s="273" t="s">
        <v>379</v>
      </c>
      <c r="AI13" s="273" t="s">
        <v>379</v>
      </c>
      <c r="AJ13" s="275" t="s">
        <v>379</v>
      </c>
      <c r="AK13" s="273" t="s">
        <v>379</v>
      </c>
      <c r="AL13" s="275">
        <v>2.2000000000000002</v>
      </c>
      <c r="AM13" s="272" t="s">
        <v>1216</v>
      </c>
      <c r="AN13" s="273">
        <v>2.7</v>
      </c>
      <c r="AO13" s="273">
        <v>1.8</v>
      </c>
      <c r="AP13" s="273" t="s">
        <v>379</v>
      </c>
      <c r="AQ13" s="273" t="s">
        <v>379</v>
      </c>
      <c r="AR13" s="273">
        <v>0.1</v>
      </c>
      <c r="AS13" s="273">
        <v>0.1</v>
      </c>
      <c r="AT13" s="275" t="s">
        <v>379</v>
      </c>
      <c r="AU13" s="273" t="s">
        <v>379</v>
      </c>
      <c r="AV13" s="275">
        <v>4.7</v>
      </c>
      <c r="AW13" s="467" t="s">
        <v>1217</v>
      </c>
      <c r="AX13" s="467">
        <v>353780.66206556634</v>
      </c>
      <c r="AY13" s="467">
        <v>71428.435490457661</v>
      </c>
      <c r="AZ13" s="467">
        <v>45906.433232395939</v>
      </c>
      <c r="BA13" s="467">
        <v>27672.85241865068</v>
      </c>
      <c r="BB13" s="467">
        <v>146876.0804235948</v>
      </c>
      <c r="BC13" s="467">
        <v>51867.792744183003</v>
      </c>
      <c r="BD13" s="274"/>
      <c r="BE13" s="274"/>
    </row>
    <row r="14" spans="1:57" ht="13.5" customHeight="1">
      <c r="A14" s="453" t="s">
        <v>1218</v>
      </c>
      <c r="B14" s="278">
        <v>0.72859502677719024</v>
      </c>
      <c r="C14" s="278">
        <v>2.7208291051270615E-2</v>
      </c>
      <c r="D14" s="278">
        <v>6.6183562916256085</v>
      </c>
      <c r="E14" s="278">
        <v>16.462353792488749</v>
      </c>
      <c r="F14" s="278">
        <v>23.836513401942835</v>
      </c>
      <c r="G14" s="463"/>
      <c r="H14" s="272"/>
      <c r="I14" s="281"/>
      <c r="J14" s="281"/>
      <c r="K14" s="281"/>
      <c r="L14" s="281"/>
      <c r="M14" s="281"/>
      <c r="N14" s="281"/>
      <c r="O14" s="281"/>
      <c r="P14" s="281"/>
      <c r="Q14" s="779"/>
      <c r="R14" s="272" t="s">
        <v>1219</v>
      </c>
      <c r="S14" s="273" t="s">
        <v>379</v>
      </c>
      <c r="T14" s="273">
        <v>0.2</v>
      </c>
      <c r="U14" s="273">
        <v>5.8</v>
      </c>
      <c r="V14" s="273" t="s">
        <v>379</v>
      </c>
      <c r="W14" s="273" t="s">
        <v>379</v>
      </c>
      <c r="X14" s="273" t="s">
        <v>379</v>
      </c>
      <c r="Y14" s="275" t="s">
        <v>379</v>
      </c>
      <c r="Z14" s="273" t="s">
        <v>379</v>
      </c>
      <c r="AA14" s="275">
        <v>6.1</v>
      </c>
      <c r="AB14" s="56"/>
      <c r="AC14" s="272" t="s">
        <v>1219</v>
      </c>
      <c r="AD14" s="273" t="s">
        <v>379</v>
      </c>
      <c r="AE14" s="273" t="s">
        <v>379</v>
      </c>
      <c r="AF14" s="273" t="s">
        <v>379</v>
      </c>
      <c r="AG14" s="273" t="s">
        <v>379</v>
      </c>
      <c r="AH14" s="273" t="s">
        <v>379</v>
      </c>
      <c r="AI14" s="273" t="s">
        <v>379</v>
      </c>
      <c r="AJ14" s="275" t="s">
        <v>379</v>
      </c>
      <c r="AK14" s="273" t="s">
        <v>379</v>
      </c>
      <c r="AL14" s="275" t="s">
        <v>379</v>
      </c>
      <c r="AM14" s="272" t="s">
        <v>1219</v>
      </c>
      <c r="AN14" s="273" t="s">
        <v>379</v>
      </c>
      <c r="AO14" s="273" t="s">
        <v>379</v>
      </c>
      <c r="AP14" s="273" t="s">
        <v>379</v>
      </c>
      <c r="AQ14" s="273" t="s">
        <v>379</v>
      </c>
      <c r="AR14" s="273" t="s">
        <v>379</v>
      </c>
      <c r="AS14" s="273" t="s">
        <v>379</v>
      </c>
      <c r="AT14" s="275" t="s">
        <v>379</v>
      </c>
      <c r="AU14" s="273" t="s">
        <v>379</v>
      </c>
      <c r="AV14" s="275" t="s">
        <v>379</v>
      </c>
      <c r="AW14" s="466" t="s">
        <v>1220</v>
      </c>
      <c r="AX14" s="466">
        <v>104276.42522069538</v>
      </c>
      <c r="AY14" s="466">
        <v>7051.3362386050603</v>
      </c>
      <c r="AZ14" s="466">
        <v>352.66056475008372</v>
      </c>
      <c r="BA14" s="466">
        <v>53.241230019679875</v>
      </c>
      <c r="BB14" s="466">
        <v>34501.727849849784</v>
      </c>
      <c r="BC14" s="466">
        <v>2396.6907188229848</v>
      </c>
      <c r="BD14" s="274"/>
      <c r="BE14" s="274"/>
    </row>
    <row r="15" spans="1:57" ht="13.5" customHeight="1">
      <c r="A15" s="457" t="s">
        <v>1221</v>
      </c>
      <c r="B15" s="456">
        <v>0.41021920181006005</v>
      </c>
      <c r="C15" s="456">
        <v>0.39247084616493844</v>
      </c>
      <c r="D15" s="456">
        <v>0.17174103288773362</v>
      </c>
      <c r="E15" s="456">
        <v>1.7014005340213336</v>
      </c>
      <c r="F15" s="456">
        <v>2.6758316148840651</v>
      </c>
      <c r="G15" s="463"/>
      <c r="H15" s="272" t="s">
        <v>1214</v>
      </c>
      <c r="I15" s="273">
        <v>69</v>
      </c>
      <c r="J15" s="273">
        <v>12.6</v>
      </c>
      <c r="K15" s="273">
        <v>58.7</v>
      </c>
      <c r="L15" s="273">
        <v>35</v>
      </c>
      <c r="M15" s="273">
        <v>28.1</v>
      </c>
      <c r="N15" s="273">
        <v>2.4</v>
      </c>
      <c r="O15" s="702"/>
      <c r="P15" s="273">
        <v>205.8</v>
      </c>
      <c r="Q15" s="779"/>
      <c r="R15" s="272" t="s">
        <v>1222</v>
      </c>
      <c r="S15" s="273" t="s">
        <v>379</v>
      </c>
      <c r="T15" s="273">
        <v>1.3</v>
      </c>
      <c r="U15" s="273">
        <v>3.5</v>
      </c>
      <c r="V15" s="273" t="s">
        <v>379</v>
      </c>
      <c r="W15" s="273" t="s">
        <v>379</v>
      </c>
      <c r="X15" s="273" t="s">
        <v>379</v>
      </c>
      <c r="Y15" s="275" t="s">
        <v>379</v>
      </c>
      <c r="Z15" s="273" t="s">
        <v>379</v>
      </c>
      <c r="AA15" s="275">
        <v>4.8</v>
      </c>
      <c r="AB15" s="56"/>
      <c r="AC15" s="272" t="s">
        <v>1222</v>
      </c>
      <c r="AD15" s="273" t="s">
        <v>379</v>
      </c>
      <c r="AE15" s="273" t="s">
        <v>379</v>
      </c>
      <c r="AF15" s="273" t="s">
        <v>379</v>
      </c>
      <c r="AG15" s="273" t="s">
        <v>379</v>
      </c>
      <c r="AH15" s="273" t="s">
        <v>379</v>
      </c>
      <c r="AI15" s="273" t="s">
        <v>379</v>
      </c>
      <c r="AJ15" s="275" t="s">
        <v>379</v>
      </c>
      <c r="AK15" s="273" t="s">
        <v>379</v>
      </c>
      <c r="AL15" s="275" t="s">
        <v>379</v>
      </c>
      <c r="AM15" s="272" t="s">
        <v>1222</v>
      </c>
      <c r="AN15" s="273" t="s">
        <v>379</v>
      </c>
      <c r="AO15" s="273" t="s">
        <v>379</v>
      </c>
      <c r="AP15" s="273" t="s">
        <v>379</v>
      </c>
      <c r="AQ15" s="273" t="s">
        <v>379</v>
      </c>
      <c r="AR15" s="273" t="s">
        <v>379</v>
      </c>
      <c r="AS15" s="273" t="s">
        <v>379</v>
      </c>
      <c r="AT15" s="275" t="s">
        <v>379</v>
      </c>
      <c r="AU15" s="273" t="s">
        <v>379</v>
      </c>
      <c r="AV15" s="275" t="s">
        <v>379</v>
      </c>
      <c r="AW15" s="466" t="s">
        <v>1223</v>
      </c>
      <c r="AX15" s="466"/>
      <c r="AY15" s="466"/>
      <c r="AZ15" s="466"/>
      <c r="BA15" s="466"/>
      <c r="BB15" s="466"/>
      <c r="BC15" s="466"/>
      <c r="BD15" s="274"/>
      <c r="BE15" s="274"/>
    </row>
    <row r="16" spans="1:57" ht="13.5" customHeight="1">
      <c r="A16" s="453" t="s">
        <v>1218</v>
      </c>
      <c r="B16" s="278">
        <v>0.41000405586926003</v>
      </c>
      <c r="C16" s="278">
        <v>0.29046827588749169</v>
      </c>
      <c r="D16" s="278">
        <v>6.8867564052426153E-2</v>
      </c>
      <c r="E16" s="278">
        <v>1.7014005340213336</v>
      </c>
      <c r="F16" s="278">
        <v>2.4707404298305109</v>
      </c>
      <c r="G16" s="463"/>
      <c r="H16" s="272" t="s">
        <v>1216</v>
      </c>
      <c r="I16" s="273">
        <v>16.7</v>
      </c>
      <c r="J16" s="273">
        <v>1.7</v>
      </c>
      <c r="K16" s="273">
        <v>2.2000000000000002</v>
      </c>
      <c r="L16" s="273">
        <v>0.9</v>
      </c>
      <c r="M16" s="273">
        <v>4.7</v>
      </c>
      <c r="N16" s="273">
        <v>0.7</v>
      </c>
      <c r="O16" s="702"/>
      <c r="P16" s="273">
        <v>27</v>
      </c>
      <c r="Q16" s="779"/>
      <c r="R16" s="272" t="s">
        <v>1224</v>
      </c>
      <c r="S16" s="273">
        <v>0.5</v>
      </c>
      <c r="T16" s="273">
        <v>1.2</v>
      </c>
      <c r="U16" s="273">
        <v>1.2</v>
      </c>
      <c r="V16" s="273">
        <v>0.3</v>
      </c>
      <c r="W16" s="273" t="s">
        <v>379</v>
      </c>
      <c r="X16" s="273" t="s">
        <v>379</v>
      </c>
      <c r="Y16" s="275" t="s">
        <v>379</v>
      </c>
      <c r="Z16" s="273" t="s">
        <v>379</v>
      </c>
      <c r="AA16" s="275">
        <v>3.1</v>
      </c>
      <c r="AB16" s="56"/>
      <c r="AC16" s="272" t="s">
        <v>1224</v>
      </c>
      <c r="AD16" s="273" t="s">
        <v>379</v>
      </c>
      <c r="AE16" s="273" t="s">
        <v>379</v>
      </c>
      <c r="AF16" s="273" t="s">
        <v>379</v>
      </c>
      <c r="AG16" s="273" t="s">
        <v>379</v>
      </c>
      <c r="AH16" s="273" t="s">
        <v>379</v>
      </c>
      <c r="AI16" s="273" t="s">
        <v>379</v>
      </c>
      <c r="AJ16" s="275" t="s">
        <v>379</v>
      </c>
      <c r="AK16" s="273" t="s">
        <v>379</v>
      </c>
      <c r="AL16" s="275" t="s">
        <v>379</v>
      </c>
      <c r="AM16" s="272" t="s">
        <v>1224</v>
      </c>
      <c r="AN16" s="273" t="s">
        <v>379</v>
      </c>
      <c r="AO16" s="273" t="s">
        <v>379</v>
      </c>
      <c r="AP16" s="273" t="s">
        <v>379</v>
      </c>
      <c r="AQ16" s="273" t="s">
        <v>379</v>
      </c>
      <c r="AR16" s="273" t="s">
        <v>379</v>
      </c>
      <c r="AS16" s="273" t="s">
        <v>379</v>
      </c>
      <c r="AT16" s="275" t="s">
        <v>379</v>
      </c>
      <c r="AU16" s="273" t="s">
        <v>379</v>
      </c>
      <c r="AV16" s="275" t="s">
        <v>379</v>
      </c>
      <c r="AW16" s="466" t="s">
        <v>1225</v>
      </c>
      <c r="AX16" s="466">
        <v>110243.46017357313</v>
      </c>
      <c r="AY16" s="466">
        <v>43853.097269892329</v>
      </c>
      <c r="AZ16" s="466">
        <v>12519.825176611426</v>
      </c>
      <c r="BA16" s="466">
        <v>5171.5868423367228</v>
      </c>
      <c r="BB16" s="466">
        <v>36168.922715904067</v>
      </c>
      <c r="BC16" s="466">
        <v>14848.87088592884</v>
      </c>
      <c r="BD16" s="274"/>
      <c r="BE16" s="274"/>
    </row>
    <row r="17" spans="1:57" ht="22.5" customHeight="1" thickBot="1">
      <c r="A17" s="453" t="s">
        <v>1226</v>
      </c>
      <c r="B17" s="278">
        <v>2.1514594079999921E-4</v>
      </c>
      <c r="C17" s="278">
        <v>0.10200257027744676</v>
      </c>
      <c r="D17" s="278">
        <v>0.10287346883530749</v>
      </c>
      <c r="E17" s="278">
        <v>0</v>
      </c>
      <c r="F17" s="278">
        <v>0.20509118505355423</v>
      </c>
      <c r="G17" s="463"/>
      <c r="H17" s="272" t="s">
        <v>1227</v>
      </c>
      <c r="I17" s="273">
        <v>41</v>
      </c>
      <c r="J17" s="273">
        <v>20.6</v>
      </c>
      <c r="K17" s="273">
        <v>34</v>
      </c>
      <c r="L17" s="273">
        <v>55.7</v>
      </c>
      <c r="M17" s="273">
        <v>13</v>
      </c>
      <c r="N17" s="273">
        <v>11.600000000000001</v>
      </c>
      <c r="O17" s="273"/>
      <c r="P17" s="273">
        <v>175.70000000000002</v>
      </c>
      <c r="Q17" s="273"/>
      <c r="R17" s="272" t="s">
        <v>1228</v>
      </c>
      <c r="S17" s="273">
        <v>1.9</v>
      </c>
      <c r="T17" s="273" t="s">
        <v>379</v>
      </c>
      <c r="U17" s="273">
        <v>1.3</v>
      </c>
      <c r="V17" s="273">
        <v>2.5</v>
      </c>
      <c r="W17" s="273">
        <v>5</v>
      </c>
      <c r="X17" s="273">
        <v>2.5</v>
      </c>
      <c r="Y17" s="275">
        <v>0.7</v>
      </c>
      <c r="Z17" s="273" t="s">
        <v>379</v>
      </c>
      <c r="AA17" s="275">
        <v>14</v>
      </c>
      <c r="AB17" s="56"/>
      <c r="AC17" s="272" t="s">
        <v>1228</v>
      </c>
      <c r="AD17" s="273" t="s">
        <v>379</v>
      </c>
      <c r="AE17" s="273" t="s">
        <v>379</v>
      </c>
      <c r="AF17" s="273">
        <v>7.1</v>
      </c>
      <c r="AG17" s="273">
        <v>6.7</v>
      </c>
      <c r="AH17" s="273">
        <v>17</v>
      </c>
      <c r="AI17" s="273">
        <v>0.2</v>
      </c>
      <c r="AJ17" s="275">
        <v>0.1</v>
      </c>
      <c r="AK17" s="273" t="s">
        <v>379</v>
      </c>
      <c r="AL17" s="275">
        <v>31</v>
      </c>
      <c r="AM17" s="272" t="s">
        <v>1228</v>
      </c>
      <c r="AN17" s="273" t="s">
        <v>379</v>
      </c>
      <c r="AO17" s="273" t="s">
        <v>379</v>
      </c>
      <c r="AP17" s="273">
        <v>1.9</v>
      </c>
      <c r="AQ17" s="273">
        <v>1.9</v>
      </c>
      <c r="AR17" s="273">
        <v>6.3</v>
      </c>
      <c r="AS17" s="273">
        <v>0.1</v>
      </c>
      <c r="AT17" s="275">
        <v>0.1</v>
      </c>
      <c r="AU17" s="273" t="s">
        <v>379</v>
      </c>
      <c r="AV17" s="275">
        <v>10.199999999999999</v>
      </c>
      <c r="AW17" s="466" t="s">
        <v>1229</v>
      </c>
      <c r="AX17" s="466">
        <v>12417.063505131329</v>
      </c>
      <c r="AY17" s="466">
        <v>2495.2503192368736</v>
      </c>
      <c r="AZ17" s="466">
        <v>159.98745865999999</v>
      </c>
      <c r="BA17" s="466">
        <v>0</v>
      </c>
      <c r="BB17" s="466">
        <v>6717.7712815209443</v>
      </c>
      <c r="BC17" s="466">
        <v>449.30033821440077</v>
      </c>
      <c r="BD17" s="274"/>
      <c r="BE17" s="274"/>
    </row>
    <row r="18" spans="1:57" ht="13.5" customHeight="1">
      <c r="A18" s="221" t="s">
        <v>1230</v>
      </c>
      <c r="B18" s="123">
        <v>34.203060441823531</v>
      </c>
      <c r="C18" s="123">
        <v>11.755004341706707</v>
      </c>
      <c r="D18" s="123">
        <v>23.693391530698573</v>
      </c>
      <c r="E18" s="123">
        <v>30.66310801176931</v>
      </c>
      <c r="F18" s="123">
        <v>100.31456432599815</v>
      </c>
      <c r="G18" s="463"/>
      <c r="H18" s="276" t="s">
        <v>1231</v>
      </c>
      <c r="I18" s="273">
        <v>6.1</v>
      </c>
      <c r="J18" s="273">
        <v>4.0999999999999996</v>
      </c>
      <c r="K18" s="273"/>
      <c r="L18" s="273"/>
      <c r="M18" s="273"/>
      <c r="N18" s="273">
        <v>5.5</v>
      </c>
      <c r="O18" s="702"/>
      <c r="P18" s="273">
        <v>15.6</v>
      </c>
      <c r="Q18" s="779"/>
      <c r="R18" s="272" t="s">
        <v>1232</v>
      </c>
      <c r="S18" s="273">
        <v>0.1</v>
      </c>
      <c r="T18" s="273">
        <v>1.2</v>
      </c>
      <c r="U18" s="273">
        <v>1.8</v>
      </c>
      <c r="V18" s="273">
        <v>2.4</v>
      </c>
      <c r="W18" s="273">
        <v>3.2</v>
      </c>
      <c r="X18" s="273">
        <v>4.2</v>
      </c>
      <c r="Y18" s="273">
        <v>0.2</v>
      </c>
      <c r="Z18" s="275" t="s">
        <v>379</v>
      </c>
      <c r="AA18" s="275">
        <v>13</v>
      </c>
      <c r="AB18" s="56"/>
      <c r="AC18" s="272" t="s">
        <v>1232</v>
      </c>
      <c r="AD18" s="273" t="s">
        <v>379</v>
      </c>
      <c r="AE18" s="273">
        <v>0.1</v>
      </c>
      <c r="AF18" s="273">
        <v>1.9</v>
      </c>
      <c r="AG18" s="273">
        <v>0.5</v>
      </c>
      <c r="AH18" s="273">
        <v>0.4</v>
      </c>
      <c r="AI18" s="273" t="s">
        <v>379</v>
      </c>
      <c r="AJ18" s="273" t="s">
        <v>379</v>
      </c>
      <c r="AK18" s="275" t="s">
        <v>379</v>
      </c>
      <c r="AL18" s="275">
        <v>3</v>
      </c>
      <c r="AM18" s="272" t="s">
        <v>1232</v>
      </c>
      <c r="AN18" s="273" t="s">
        <v>379</v>
      </c>
      <c r="AO18" s="273">
        <v>0.2</v>
      </c>
      <c r="AP18" s="273">
        <v>0.6</v>
      </c>
      <c r="AQ18" s="273">
        <v>0.6</v>
      </c>
      <c r="AR18" s="273">
        <v>1.2</v>
      </c>
      <c r="AS18" s="273">
        <v>0.2</v>
      </c>
      <c r="AT18" s="273" t="s">
        <v>379</v>
      </c>
      <c r="AU18" s="275" t="s">
        <v>379</v>
      </c>
      <c r="AV18" s="275">
        <v>2.8</v>
      </c>
      <c r="AW18" s="466" t="s">
        <v>1233</v>
      </c>
      <c r="AX18" s="466">
        <v>74174.650418509365</v>
      </c>
      <c r="AY18" s="466">
        <v>12737.484211921997</v>
      </c>
      <c r="AZ18" s="466">
        <v>26240.960950197048</v>
      </c>
      <c r="BA18" s="466">
        <v>22031.097643199242</v>
      </c>
      <c r="BB18" s="466">
        <v>53447.409134110036</v>
      </c>
      <c r="BC18" s="466">
        <v>31707.156221099533</v>
      </c>
      <c r="BD18" s="274"/>
      <c r="BE18" s="274"/>
    </row>
    <row r="19" spans="1:57" ht="13.5" customHeight="1">
      <c r="A19"/>
      <c r="B19" s="1068"/>
      <c r="C19" s="1068"/>
      <c r="D19" s="1068"/>
      <c r="E19" s="1068"/>
      <c r="F19" s="1068"/>
      <c r="G19" s="463"/>
      <c r="H19" s="276" t="s">
        <v>1234</v>
      </c>
      <c r="I19" s="273">
        <v>4.8</v>
      </c>
      <c r="J19" s="273">
        <v>4.5999999999999996</v>
      </c>
      <c r="K19" s="273"/>
      <c r="L19" s="273"/>
      <c r="M19" s="273"/>
      <c r="N19" s="273">
        <v>1.9</v>
      </c>
      <c r="O19" s="702"/>
      <c r="P19" s="273">
        <v>11.3</v>
      </c>
      <c r="Q19" s="779"/>
      <c r="R19" s="272" t="s">
        <v>1235</v>
      </c>
      <c r="S19" s="273" t="s">
        <v>379</v>
      </c>
      <c r="T19" s="273" t="s">
        <v>379</v>
      </c>
      <c r="U19" s="273" t="s">
        <v>379</v>
      </c>
      <c r="V19" s="273" t="s">
        <v>379</v>
      </c>
      <c r="W19" s="273" t="s">
        <v>379</v>
      </c>
      <c r="X19" s="273">
        <v>1.3</v>
      </c>
      <c r="Y19" s="273" t="s">
        <v>379</v>
      </c>
      <c r="Z19" s="275" t="s">
        <v>379</v>
      </c>
      <c r="AA19" s="275">
        <v>1.3</v>
      </c>
      <c r="AB19" s="56"/>
      <c r="AC19" s="272" t="s">
        <v>1235</v>
      </c>
      <c r="AD19" s="273" t="s">
        <v>379</v>
      </c>
      <c r="AE19" s="273" t="s">
        <v>379</v>
      </c>
      <c r="AF19" s="273" t="s">
        <v>379</v>
      </c>
      <c r="AG19" s="273" t="s">
        <v>379</v>
      </c>
      <c r="AH19" s="273" t="s">
        <v>379</v>
      </c>
      <c r="AI19" s="273">
        <v>0.6</v>
      </c>
      <c r="AJ19" s="273" t="s">
        <v>379</v>
      </c>
      <c r="AK19" s="275" t="s">
        <v>379</v>
      </c>
      <c r="AL19" s="275">
        <v>0.6</v>
      </c>
      <c r="AM19" s="272" t="s">
        <v>1235</v>
      </c>
      <c r="AN19" s="273" t="s">
        <v>379</v>
      </c>
      <c r="AO19" s="273" t="s">
        <v>379</v>
      </c>
      <c r="AP19" s="273" t="s">
        <v>379</v>
      </c>
      <c r="AQ19" s="273" t="s">
        <v>379</v>
      </c>
      <c r="AR19" s="273" t="s">
        <v>379</v>
      </c>
      <c r="AS19" s="273">
        <v>0.1</v>
      </c>
      <c r="AT19" s="273" t="s">
        <v>379</v>
      </c>
      <c r="AU19" s="275" t="s">
        <v>379</v>
      </c>
      <c r="AV19" s="275">
        <v>0.1</v>
      </c>
      <c r="AW19" s="466" t="s">
        <v>1236</v>
      </c>
      <c r="AX19" s="466">
        <v>52669.062747657117</v>
      </c>
      <c r="AY19" s="466">
        <v>5291.267450801397</v>
      </c>
      <c r="AZ19" s="466">
        <v>6632.9990821773836</v>
      </c>
      <c r="BA19" s="466">
        <v>416.92670309503683</v>
      </c>
      <c r="BB19" s="466">
        <v>16040.249442209995</v>
      </c>
      <c r="BC19" s="466">
        <v>2465.7745801172487</v>
      </c>
      <c r="BD19" s="274"/>
      <c r="BE19" s="274"/>
    </row>
    <row r="20" spans="1:57" ht="13.5" customHeight="1">
      <c r="A20" s="453" t="s">
        <v>1237</v>
      </c>
      <c r="B20" s="278">
        <v>1.4522331879999998E-2</v>
      </c>
      <c r="C20" s="278">
        <v>2.270429509E-2</v>
      </c>
      <c r="D20" s="278">
        <v>1.2174006900000003E-2</v>
      </c>
      <c r="E20" s="278">
        <v>0.27249725012999981</v>
      </c>
      <c r="F20" s="278">
        <v>0.3218978839999998</v>
      </c>
      <c r="G20" s="463"/>
      <c r="H20" s="272" t="s">
        <v>1238</v>
      </c>
      <c r="I20" s="273">
        <v>3.1</v>
      </c>
      <c r="J20" s="273">
        <v>6.5</v>
      </c>
      <c r="K20" s="273"/>
      <c r="L20" s="273"/>
      <c r="M20" s="273"/>
      <c r="N20" s="273">
        <v>1.6</v>
      </c>
      <c r="O20" s="702"/>
      <c r="P20" s="273">
        <v>11.2</v>
      </c>
      <c r="Q20" s="779"/>
      <c r="R20" s="272" t="s">
        <v>1207</v>
      </c>
      <c r="S20" s="273" t="s">
        <v>379</v>
      </c>
      <c r="T20" s="273" t="s">
        <v>379</v>
      </c>
      <c r="U20" s="273" t="s">
        <v>379</v>
      </c>
      <c r="V20" s="273" t="s">
        <v>379</v>
      </c>
      <c r="W20" s="273" t="s">
        <v>379</v>
      </c>
      <c r="X20" s="273" t="s">
        <v>379</v>
      </c>
      <c r="Y20" s="273" t="s">
        <v>379</v>
      </c>
      <c r="Z20" s="275">
        <v>15.5</v>
      </c>
      <c r="AA20" s="275">
        <v>15.5</v>
      </c>
      <c r="AB20" s="56"/>
      <c r="AC20" s="272" t="s">
        <v>1207</v>
      </c>
      <c r="AD20" s="273" t="s">
        <v>379</v>
      </c>
      <c r="AE20" s="273" t="s">
        <v>379</v>
      </c>
      <c r="AF20" s="273" t="s">
        <v>379</v>
      </c>
      <c r="AG20" s="273" t="s">
        <v>379</v>
      </c>
      <c r="AH20" s="273" t="s">
        <v>379</v>
      </c>
      <c r="AI20" s="273" t="s">
        <v>379</v>
      </c>
      <c r="AJ20" s="273" t="s">
        <v>379</v>
      </c>
      <c r="AK20" s="275">
        <v>1.1000000000000001</v>
      </c>
      <c r="AL20" s="275">
        <v>1.1000000000000001</v>
      </c>
      <c r="AM20" s="272" t="s">
        <v>1207</v>
      </c>
      <c r="AN20" s="273" t="s">
        <v>379</v>
      </c>
      <c r="AO20" s="273" t="s">
        <v>379</v>
      </c>
      <c r="AP20" s="273" t="s">
        <v>379</v>
      </c>
      <c r="AQ20" s="273" t="s">
        <v>379</v>
      </c>
      <c r="AR20" s="273" t="s">
        <v>379</v>
      </c>
      <c r="AS20" s="273" t="s">
        <v>379</v>
      </c>
      <c r="AT20" s="273" t="s">
        <v>379</v>
      </c>
      <c r="AU20" s="275">
        <v>1.2</v>
      </c>
      <c r="AV20" s="275">
        <v>1.2</v>
      </c>
      <c r="AW20" s="468"/>
      <c r="AX20" s="778"/>
      <c r="AY20" s="778"/>
      <c r="AZ20" s="778"/>
      <c r="BA20" s="778"/>
      <c r="BB20" s="778"/>
      <c r="BC20" s="778"/>
      <c r="BD20" s="274"/>
      <c r="BE20" s="274"/>
    </row>
    <row r="21" spans="1:57" ht="15" thickBot="1">
      <c r="A21" s="453" t="s">
        <v>1239</v>
      </c>
      <c r="B21" s="278">
        <v>0.12530043032000002</v>
      </c>
      <c r="C21" s="278">
        <v>0</v>
      </c>
      <c r="D21" s="278">
        <v>3E-11</v>
      </c>
      <c r="E21" s="278">
        <v>1.9644946862999997</v>
      </c>
      <c r="F21" s="278">
        <v>2.0897951166499995</v>
      </c>
      <c r="G21" s="463"/>
      <c r="H21" s="272" t="s">
        <v>1240</v>
      </c>
      <c r="I21" s="273">
        <v>14</v>
      </c>
      <c r="J21" s="273"/>
      <c r="K21" s="273">
        <v>31</v>
      </c>
      <c r="L21" s="273">
        <v>55.7</v>
      </c>
      <c r="M21" s="273">
        <v>10.199999999999999</v>
      </c>
      <c r="N21" s="273">
        <v>0.4</v>
      </c>
      <c r="O21" s="702"/>
      <c r="P21" s="273">
        <v>111.2</v>
      </c>
      <c r="Q21" s="854"/>
      <c r="R21" s="455" t="s">
        <v>273</v>
      </c>
      <c r="S21" s="270" t="s">
        <v>379</v>
      </c>
      <c r="T21" s="270" t="s">
        <v>379</v>
      </c>
      <c r="U21" s="270" t="s">
        <v>379</v>
      </c>
      <c r="V21" s="270" t="s">
        <v>379</v>
      </c>
      <c r="W21" s="270" t="s">
        <v>379</v>
      </c>
      <c r="X21" s="270" t="s">
        <v>379</v>
      </c>
      <c r="Y21" s="270" t="s">
        <v>379</v>
      </c>
      <c r="Z21" s="270">
        <v>18</v>
      </c>
      <c r="AA21" s="270">
        <v>18</v>
      </c>
      <c r="AB21" s="56"/>
      <c r="AC21" s="455" t="s">
        <v>273</v>
      </c>
      <c r="AD21" s="270" t="s">
        <v>379</v>
      </c>
      <c r="AE21" s="270" t="s">
        <v>379</v>
      </c>
      <c r="AF21" s="270" t="s">
        <v>379</v>
      </c>
      <c r="AG21" s="270" t="s">
        <v>379</v>
      </c>
      <c r="AH21" s="270" t="s">
        <v>379</v>
      </c>
      <c r="AI21" s="270" t="s">
        <v>379</v>
      </c>
      <c r="AJ21" s="270" t="s">
        <v>379</v>
      </c>
      <c r="AK21" s="270">
        <v>5.3</v>
      </c>
      <c r="AL21" s="270">
        <v>5.3</v>
      </c>
      <c r="AM21" s="455" t="s">
        <v>273</v>
      </c>
      <c r="AN21" s="270" t="s">
        <v>379</v>
      </c>
      <c r="AO21" s="270" t="s">
        <v>379</v>
      </c>
      <c r="AP21" s="270" t="s">
        <v>379</v>
      </c>
      <c r="AQ21" s="270" t="s">
        <v>379</v>
      </c>
      <c r="AR21" s="270" t="s">
        <v>379</v>
      </c>
      <c r="AS21" s="270" t="s">
        <v>379</v>
      </c>
      <c r="AT21" s="270" t="s">
        <v>379</v>
      </c>
      <c r="AU21" s="270">
        <v>4.3</v>
      </c>
      <c r="AV21" s="270">
        <v>4.3</v>
      </c>
      <c r="AW21" s="467" t="s">
        <v>1241</v>
      </c>
      <c r="AX21" s="467">
        <v>35950.37961378858</v>
      </c>
      <c r="AY21" s="467">
        <v>10083.953457020169</v>
      </c>
      <c r="AZ21" s="467">
        <v>31248.225849931114</v>
      </c>
      <c r="BA21" s="467">
        <v>20754.639313988017</v>
      </c>
      <c r="BB21" s="467">
        <v>37195.34500699061</v>
      </c>
      <c r="BC21" s="467">
        <v>28041.513674013011</v>
      </c>
      <c r="BD21" s="274"/>
      <c r="BE21" s="274"/>
    </row>
    <row r="22" spans="1:57" ht="14.25" customHeight="1">
      <c r="A22" s="453" t="s">
        <v>1242</v>
      </c>
      <c r="B22" s="278">
        <v>0.45204335112999999</v>
      </c>
      <c r="C22" s="278">
        <v>0.49168326046000005</v>
      </c>
      <c r="D22" s="278">
        <v>0.28536839624000004</v>
      </c>
      <c r="E22" s="278">
        <v>9.3070305580000012E-2</v>
      </c>
      <c r="F22" s="278">
        <v>1.3221653134100002</v>
      </c>
      <c r="G22" s="463"/>
      <c r="H22" s="272" t="s">
        <v>1243</v>
      </c>
      <c r="I22" s="273">
        <v>13</v>
      </c>
      <c r="J22" s="273">
        <v>5.4</v>
      </c>
      <c r="K22" s="273">
        <v>3</v>
      </c>
      <c r="L22" s="273"/>
      <c r="M22" s="273">
        <v>2.8</v>
      </c>
      <c r="N22" s="273">
        <v>2.2000000000000002</v>
      </c>
      <c r="O22" s="702"/>
      <c r="P22" s="273">
        <v>26.4</v>
      </c>
      <c r="Q22" s="853"/>
      <c r="R22" s="122" t="s">
        <v>1244</v>
      </c>
      <c r="S22" s="157">
        <v>8.4</v>
      </c>
      <c r="T22" s="157">
        <v>6</v>
      </c>
      <c r="U22" s="157">
        <v>15.1</v>
      </c>
      <c r="V22" s="157">
        <v>12.4</v>
      </c>
      <c r="W22" s="157">
        <v>13.3</v>
      </c>
      <c r="X22" s="157">
        <v>8</v>
      </c>
      <c r="Y22" s="157">
        <v>0.9</v>
      </c>
      <c r="Z22" s="157">
        <v>97.3</v>
      </c>
      <c r="AA22" s="157">
        <v>161.4</v>
      </c>
      <c r="AB22" s="56"/>
      <c r="AC22" s="122" t="s">
        <v>1244</v>
      </c>
      <c r="AD22" s="157">
        <v>2.1</v>
      </c>
      <c r="AE22" s="157">
        <v>1.4</v>
      </c>
      <c r="AF22" s="157">
        <v>9.1</v>
      </c>
      <c r="AG22" s="157">
        <v>7.2</v>
      </c>
      <c r="AH22" s="157">
        <v>17.399999999999999</v>
      </c>
      <c r="AI22" s="157">
        <v>0.8</v>
      </c>
      <c r="AJ22" s="157">
        <v>0.1</v>
      </c>
      <c r="AK22" s="157">
        <v>63.7</v>
      </c>
      <c r="AL22" s="157">
        <v>101.9</v>
      </c>
      <c r="AM22" s="122" t="s">
        <v>1244</v>
      </c>
      <c r="AN22" s="157">
        <v>3.6</v>
      </c>
      <c r="AO22" s="157">
        <v>2.9</v>
      </c>
      <c r="AP22" s="157">
        <v>2.7</v>
      </c>
      <c r="AQ22" s="157">
        <v>2.5</v>
      </c>
      <c r="AR22" s="157">
        <v>7.7</v>
      </c>
      <c r="AS22" s="157">
        <v>0.4</v>
      </c>
      <c r="AT22" s="157">
        <v>0.1</v>
      </c>
      <c r="AU22" s="157">
        <v>31.4</v>
      </c>
      <c r="AV22" s="157">
        <v>51.3</v>
      </c>
      <c r="AW22" s="466" t="s">
        <v>1245</v>
      </c>
      <c r="AX22" s="466">
        <v>20850.817426418747</v>
      </c>
      <c r="AY22" s="466">
        <v>1881.0000192235609</v>
      </c>
      <c r="AZ22" s="466">
        <v>25.723123102835398</v>
      </c>
      <c r="BA22" s="466">
        <v>25.370451614835396</v>
      </c>
      <c r="BB22" s="466">
        <v>6686.280267000001</v>
      </c>
      <c r="BC22" s="466">
        <v>63.331209039999997</v>
      </c>
      <c r="BD22" s="274"/>
      <c r="BE22" s="274"/>
    </row>
    <row r="23" spans="1:57" ht="24" customHeight="1" thickBot="1">
      <c r="A23" s="124"/>
      <c r="B23" s="1069"/>
      <c r="C23" s="1069"/>
      <c r="D23" s="1069"/>
      <c r="E23" s="1069"/>
      <c r="F23" s="1069"/>
      <c r="G23" s="463"/>
      <c r="H23" s="272" t="s">
        <v>1235</v>
      </c>
      <c r="I23" s="273">
        <v>1.3</v>
      </c>
      <c r="J23" s="273">
        <v>3.8</v>
      </c>
      <c r="K23" s="273">
        <v>0.6</v>
      </c>
      <c r="L23" s="273"/>
      <c r="M23" s="273">
        <v>0.1</v>
      </c>
      <c r="N23" s="273">
        <v>1</v>
      </c>
      <c r="O23" s="702"/>
      <c r="P23" s="273">
        <v>6.7</v>
      </c>
      <c r="Q23" s="852"/>
      <c r="R23" s="272" t="s">
        <v>1246</v>
      </c>
      <c r="S23" s="772">
        <v>4.5</v>
      </c>
      <c r="T23" s="772">
        <v>24.3</v>
      </c>
      <c r="U23" s="772">
        <v>1.1000000000000001</v>
      </c>
      <c r="V23" s="772">
        <v>1.3</v>
      </c>
      <c r="W23" s="772">
        <v>4</v>
      </c>
      <c r="X23" s="772">
        <v>-1.2</v>
      </c>
      <c r="Y23" s="275">
        <v>0.5</v>
      </c>
      <c r="Z23" s="772" t="s">
        <v>379</v>
      </c>
      <c r="AA23" s="275">
        <v>34.5</v>
      </c>
      <c r="AB23" s="56"/>
      <c r="AC23" s="272" t="s">
        <v>1246</v>
      </c>
      <c r="AD23" s="772">
        <v>-4.5999999999999996</v>
      </c>
      <c r="AE23" s="772">
        <v>-12.1</v>
      </c>
      <c r="AF23" s="772">
        <v>-0.4</v>
      </c>
      <c r="AG23" s="772">
        <v>-0.8</v>
      </c>
      <c r="AH23" s="772">
        <v>1.9</v>
      </c>
      <c r="AI23" s="772">
        <v>-1.4</v>
      </c>
      <c r="AJ23" s="275">
        <v>0.2</v>
      </c>
      <c r="AK23" s="772" t="s">
        <v>379</v>
      </c>
      <c r="AL23" s="275">
        <v>-17.2</v>
      </c>
      <c r="AM23" s="272" t="s">
        <v>1246</v>
      </c>
      <c r="AN23" s="772">
        <v>-2.7</v>
      </c>
      <c r="AO23" s="772">
        <v>-22.7</v>
      </c>
      <c r="AP23" s="772">
        <v>-2.8</v>
      </c>
      <c r="AQ23" s="772">
        <v>-0.5</v>
      </c>
      <c r="AR23" s="772">
        <v>-2.2999999999999998</v>
      </c>
      <c r="AS23" s="772">
        <v>0.1</v>
      </c>
      <c r="AT23" s="275">
        <v>-0.5</v>
      </c>
      <c r="AU23" s="772" t="s">
        <v>379</v>
      </c>
      <c r="AV23" s="275">
        <v>-31.4</v>
      </c>
      <c r="AW23" s="466" t="s">
        <v>1247</v>
      </c>
      <c r="AX23" s="466">
        <v>10877.187844612039</v>
      </c>
      <c r="AY23" s="466">
        <v>4677.6238152037513</v>
      </c>
      <c r="AZ23" s="466">
        <v>1350.4394786679175</v>
      </c>
      <c r="BA23" s="466">
        <v>569.57592867540632</v>
      </c>
      <c r="BB23" s="466">
        <v>3506.8264693998112</v>
      </c>
      <c r="BC23" s="466">
        <v>1113.0564950302185</v>
      </c>
      <c r="BD23" s="274"/>
      <c r="BE23" s="274"/>
    </row>
    <row r="24" spans="1:57">
      <c r="A24" s="452" t="s">
        <v>1248</v>
      </c>
      <c r="B24" s="123">
        <v>34.794926555153545</v>
      </c>
      <c r="C24" s="123">
        <v>12.269391897256703</v>
      </c>
      <c r="D24" s="123">
        <v>23.990933933868597</v>
      </c>
      <c r="E24" s="123">
        <v>32.993170253779304</v>
      </c>
      <c r="F24" s="123">
        <v>104.04842264005813</v>
      </c>
      <c r="G24" s="463"/>
      <c r="H24" s="272" t="s">
        <v>1207</v>
      </c>
      <c r="I24" s="273">
        <v>15.5</v>
      </c>
      <c r="J24" s="273">
        <v>9.3000000000000007</v>
      </c>
      <c r="K24" s="273">
        <v>1.1000000000000001</v>
      </c>
      <c r="L24" s="273">
        <v>3.5</v>
      </c>
      <c r="M24" s="273">
        <v>1.2</v>
      </c>
      <c r="N24" s="273">
        <v>0.9</v>
      </c>
      <c r="O24" s="702"/>
      <c r="P24" s="273">
        <v>31.5</v>
      </c>
      <c r="Q24" s="851"/>
      <c r="AB24" s="56"/>
      <c r="AC24" s="272"/>
      <c r="AD24" s="273"/>
      <c r="AE24" s="275"/>
      <c r="AF24" s="275"/>
      <c r="AG24" s="275"/>
      <c r="AH24" s="275"/>
      <c r="AI24" s="275"/>
      <c r="AJ24" s="275"/>
      <c r="AK24" s="275"/>
      <c r="AL24" s="275"/>
      <c r="AM24" s="466"/>
      <c r="AN24" s="466"/>
      <c r="AO24" s="466"/>
      <c r="AP24" s="466"/>
      <c r="AQ24" s="466"/>
      <c r="AR24" s="466"/>
      <c r="AS24" s="466"/>
      <c r="AT24" s="466"/>
      <c r="AU24" s="466"/>
      <c r="AV24" s="466"/>
      <c r="AW24" s="466" t="s">
        <v>1249</v>
      </c>
      <c r="AX24" s="466">
        <v>4222.3743427577938</v>
      </c>
      <c r="AY24" s="466">
        <v>3525.3296225928566</v>
      </c>
      <c r="AZ24" s="466">
        <v>29872.063248160361</v>
      </c>
      <c r="BA24" s="466">
        <v>29773.210956732408</v>
      </c>
      <c r="BB24" s="466">
        <v>27002.238270590798</v>
      </c>
      <c r="BC24" s="466">
        <v>26865.125969942797</v>
      </c>
      <c r="BD24" s="274"/>
      <c r="BE24" s="274"/>
    </row>
    <row r="25" spans="1:57" ht="15" thickBot="1">
      <c r="A25" s="274"/>
      <c r="B25" s="274"/>
      <c r="C25" s="274"/>
      <c r="D25" s="274"/>
      <c r="E25" s="274"/>
      <c r="F25" s="274"/>
      <c r="G25" s="463"/>
      <c r="H25" s="272" t="s">
        <v>1250</v>
      </c>
      <c r="I25" s="702"/>
      <c r="J25" s="702"/>
      <c r="K25" s="702"/>
      <c r="L25" s="702"/>
      <c r="M25" s="702"/>
      <c r="N25" s="702"/>
      <c r="O25" s="273">
        <v>90.1</v>
      </c>
      <c r="P25" s="273">
        <v>90.1</v>
      </c>
      <c r="Q25" s="851"/>
      <c r="AB25" s="56"/>
      <c r="AC25" s="272"/>
      <c r="AD25" s="273"/>
      <c r="AE25" s="273"/>
      <c r="AF25" s="273"/>
      <c r="AG25" s="273"/>
      <c r="AH25" s="273"/>
      <c r="AI25" s="273"/>
      <c r="AJ25" s="273"/>
      <c r="AK25" s="275"/>
      <c r="AL25" s="275"/>
      <c r="AM25" s="466"/>
      <c r="AN25" s="466"/>
      <c r="AO25" s="466"/>
      <c r="AP25" s="466"/>
      <c r="AQ25" s="466"/>
      <c r="AR25" s="466"/>
      <c r="AS25" s="466"/>
      <c r="AT25" s="466"/>
      <c r="AU25" s="466"/>
      <c r="AV25" s="466"/>
      <c r="AW25" s="466" t="s">
        <v>1251</v>
      </c>
      <c r="AX25" s="466"/>
      <c r="AY25" s="466">
        <v>0</v>
      </c>
      <c r="AZ25" s="466"/>
      <c r="BA25" s="466">
        <v>-9613.5180230346341</v>
      </c>
      <c r="BB25" s="466"/>
      <c r="BC25" s="466">
        <v>-3.8146972656249998E-12</v>
      </c>
      <c r="BD25" s="274"/>
      <c r="BE25" s="274"/>
    </row>
    <row r="26" spans="1:57" ht="20.45" thickBot="1">
      <c r="A26" s="1131" t="s">
        <v>1252</v>
      </c>
      <c r="B26" s="130"/>
      <c r="C26" s="130"/>
      <c r="D26" s="130"/>
      <c r="E26" s="130"/>
      <c r="G26" s="775"/>
      <c r="H26" s="455" t="s">
        <v>273</v>
      </c>
      <c r="I26" s="777">
        <v>18</v>
      </c>
      <c r="J26" s="777">
        <v>0.1</v>
      </c>
      <c r="K26" s="777">
        <v>5.3</v>
      </c>
      <c r="L26" s="777">
        <v>5.5</v>
      </c>
      <c r="M26" s="777">
        <v>4.3</v>
      </c>
      <c r="N26" s="777">
        <v>0.3</v>
      </c>
      <c r="O26" s="777"/>
      <c r="P26" s="777">
        <v>33.5</v>
      </c>
      <c r="Q26" s="125"/>
      <c r="R26" s="462" t="s">
        <v>1180</v>
      </c>
      <c r="S26" s="458" t="s">
        <v>1183</v>
      </c>
      <c r="T26" s="458" t="s">
        <v>1184</v>
      </c>
      <c r="U26" s="458" t="s">
        <v>1185</v>
      </c>
      <c r="V26" s="458" t="s">
        <v>1186</v>
      </c>
      <c r="W26" s="458" t="s">
        <v>1187</v>
      </c>
      <c r="X26" s="458" t="s">
        <v>1188</v>
      </c>
      <c r="Y26" s="458" t="s">
        <v>1189</v>
      </c>
      <c r="Z26" s="458" t="s">
        <v>1190</v>
      </c>
      <c r="AA26" s="458" t="s">
        <v>337</v>
      </c>
      <c r="AB26" s="56"/>
      <c r="AC26" s="462" t="s">
        <v>1195</v>
      </c>
      <c r="AD26" s="458" t="s">
        <v>1183</v>
      </c>
      <c r="AE26" s="458" t="s">
        <v>1184</v>
      </c>
      <c r="AF26" s="458" t="s">
        <v>1185</v>
      </c>
      <c r="AG26" s="458" t="s">
        <v>1186</v>
      </c>
      <c r="AH26" s="458" t="s">
        <v>1187</v>
      </c>
      <c r="AI26" s="458" t="s">
        <v>1188</v>
      </c>
      <c r="AJ26" s="458" t="s">
        <v>1189</v>
      </c>
      <c r="AK26" s="458" t="s">
        <v>1190</v>
      </c>
      <c r="AL26" s="458" t="s">
        <v>337</v>
      </c>
      <c r="AM26" s="462" t="s">
        <v>102</v>
      </c>
      <c r="AN26" s="458" t="s">
        <v>1183</v>
      </c>
      <c r="AO26" s="458" t="s">
        <v>1184</v>
      </c>
      <c r="AP26" s="458" t="s">
        <v>1185</v>
      </c>
      <c r="AQ26" s="458" t="s">
        <v>1186</v>
      </c>
      <c r="AR26" s="458" t="s">
        <v>1187</v>
      </c>
      <c r="AS26" s="458" t="s">
        <v>1188</v>
      </c>
      <c r="AT26" s="458" t="s">
        <v>1189</v>
      </c>
      <c r="AU26" s="458" t="s">
        <v>1190</v>
      </c>
      <c r="AV26" s="458" t="s">
        <v>337</v>
      </c>
      <c r="AW26" s="244"/>
      <c r="AX26" s="280"/>
      <c r="AY26" s="280"/>
      <c r="AZ26" s="280"/>
      <c r="BA26" s="280"/>
      <c r="BB26" s="280"/>
      <c r="BC26" s="280"/>
      <c r="BD26" s="274"/>
      <c r="BE26" s="274"/>
    </row>
    <row r="27" spans="1:57" ht="13.5" customHeight="1">
      <c r="A27" s="1131" t="s">
        <v>1253</v>
      </c>
      <c r="B27" s="130"/>
      <c r="C27" s="130"/>
      <c r="D27" s="130"/>
      <c r="E27" s="130"/>
      <c r="G27" s="775"/>
      <c r="H27" s="122" t="s">
        <v>1244</v>
      </c>
      <c r="I27" s="157">
        <v>161.4</v>
      </c>
      <c r="J27" s="157">
        <v>48.1</v>
      </c>
      <c r="K27" s="157">
        <v>101.9</v>
      </c>
      <c r="L27" s="157">
        <v>100.7</v>
      </c>
      <c r="M27" s="157">
        <v>51.3</v>
      </c>
      <c r="N27" s="157">
        <v>16.8</v>
      </c>
      <c r="O27" s="157">
        <v>90.1</v>
      </c>
      <c r="P27" s="157">
        <v>570.4</v>
      </c>
      <c r="Q27" s="125"/>
      <c r="R27" s="272" t="s">
        <v>1197</v>
      </c>
      <c r="S27" s="273">
        <v>4.9000000000000004</v>
      </c>
      <c r="T27" s="275" t="s">
        <v>379</v>
      </c>
      <c r="U27" s="275" t="s">
        <v>379</v>
      </c>
      <c r="V27" s="275" t="s">
        <v>379</v>
      </c>
      <c r="W27" s="275" t="s">
        <v>379</v>
      </c>
      <c r="X27" s="275" t="s">
        <v>379</v>
      </c>
      <c r="Y27" s="275" t="s">
        <v>379</v>
      </c>
      <c r="Z27" s="275" t="s">
        <v>379</v>
      </c>
      <c r="AA27" s="275">
        <v>4.9000000000000004</v>
      </c>
      <c r="AB27" s="56"/>
      <c r="AC27" s="272" t="s">
        <v>1197</v>
      </c>
      <c r="AD27" s="273">
        <v>6.1</v>
      </c>
      <c r="AE27" s="275" t="s">
        <v>379</v>
      </c>
      <c r="AF27" s="275" t="s">
        <v>379</v>
      </c>
      <c r="AG27" s="275" t="s">
        <v>379</v>
      </c>
      <c r="AH27" s="275" t="s">
        <v>379</v>
      </c>
      <c r="AI27" s="275" t="s">
        <v>379</v>
      </c>
      <c r="AJ27" s="275" t="s">
        <v>379</v>
      </c>
      <c r="AK27" s="275" t="s">
        <v>379</v>
      </c>
      <c r="AL27" s="275">
        <v>6.1</v>
      </c>
      <c r="AM27" s="272" t="s">
        <v>1197</v>
      </c>
      <c r="AN27" s="273">
        <v>0.1</v>
      </c>
      <c r="AO27" s="275" t="s">
        <v>379</v>
      </c>
      <c r="AP27" s="275" t="s">
        <v>379</v>
      </c>
      <c r="AQ27" s="275" t="s">
        <v>379</v>
      </c>
      <c r="AR27" s="275" t="s">
        <v>379</v>
      </c>
      <c r="AS27" s="275" t="s">
        <v>379</v>
      </c>
      <c r="AT27" s="275" t="s">
        <v>379</v>
      </c>
      <c r="AU27" s="275" t="s">
        <v>379</v>
      </c>
      <c r="AV27" s="275">
        <v>0.1</v>
      </c>
      <c r="AW27" s="153" t="s">
        <v>1254</v>
      </c>
      <c r="AX27" s="465"/>
      <c r="AY27" s="776">
        <v>1.6015273042234643</v>
      </c>
      <c r="AZ27" s="465"/>
      <c r="BA27" s="776">
        <v>1.6903539913401628</v>
      </c>
      <c r="BB27" s="465"/>
      <c r="BC27" s="776">
        <v>1.4307952076477712</v>
      </c>
      <c r="BD27" s="464"/>
      <c r="BE27" s="274"/>
    </row>
    <row r="28" spans="1:57" ht="13.5" customHeight="1">
      <c r="A28" s="130"/>
      <c r="B28" s="130"/>
      <c r="C28" s="130"/>
      <c r="D28" s="130"/>
      <c r="E28" s="130"/>
      <c r="F28" s="131"/>
      <c r="G28" s="775"/>
      <c r="H28" s="132"/>
      <c r="I28" s="243"/>
      <c r="J28" s="243"/>
      <c r="K28" s="243"/>
      <c r="L28" s="243"/>
      <c r="M28" s="243"/>
      <c r="N28" s="243"/>
      <c r="O28" s="243"/>
      <c r="P28" s="243"/>
      <c r="Q28" s="850"/>
      <c r="R28" s="272" t="s">
        <v>1198</v>
      </c>
      <c r="S28" s="273">
        <v>2.2999999999999998</v>
      </c>
      <c r="T28" s="273">
        <v>2</v>
      </c>
      <c r="U28" s="273">
        <v>1.9</v>
      </c>
      <c r="V28" s="273">
        <v>1.7</v>
      </c>
      <c r="W28" s="273">
        <v>4.2</v>
      </c>
      <c r="X28" s="273">
        <v>0.2</v>
      </c>
      <c r="Y28" s="273" t="s">
        <v>379</v>
      </c>
      <c r="Z28" s="275" t="s">
        <v>379</v>
      </c>
      <c r="AA28" s="275">
        <v>12.2</v>
      </c>
      <c r="AB28" s="56"/>
      <c r="AC28" s="272" t="s">
        <v>1198</v>
      </c>
      <c r="AD28" s="273">
        <v>18.600000000000001</v>
      </c>
      <c r="AE28" s="273">
        <v>2.2000000000000002</v>
      </c>
      <c r="AF28" s="273">
        <v>2.1</v>
      </c>
      <c r="AG28" s="273">
        <v>2.8</v>
      </c>
      <c r="AH28" s="273">
        <v>7.9</v>
      </c>
      <c r="AI28" s="273">
        <v>11</v>
      </c>
      <c r="AJ28" s="273">
        <v>44.4</v>
      </c>
      <c r="AK28" s="275" t="s">
        <v>379</v>
      </c>
      <c r="AL28" s="275">
        <v>89</v>
      </c>
      <c r="AM28" s="272" t="s">
        <v>1198</v>
      </c>
      <c r="AN28" s="273">
        <v>1.1000000000000001</v>
      </c>
      <c r="AO28" s="273">
        <v>0.5</v>
      </c>
      <c r="AP28" s="273">
        <v>0.4</v>
      </c>
      <c r="AQ28" s="273">
        <v>0.1</v>
      </c>
      <c r="AR28" s="273">
        <v>0.1</v>
      </c>
      <c r="AS28" s="273" t="s">
        <v>379</v>
      </c>
      <c r="AT28" s="273" t="s">
        <v>379</v>
      </c>
      <c r="AU28" s="275" t="s">
        <v>379</v>
      </c>
      <c r="AV28" s="275">
        <v>2.2000000000000002</v>
      </c>
      <c r="AW28" s="449"/>
      <c r="AX28" s="449"/>
      <c r="AY28" s="449"/>
      <c r="AZ28" s="449"/>
      <c r="BA28" s="449"/>
      <c r="BB28" s="449"/>
      <c r="BC28" s="449"/>
      <c r="BD28" s="274"/>
      <c r="BE28" s="274"/>
    </row>
    <row r="29" spans="1:57" ht="13.5" customHeight="1">
      <c r="A29" s="130"/>
      <c r="B29" s="130"/>
      <c r="C29" s="130"/>
      <c r="D29" s="130"/>
      <c r="E29" s="130"/>
      <c r="F29" s="130"/>
      <c r="G29" s="775"/>
      <c r="H29" s="274" t="s">
        <v>1255</v>
      </c>
      <c r="I29" s="772">
        <v>34.5</v>
      </c>
      <c r="J29" s="772">
        <v>17.3</v>
      </c>
      <c r="K29" s="772">
        <v>-17.2</v>
      </c>
      <c r="L29" s="772">
        <v>-12.1</v>
      </c>
      <c r="M29" s="772">
        <v>-31.4</v>
      </c>
      <c r="N29" s="772">
        <v>12.4</v>
      </c>
      <c r="O29" s="243"/>
      <c r="P29" s="243"/>
      <c r="Q29" s="850"/>
      <c r="R29" s="272" t="s">
        <v>1200</v>
      </c>
      <c r="S29" s="273">
        <v>0.1</v>
      </c>
      <c r="T29" s="273" t="s">
        <v>379</v>
      </c>
      <c r="U29" s="273" t="s">
        <v>379</v>
      </c>
      <c r="V29" s="273" t="s">
        <v>379</v>
      </c>
      <c r="W29" s="273" t="s">
        <v>379</v>
      </c>
      <c r="X29" s="273" t="s">
        <v>379</v>
      </c>
      <c r="Y29" s="275" t="s">
        <v>379</v>
      </c>
      <c r="Z29" s="275" t="s">
        <v>379</v>
      </c>
      <c r="AA29" s="275">
        <v>0.1</v>
      </c>
      <c r="AB29" s="56"/>
      <c r="AC29" s="272" t="s">
        <v>1200</v>
      </c>
      <c r="AD29" s="273">
        <v>0.1</v>
      </c>
      <c r="AE29" s="273" t="s">
        <v>379</v>
      </c>
      <c r="AF29" s="273" t="s">
        <v>379</v>
      </c>
      <c r="AG29" s="273" t="s">
        <v>379</v>
      </c>
      <c r="AH29" s="273" t="s">
        <v>379</v>
      </c>
      <c r="AI29" s="273" t="s">
        <v>379</v>
      </c>
      <c r="AJ29" s="275" t="s">
        <v>379</v>
      </c>
      <c r="AK29" s="275" t="s">
        <v>379</v>
      </c>
      <c r="AL29" s="275">
        <v>0.1</v>
      </c>
      <c r="AM29" s="272" t="s">
        <v>1200</v>
      </c>
      <c r="AN29" s="273">
        <v>0.2</v>
      </c>
      <c r="AO29" s="273" t="s">
        <v>379</v>
      </c>
      <c r="AP29" s="273" t="s">
        <v>379</v>
      </c>
      <c r="AQ29" s="273" t="s">
        <v>379</v>
      </c>
      <c r="AR29" s="273" t="s">
        <v>379</v>
      </c>
      <c r="AS29" s="273" t="s">
        <v>379</v>
      </c>
      <c r="AT29" s="275" t="s">
        <v>379</v>
      </c>
      <c r="AU29" s="275" t="s">
        <v>379</v>
      </c>
      <c r="AV29" s="275">
        <v>0.3</v>
      </c>
      <c r="AW29" s="1880" t="s">
        <v>1256</v>
      </c>
      <c r="AX29" s="1880"/>
      <c r="AY29" s="1880"/>
      <c r="AZ29" s="1880"/>
      <c r="BA29" s="1880"/>
      <c r="BB29" s="1880"/>
      <c r="BC29" s="449"/>
      <c r="BD29" s="274"/>
      <c r="BE29" s="274"/>
    </row>
    <row r="30" spans="1:57" ht="13.5" customHeight="1">
      <c r="A30" s="130"/>
      <c r="B30" s="129"/>
      <c r="C30" s="129"/>
      <c r="D30" s="129"/>
      <c r="E30" s="129"/>
      <c r="F30" s="129"/>
      <c r="G30" s="775"/>
      <c r="H30" s="274" t="s">
        <v>1257</v>
      </c>
      <c r="I30" s="772"/>
      <c r="J30" s="772">
        <v>0.2</v>
      </c>
      <c r="K30" s="772"/>
      <c r="L30" s="772">
        <v>0.3</v>
      </c>
      <c r="M30" s="772"/>
      <c r="N30" s="772">
        <v>0.1</v>
      </c>
      <c r="O30" s="243"/>
      <c r="P30" s="243"/>
      <c r="Q30" s="850"/>
      <c r="R30" s="269" t="s">
        <v>1203</v>
      </c>
      <c r="S30" s="273">
        <v>8</v>
      </c>
      <c r="T30" s="275" t="s">
        <v>379</v>
      </c>
      <c r="U30" s="275" t="s">
        <v>379</v>
      </c>
      <c r="V30" s="275" t="s">
        <v>379</v>
      </c>
      <c r="W30" s="275" t="s">
        <v>379</v>
      </c>
      <c r="X30" s="275" t="s">
        <v>379</v>
      </c>
      <c r="Y30" s="275" t="s">
        <v>379</v>
      </c>
      <c r="Z30" s="273" t="s">
        <v>379</v>
      </c>
      <c r="AA30" s="273">
        <v>8</v>
      </c>
      <c r="AB30" s="56"/>
      <c r="AC30" s="269" t="s">
        <v>1203</v>
      </c>
      <c r="AD30" s="273">
        <v>14.7</v>
      </c>
      <c r="AE30" s="275" t="s">
        <v>379</v>
      </c>
      <c r="AF30" s="275" t="s">
        <v>379</v>
      </c>
      <c r="AG30" s="275" t="s">
        <v>379</v>
      </c>
      <c r="AH30" s="275" t="s">
        <v>379</v>
      </c>
      <c r="AI30" s="275" t="s">
        <v>379</v>
      </c>
      <c r="AJ30" s="275" t="s">
        <v>379</v>
      </c>
      <c r="AK30" s="273" t="s">
        <v>379</v>
      </c>
      <c r="AL30" s="273">
        <v>14.7</v>
      </c>
      <c r="AM30" s="269" t="s">
        <v>1203</v>
      </c>
      <c r="AN30" s="273" t="s">
        <v>379</v>
      </c>
      <c r="AO30" s="275" t="s">
        <v>379</v>
      </c>
      <c r="AP30" s="275" t="s">
        <v>379</v>
      </c>
      <c r="AQ30" s="275" t="s">
        <v>379</v>
      </c>
      <c r="AR30" s="275" t="s">
        <v>379</v>
      </c>
      <c r="AS30" s="275" t="s">
        <v>379</v>
      </c>
      <c r="AT30" s="275" t="s">
        <v>379</v>
      </c>
      <c r="AU30" s="273" t="s">
        <v>379</v>
      </c>
      <c r="AV30" s="273" t="s">
        <v>379</v>
      </c>
      <c r="AW30" s="1880"/>
      <c r="AX30" s="1880"/>
      <c r="AY30" s="1880"/>
      <c r="AZ30" s="1880"/>
      <c r="BA30" s="1880"/>
      <c r="BB30" s="1880"/>
      <c r="BC30" s="449"/>
      <c r="BD30" s="274"/>
      <c r="BE30" s="274"/>
    </row>
    <row r="31" spans="1:57" ht="13.5" customHeight="1">
      <c r="A31" s="130"/>
      <c r="B31" s="130"/>
      <c r="C31" s="129"/>
      <c r="D31" s="129"/>
      <c r="E31" s="129"/>
      <c r="F31" s="127"/>
      <c r="G31" s="775"/>
      <c r="I31" s="56"/>
      <c r="J31" s="56"/>
      <c r="K31" s="1067"/>
      <c r="L31" s="56"/>
      <c r="M31" s="56"/>
      <c r="N31" s="56"/>
      <c r="O31" s="56"/>
      <c r="P31" s="56"/>
      <c r="Q31" s="56"/>
      <c r="R31" s="272" t="s">
        <v>1207</v>
      </c>
      <c r="S31" s="273" t="s">
        <v>379</v>
      </c>
      <c r="T31" s="275" t="s">
        <v>379</v>
      </c>
      <c r="U31" s="275" t="s">
        <v>379</v>
      </c>
      <c r="V31" s="275" t="s">
        <v>379</v>
      </c>
      <c r="W31" s="275" t="s">
        <v>379</v>
      </c>
      <c r="X31" s="275" t="s">
        <v>379</v>
      </c>
      <c r="Y31" s="275" t="s">
        <v>379</v>
      </c>
      <c r="Z31" s="273">
        <v>8.1999999999999993</v>
      </c>
      <c r="AA31" s="273">
        <v>8.1999999999999993</v>
      </c>
      <c r="AB31" s="56"/>
      <c r="AC31" s="272" t="s">
        <v>1207</v>
      </c>
      <c r="AD31" s="273" t="s">
        <v>379</v>
      </c>
      <c r="AE31" s="275" t="s">
        <v>379</v>
      </c>
      <c r="AF31" s="275" t="s">
        <v>379</v>
      </c>
      <c r="AG31" s="275" t="s">
        <v>379</v>
      </c>
      <c r="AH31" s="275" t="s">
        <v>379</v>
      </c>
      <c r="AI31" s="275" t="s">
        <v>379</v>
      </c>
      <c r="AJ31" s="275" t="s">
        <v>379</v>
      </c>
      <c r="AK31" s="273">
        <v>3.2</v>
      </c>
      <c r="AL31" s="273">
        <v>3.2</v>
      </c>
      <c r="AM31" s="272" t="s">
        <v>1207</v>
      </c>
      <c r="AN31" s="273" t="s">
        <v>379</v>
      </c>
      <c r="AO31" s="275" t="s">
        <v>379</v>
      </c>
      <c r="AP31" s="275" t="s">
        <v>379</v>
      </c>
      <c r="AQ31" s="275" t="s">
        <v>379</v>
      </c>
      <c r="AR31" s="275" t="s">
        <v>379</v>
      </c>
      <c r="AS31" s="275" t="s">
        <v>379</v>
      </c>
      <c r="AT31" s="275" t="s">
        <v>379</v>
      </c>
      <c r="AU31" s="273">
        <v>1.1000000000000001</v>
      </c>
      <c r="AV31" s="273">
        <v>1.1000000000000001</v>
      </c>
      <c r="AW31" s="1880"/>
      <c r="AX31" s="1880"/>
      <c r="AY31" s="1880"/>
      <c r="AZ31" s="1880"/>
      <c r="BA31" s="1880"/>
      <c r="BB31" s="1880"/>
      <c r="BC31" s="449"/>
      <c r="BD31" s="274"/>
      <c r="BE31" s="274"/>
    </row>
    <row r="32" spans="1:57" ht="17.25" customHeight="1">
      <c r="A32" s="55" t="s">
        <v>1258</v>
      </c>
      <c r="B32" s="54"/>
      <c r="C32" s="54"/>
      <c r="D32" s="54"/>
      <c r="E32" s="54"/>
      <c r="F32" s="127"/>
      <c r="G32" s="775"/>
      <c r="H32" s="55" t="s">
        <v>1259</v>
      </c>
      <c r="I32" s="279"/>
      <c r="J32" s="850"/>
      <c r="K32" s="850"/>
      <c r="L32" s="850"/>
      <c r="M32" s="850"/>
      <c r="N32" s="850"/>
      <c r="O32" s="850"/>
      <c r="P32" s="850"/>
      <c r="Q32" s="850"/>
      <c r="R32" s="122" t="s">
        <v>1210</v>
      </c>
      <c r="S32" s="157">
        <v>15.2</v>
      </c>
      <c r="T32" s="157">
        <v>2</v>
      </c>
      <c r="U32" s="157">
        <v>1.9</v>
      </c>
      <c r="V32" s="157">
        <v>1.7</v>
      </c>
      <c r="W32" s="157">
        <v>4.2</v>
      </c>
      <c r="X32" s="157">
        <v>0.2</v>
      </c>
      <c r="Y32" s="157" t="s">
        <v>379</v>
      </c>
      <c r="Z32" s="157">
        <v>8.1999999999999993</v>
      </c>
      <c r="AA32" s="157">
        <v>33.4</v>
      </c>
      <c r="AB32" s="56"/>
      <c r="AC32" s="122" t="s">
        <v>1210</v>
      </c>
      <c r="AD32" s="157">
        <v>39.5</v>
      </c>
      <c r="AE32" s="157">
        <v>2.2000000000000002</v>
      </c>
      <c r="AF32" s="157">
        <v>2.1</v>
      </c>
      <c r="AG32" s="157">
        <v>2.8</v>
      </c>
      <c r="AH32" s="157">
        <v>7.9</v>
      </c>
      <c r="AI32" s="157">
        <v>11</v>
      </c>
      <c r="AJ32" s="157">
        <v>44.4</v>
      </c>
      <c r="AK32" s="157">
        <v>3.2</v>
      </c>
      <c r="AL32" s="157">
        <v>113.1</v>
      </c>
      <c r="AM32" s="122" t="s">
        <v>1210</v>
      </c>
      <c r="AN32" s="157">
        <v>1.3</v>
      </c>
      <c r="AO32" s="157">
        <v>0.6</v>
      </c>
      <c r="AP32" s="157">
        <v>0.4</v>
      </c>
      <c r="AQ32" s="157">
        <v>0.1</v>
      </c>
      <c r="AR32" s="157">
        <v>0.1</v>
      </c>
      <c r="AS32" s="157" t="s">
        <v>379</v>
      </c>
      <c r="AT32" s="157" t="s">
        <v>379</v>
      </c>
      <c r="AU32" s="157">
        <v>1.1000000000000001</v>
      </c>
      <c r="AV32" s="157">
        <v>3.6</v>
      </c>
      <c r="AW32" s="449"/>
      <c r="AX32" s="449"/>
      <c r="AY32" s="449"/>
      <c r="AZ32" s="449"/>
      <c r="BA32" s="449"/>
      <c r="BB32" s="449"/>
      <c r="BC32" s="449"/>
      <c r="BD32" s="274"/>
      <c r="BE32" s="274"/>
    </row>
    <row r="33" spans="1:57" ht="20.25" customHeight="1" thickBot="1">
      <c r="A33" s="279"/>
      <c r="B33" s="279"/>
      <c r="C33" s="279"/>
      <c r="D33" s="279"/>
      <c r="E33" s="279"/>
      <c r="F33" s="279"/>
      <c r="G33" s="463"/>
      <c r="H33" s="128" t="s">
        <v>1039</v>
      </c>
      <c r="I33" s="279"/>
      <c r="J33" s="850"/>
      <c r="K33" s="850"/>
      <c r="L33" s="850"/>
      <c r="M33" s="850"/>
      <c r="N33" s="850"/>
      <c r="O33" s="850"/>
      <c r="P33" s="850"/>
      <c r="Q33" s="850"/>
      <c r="R33" s="272" t="s">
        <v>1214</v>
      </c>
      <c r="S33" s="273">
        <v>3.8</v>
      </c>
      <c r="T33" s="273">
        <v>0.1</v>
      </c>
      <c r="U33" s="273">
        <v>0.3</v>
      </c>
      <c r="V33" s="273">
        <v>0.1</v>
      </c>
      <c r="W33" s="273">
        <v>0.1</v>
      </c>
      <c r="X33" s="273" t="s">
        <v>379</v>
      </c>
      <c r="Y33" s="275" t="s">
        <v>379</v>
      </c>
      <c r="Z33" s="273">
        <v>8.1999999999999993</v>
      </c>
      <c r="AA33" s="273">
        <v>12.6</v>
      </c>
      <c r="AB33" s="56"/>
      <c r="AC33" s="272" t="s">
        <v>1214</v>
      </c>
      <c r="AD33" s="273">
        <v>0.9</v>
      </c>
      <c r="AE33" s="273" t="s">
        <v>379</v>
      </c>
      <c r="AF33" s="273">
        <v>0.1</v>
      </c>
      <c r="AG33" s="273" t="s">
        <v>379</v>
      </c>
      <c r="AH33" s="273" t="s">
        <v>379</v>
      </c>
      <c r="AI33" s="273" t="s">
        <v>379</v>
      </c>
      <c r="AJ33" s="275" t="s">
        <v>379</v>
      </c>
      <c r="AK33" s="273">
        <v>34.1</v>
      </c>
      <c r="AL33" s="273">
        <v>35</v>
      </c>
      <c r="AM33" s="272" t="s">
        <v>1214</v>
      </c>
      <c r="AN33" s="273" t="s">
        <v>379</v>
      </c>
      <c r="AO33" s="273" t="s">
        <v>379</v>
      </c>
      <c r="AP33" s="273" t="s">
        <v>379</v>
      </c>
      <c r="AQ33" s="273" t="s">
        <v>379</v>
      </c>
      <c r="AR33" s="273" t="s">
        <v>379</v>
      </c>
      <c r="AS33" s="273" t="s">
        <v>379</v>
      </c>
      <c r="AT33" s="275" t="s">
        <v>379</v>
      </c>
      <c r="AU33" s="273">
        <v>2.2999999999999998</v>
      </c>
      <c r="AV33" s="273">
        <v>2.4</v>
      </c>
      <c r="AW33" s="274"/>
      <c r="AX33" s="274"/>
      <c r="AY33" s="274"/>
      <c r="AZ33" s="274"/>
      <c r="BA33" s="274"/>
      <c r="BB33" s="274"/>
      <c r="BC33" s="774"/>
      <c r="BD33" s="274"/>
      <c r="BE33" s="274"/>
    </row>
    <row r="34" spans="1:57" ht="15" thickBot="1">
      <c r="A34" s="462"/>
      <c r="B34" s="461" t="s">
        <v>112</v>
      </c>
      <c r="C34" s="461" t="s">
        <v>113</v>
      </c>
      <c r="D34" s="461" t="s">
        <v>114</v>
      </c>
      <c r="E34" s="461" t="s">
        <v>115</v>
      </c>
      <c r="F34" s="461" t="s">
        <v>116</v>
      </c>
      <c r="G34" s="279"/>
      <c r="H34" s="125"/>
      <c r="I34" s="460"/>
      <c r="J34" s="460"/>
      <c r="K34" s="460"/>
      <c r="L34" s="460"/>
      <c r="M34" s="460"/>
      <c r="N34" s="460"/>
      <c r="O34" s="460"/>
      <c r="P34" s="460"/>
      <c r="Q34" s="460"/>
      <c r="R34" s="272" t="s">
        <v>1216</v>
      </c>
      <c r="S34" s="273">
        <v>0.2</v>
      </c>
      <c r="T34" s="273">
        <v>1</v>
      </c>
      <c r="U34" s="273">
        <v>0.3</v>
      </c>
      <c r="V34" s="273">
        <v>0.1</v>
      </c>
      <c r="W34" s="273">
        <v>0.2</v>
      </c>
      <c r="X34" s="273" t="s">
        <v>379</v>
      </c>
      <c r="Y34" s="275" t="s">
        <v>379</v>
      </c>
      <c r="Z34" s="273" t="s">
        <v>379</v>
      </c>
      <c r="AA34" s="275">
        <v>1.7</v>
      </c>
      <c r="AB34" s="56"/>
      <c r="AC34" s="272" t="s">
        <v>1216</v>
      </c>
      <c r="AD34" s="273">
        <v>0.9</v>
      </c>
      <c r="AE34" s="273" t="s">
        <v>379</v>
      </c>
      <c r="AF34" s="273" t="s">
        <v>379</v>
      </c>
      <c r="AG34" s="273" t="s">
        <v>379</v>
      </c>
      <c r="AH34" s="273" t="s">
        <v>379</v>
      </c>
      <c r="AI34" s="273" t="s">
        <v>379</v>
      </c>
      <c r="AJ34" s="275" t="s">
        <v>379</v>
      </c>
      <c r="AK34" s="273" t="s">
        <v>379</v>
      </c>
      <c r="AL34" s="275">
        <v>0.9</v>
      </c>
      <c r="AM34" s="272" t="s">
        <v>1216</v>
      </c>
      <c r="AN34" s="273">
        <v>0.6</v>
      </c>
      <c r="AO34" s="273">
        <v>0.1</v>
      </c>
      <c r="AP34" s="273" t="s">
        <v>379</v>
      </c>
      <c r="AQ34" s="273" t="s">
        <v>379</v>
      </c>
      <c r="AR34" s="273" t="s">
        <v>379</v>
      </c>
      <c r="AS34" s="273" t="s">
        <v>379</v>
      </c>
      <c r="AT34" s="275" t="s">
        <v>379</v>
      </c>
      <c r="AU34" s="273" t="s">
        <v>379</v>
      </c>
      <c r="AV34" s="275">
        <v>0.7</v>
      </c>
      <c r="AW34" s="274"/>
      <c r="AX34" s="274"/>
      <c r="AY34" s="274"/>
      <c r="AZ34" s="274"/>
      <c r="BA34" s="274"/>
      <c r="BB34" s="274"/>
      <c r="BC34" s="774"/>
      <c r="BD34" s="274"/>
      <c r="BE34" s="274"/>
    </row>
    <row r="35" spans="1:57" ht="20.45" thickBot="1">
      <c r="A35" s="457" t="s">
        <v>1260</v>
      </c>
      <c r="B35" s="456">
        <v>97.638732711114088</v>
      </c>
      <c r="C35" s="456">
        <v>127.04159705454097</v>
      </c>
      <c r="D35" s="456">
        <v>103.96869753623429</v>
      </c>
      <c r="E35" s="456">
        <v>109.10599668142169</v>
      </c>
      <c r="F35" s="456">
        <v>85.314167518917671</v>
      </c>
      <c r="G35" s="279"/>
      <c r="H35" s="459" t="s">
        <v>666</v>
      </c>
      <c r="I35" s="458" t="s">
        <v>1183</v>
      </c>
      <c r="J35" s="458" t="s">
        <v>1184</v>
      </c>
      <c r="K35" s="458" t="s">
        <v>1185</v>
      </c>
      <c r="L35" s="458" t="s">
        <v>1186</v>
      </c>
      <c r="M35" s="458" t="s">
        <v>1187</v>
      </c>
      <c r="N35" s="458" t="s">
        <v>1188</v>
      </c>
      <c r="O35" s="458" t="s">
        <v>1189</v>
      </c>
      <c r="P35" s="458" t="s">
        <v>1190</v>
      </c>
      <c r="Q35" s="458" t="s">
        <v>337</v>
      </c>
      <c r="R35" s="272" t="s">
        <v>1219</v>
      </c>
      <c r="S35" s="273" t="s">
        <v>379</v>
      </c>
      <c r="T35" s="273">
        <v>2.2000000000000002</v>
      </c>
      <c r="U35" s="273">
        <v>1.9</v>
      </c>
      <c r="V35" s="273" t="s">
        <v>379</v>
      </c>
      <c r="W35" s="273" t="s">
        <v>379</v>
      </c>
      <c r="X35" s="273" t="s">
        <v>379</v>
      </c>
      <c r="Y35" s="275" t="s">
        <v>379</v>
      </c>
      <c r="Z35" s="273" t="s">
        <v>379</v>
      </c>
      <c r="AA35" s="275">
        <v>4.0999999999999996</v>
      </c>
      <c r="AB35" s="56"/>
      <c r="AC35" s="272" t="s">
        <v>1219</v>
      </c>
      <c r="AD35" s="273" t="s">
        <v>379</v>
      </c>
      <c r="AE35" s="273" t="s">
        <v>379</v>
      </c>
      <c r="AF35" s="273" t="s">
        <v>379</v>
      </c>
      <c r="AG35" s="273" t="s">
        <v>379</v>
      </c>
      <c r="AH35" s="273" t="s">
        <v>379</v>
      </c>
      <c r="AI35" s="273" t="s">
        <v>379</v>
      </c>
      <c r="AJ35" s="275" t="s">
        <v>379</v>
      </c>
      <c r="AK35" s="273" t="s">
        <v>379</v>
      </c>
      <c r="AL35" s="275" t="s">
        <v>379</v>
      </c>
      <c r="AM35" s="272" t="s">
        <v>1219</v>
      </c>
      <c r="AN35" s="273">
        <v>0.2</v>
      </c>
      <c r="AO35" s="273">
        <v>3.2</v>
      </c>
      <c r="AP35" s="273">
        <v>2.2000000000000002</v>
      </c>
      <c r="AQ35" s="273" t="s">
        <v>379</v>
      </c>
      <c r="AR35" s="273" t="s">
        <v>379</v>
      </c>
      <c r="AS35" s="273" t="s">
        <v>379</v>
      </c>
      <c r="AT35" s="275" t="s">
        <v>379</v>
      </c>
      <c r="AU35" s="273" t="s">
        <v>379</v>
      </c>
      <c r="AV35" s="275">
        <v>5.5</v>
      </c>
      <c r="BC35" s="774"/>
      <c r="BE35" s="274"/>
    </row>
    <row r="36" spans="1:57">
      <c r="A36" s="453" t="s">
        <v>1209</v>
      </c>
      <c r="B36" s="278">
        <v>54.675080652663411</v>
      </c>
      <c r="C36" s="278">
        <v>81.615848466372967</v>
      </c>
      <c r="D36" s="278">
        <v>57.928371704181266</v>
      </c>
      <c r="E36" s="278">
        <v>60.501944126939293</v>
      </c>
      <c r="F36" s="278">
        <v>37.347094799532101</v>
      </c>
      <c r="G36" s="279"/>
      <c r="H36" s="272" t="s">
        <v>1197</v>
      </c>
      <c r="I36" s="273">
        <v>47.9</v>
      </c>
      <c r="J36" s="275"/>
      <c r="K36" s="275"/>
      <c r="L36" s="275"/>
      <c r="M36" s="275"/>
      <c r="N36" s="275"/>
      <c r="O36" s="275"/>
      <c r="P36" s="275"/>
      <c r="Q36" s="275">
        <v>47.9</v>
      </c>
      <c r="R36" s="272" t="s">
        <v>1222</v>
      </c>
      <c r="S36" s="273" t="s">
        <v>379</v>
      </c>
      <c r="T36" s="273">
        <v>3.1</v>
      </c>
      <c r="U36" s="273">
        <v>1.5</v>
      </c>
      <c r="V36" s="273" t="s">
        <v>379</v>
      </c>
      <c r="W36" s="273" t="s">
        <v>379</v>
      </c>
      <c r="X36" s="273" t="s">
        <v>379</v>
      </c>
      <c r="Y36" s="275" t="s">
        <v>379</v>
      </c>
      <c r="Z36" s="273" t="s">
        <v>379</v>
      </c>
      <c r="AA36" s="275">
        <v>4.5999999999999996</v>
      </c>
      <c r="AB36" s="56"/>
      <c r="AC36" s="272" t="s">
        <v>1222</v>
      </c>
      <c r="AD36" s="273" t="s">
        <v>379</v>
      </c>
      <c r="AE36" s="273" t="s">
        <v>379</v>
      </c>
      <c r="AF36" s="273" t="s">
        <v>379</v>
      </c>
      <c r="AG36" s="273" t="s">
        <v>379</v>
      </c>
      <c r="AH36" s="273" t="s">
        <v>379</v>
      </c>
      <c r="AI36" s="273" t="s">
        <v>379</v>
      </c>
      <c r="AJ36" s="275" t="s">
        <v>379</v>
      </c>
      <c r="AK36" s="273" t="s">
        <v>379</v>
      </c>
      <c r="AL36" s="275" t="s">
        <v>379</v>
      </c>
      <c r="AM36" s="272" t="s">
        <v>1222</v>
      </c>
      <c r="AN36" s="273" t="s">
        <v>379</v>
      </c>
      <c r="AO36" s="273">
        <v>1.1000000000000001</v>
      </c>
      <c r="AP36" s="273">
        <v>0.7</v>
      </c>
      <c r="AQ36" s="273" t="s">
        <v>379</v>
      </c>
      <c r="AR36" s="273" t="s">
        <v>379</v>
      </c>
      <c r="AS36" s="273" t="s">
        <v>379</v>
      </c>
      <c r="AT36" s="275" t="s">
        <v>379</v>
      </c>
      <c r="AU36" s="273" t="s">
        <v>379</v>
      </c>
      <c r="AV36" s="275">
        <v>1.9</v>
      </c>
      <c r="BC36" s="774"/>
      <c r="BE36" s="274"/>
    </row>
    <row r="37" spans="1:57" ht="25.5" customHeight="1">
      <c r="A37" s="453" t="s">
        <v>1212</v>
      </c>
      <c r="B37" s="278">
        <v>14.32476564985809</v>
      </c>
      <c r="C37" s="278">
        <v>17.803200271230676</v>
      </c>
      <c r="D37" s="278">
        <v>17.594925248009812</v>
      </c>
      <c r="E37" s="278">
        <v>17.782576246622998</v>
      </c>
      <c r="F37" s="278">
        <v>15.638333158878858</v>
      </c>
      <c r="G37" s="279"/>
      <c r="H37" s="272" t="s">
        <v>1198</v>
      </c>
      <c r="I37" s="273">
        <v>42.9</v>
      </c>
      <c r="J37" s="275">
        <v>16.7</v>
      </c>
      <c r="K37" s="275">
        <v>27</v>
      </c>
      <c r="L37" s="275">
        <v>28.3</v>
      </c>
      <c r="M37" s="275">
        <v>61.7</v>
      </c>
      <c r="N37" s="275">
        <v>46.3</v>
      </c>
      <c r="O37" s="275">
        <v>122.2</v>
      </c>
      <c r="P37" s="275"/>
      <c r="Q37" s="275">
        <v>345</v>
      </c>
      <c r="R37" s="272" t="s">
        <v>1224</v>
      </c>
      <c r="S37" s="273">
        <v>0.7</v>
      </c>
      <c r="T37" s="273">
        <v>2.1</v>
      </c>
      <c r="U37" s="273">
        <v>3.4</v>
      </c>
      <c r="V37" s="273">
        <v>0.3</v>
      </c>
      <c r="W37" s="273" t="s">
        <v>379</v>
      </c>
      <c r="X37" s="273" t="s">
        <v>379</v>
      </c>
      <c r="Y37" s="275" t="s">
        <v>379</v>
      </c>
      <c r="Z37" s="273" t="s">
        <v>379</v>
      </c>
      <c r="AA37" s="275">
        <v>6.5</v>
      </c>
      <c r="AB37" s="56"/>
      <c r="AC37" s="272" t="s">
        <v>1224</v>
      </c>
      <c r="AD37" s="273" t="s">
        <v>379</v>
      </c>
      <c r="AE37" s="273" t="s">
        <v>379</v>
      </c>
      <c r="AF37" s="273" t="s">
        <v>379</v>
      </c>
      <c r="AG37" s="273" t="s">
        <v>379</v>
      </c>
      <c r="AH37" s="273" t="s">
        <v>379</v>
      </c>
      <c r="AI37" s="273" t="s">
        <v>379</v>
      </c>
      <c r="AJ37" s="275" t="s">
        <v>379</v>
      </c>
      <c r="AK37" s="273" t="s">
        <v>379</v>
      </c>
      <c r="AL37" s="275" t="s">
        <v>379</v>
      </c>
      <c r="AM37" s="272" t="s">
        <v>1224</v>
      </c>
      <c r="AN37" s="273" t="s">
        <v>379</v>
      </c>
      <c r="AO37" s="273">
        <v>0.6</v>
      </c>
      <c r="AP37" s="273">
        <v>1</v>
      </c>
      <c r="AQ37" s="273" t="s">
        <v>379</v>
      </c>
      <c r="AR37" s="273" t="s">
        <v>379</v>
      </c>
      <c r="AS37" s="273" t="s">
        <v>379</v>
      </c>
      <c r="AT37" s="275" t="s">
        <v>379</v>
      </c>
      <c r="AU37" s="273" t="s">
        <v>379</v>
      </c>
      <c r="AV37" s="275">
        <v>1.6</v>
      </c>
      <c r="BC37" s="774"/>
      <c r="BE37" s="274"/>
    </row>
    <row r="38" spans="1:57" ht="21" customHeight="1">
      <c r="A38" s="453" t="s">
        <v>1215</v>
      </c>
      <c r="B38" s="278">
        <v>4.8023730066497512</v>
      </c>
      <c r="C38" s="278">
        <v>5.0634678717585171</v>
      </c>
      <c r="D38" s="278">
        <v>5.2486976036441098</v>
      </c>
      <c r="E38" s="278">
        <v>5.3059111993961983</v>
      </c>
      <c r="F38" s="278">
        <v>5.1701384848936618</v>
      </c>
      <c r="G38" s="279"/>
      <c r="H38" s="272" t="s">
        <v>1261</v>
      </c>
      <c r="I38" s="273">
        <v>11.1</v>
      </c>
      <c r="J38" s="275">
        <v>0.9</v>
      </c>
      <c r="K38" s="275"/>
      <c r="L38" s="275"/>
      <c r="M38" s="275"/>
      <c r="N38" s="275"/>
      <c r="O38" s="275"/>
      <c r="P38" s="275"/>
      <c r="Q38" s="275">
        <v>12</v>
      </c>
      <c r="R38" s="272" t="s">
        <v>1228</v>
      </c>
      <c r="S38" s="273" t="s">
        <v>379</v>
      </c>
      <c r="T38" s="273" t="s">
        <v>379</v>
      </c>
      <c r="U38" s="273" t="s">
        <v>379</v>
      </c>
      <c r="V38" s="273" t="s">
        <v>379</v>
      </c>
      <c r="W38" s="273" t="s">
        <v>379</v>
      </c>
      <c r="X38" s="273" t="s">
        <v>379</v>
      </c>
      <c r="Y38" s="275" t="s">
        <v>379</v>
      </c>
      <c r="Z38" s="273" t="s">
        <v>379</v>
      </c>
      <c r="AA38" s="275" t="s">
        <v>379</v>
      </c>
      <c r="AB38" s="56"/>
      <c r="AC38" s="272" t="s">
        <v>1228</v>
      </c>
      <c r="AD38" s="273">
        <v>1.4</v>
      </c>
      <c r="AE38" s="273" t="s">
        <v>379</v>
      </c>
      <c r="AF38" s="273">
        <v>9</v>
      </c>
      <c r="AG38" s="273">
        <v>6.5</v>
      </c>
      <c r="AH38" s="273">
        <v>12.1</v>
      </c>
      <c r="AI38" s="273">
        <v>0.5</v>
      </c>
      <c r="AJ38" s="275">
        <v>26.1</v>
      </c>
      <c r="AK38" s="273" t="s">
        <v>379</v>
      </c>
      <c r="AL38" s="275">
        <v>55.7</v>
      </c>
      <c r="AM38" s="272" t="s">
        <v>1228</v>
      </c>
      <c r="AN38" s="273" t="s">
        <v>379</v>
      </c>
      <c r="AO38" s="273" t="s">
        <v>379</v>
      </c>
      <c r="AP38" s="273" t="s">
        <v>379</v>
      </c>
      <c r="AQ38" s="273">
        <v>0.4</v>
      </c>
      <c r="AR38" s="273" t="s">
        <v>379</v>
      </c>
      <c r="AS38" s="273" t="s">
        <v>379</v>
      </c>
      <c r="AT38" s="275" t="s">
        <v>379</v>
      </c>
      <c r="AU38" s="273" t="s">
        <v>379</v>
      </c>
      <c r="AV38" s="275">
        <v>0.4</v>
      </c>
      <c r="BC38" s="275"/>
      <c r="BE38" s="274"/>
    </row>
    <row r="39" spans="1:57" ht="15" customHeight="1">
      <c r="A39" s="453" t="s">
        <v>1218</v>
      </c>
      <c r="B39" s="278">
        <v>23.836513401942835</v>
      </c>
      <c r="C39" s="278">
        <v>22.5590804451788</v>
      </c>
      <c r="D39" s="278">
        <v>23.196702980399103</v>
      </c>
      <c r="E39" s="278">
        <v>25.51556510846321</v>
      </c>
      <c r="F39" s="278">
        <v>27.158601075613049</v>
      </c>
      <c r="G39" s="279"/>
      <c r="H39" s="272" t="s">
        <v>1200</v>
      </c>
      <c r="I39" s="273">
        <v>1.7</v>
      </c>
      <c r="J39" s="275">
        <v>0.1</v>
      </c>
      <c r="K39" s="275">
        <v>0.1</v>
      </c>
      <c r="L39" s="275">
        <v>0.1</v>
      </c>
      <c r="M39" s="275"/>
      <c r="N39" s="275"/>
      <c r="O39" s="275"/>
      <c r="P39" s="275"/>
      <c r="Q39" s="275">
        <v>2</v>
      </c>
      <c r="R39" s="272" t="s">
        <v>1232</v>
      </c>
      <c r="S39" s="273" t="s">
        <v>379</v>
      </c>
      <c r="T39" s="273" t="s">
        <v>379</v>
      </c>
      <c r="U39" s="273" t="s">
        <v>379</v>
      </c>
      <c r="V39" s="273">
        <v>1.8</v>
      </c>
      <c r="W39" s="273">
        <v>3.5</v>
      </c>
      <c r="X39" s="273">
        <v>0.1</v>
      </c>
      <c r="Y39" s="273" t="s">
        <v>379</v>
      </c>
      <c r="Z39" s="275" t="s">
        <v>379</v>
      </c>
      <c r="AA39" s="275">
        <v>5.4</v>
      </c>
      <c r="AB39" s="56"/>
      <c r="AC39" s="272" t="s">
        <v>1232</v>
      </c>
      <c r="AD39" s="273" t="s">
        <v>379</v>
      </c>
      <c r="AE39" s="273" t="s">
        <v>379</v>
      </c>
      <c r="AF39" s="273" t="s">
        <v>379</v>
      </c>
      <c r="AG39" s="273" t="s">
        <v>379</v>
      </c>
      <c r="AH39" s="273" t="s">
        <v>379</v>
      </c>
      <c r="AI39" s="273" t="s">
        <v>379</v>
      </c>
      <c r="AJ39" s="273" t="s">
        <v>379</v>
      </c>
      <c r="AK39" s="275" t="s">
        <v>379</v>
      </c>
      <c r="AL39" s="275" t="s">
        <v>379</v>
      </c>
      <c r="AM39" s="272" t="s">
        <v>1232</v>
      </c>
      <c r="AN39" s="273" t="s">
        <v>379</v>
      </c>
      <c r="AO39" s="273" t="s">
        <v>379</v>
      </c>
      <c r="AP39" s="273">
        <v>0.7</v>
      </c>
      <c r="AQ39" s="273">
        <v>0.3</v>
      </c>
      <c r="AR39" s="273">
        <v>1.2</v>
      </c>
      <c r="AS39" s="273" t="s">
        <v>379</v>
      </c>
      <c r="AT39" s="273" t="s">
        <v>379</v>
      </c>
      <c r="AU39" s="275" t="s">
        <v>379</v>
      </c>
      <c r="AV39" s="275">
        <v>2.2000000000000002</v>
      </c>
      <c r="BC39" s="773"/>
      <c r="BE39" s="274"/>
    </row>
    <row r="40" spans="1:57" ht="13.5" customHeight="1">
      <c r="A40" s="457" t="s">
        <v>1262</v>
      </c>
      <c r="B40" s="456">
        <v>2.6758316148840651</v>
      </c>
      <c r="C40" s="456">
        <v>2.5959434320353703</v>
      </c>
      <c r="D40" s="456">
        <v>2.4648517821405713</v>
      </c>
      <c r="E40" s="456">
        <v>3.357842275610452</v>
      </c>
      <c r="F40" s="456">
        <v>3.0010621442343743</v>
      </c>
      <c r="G40" s="279"/>
      <c r="H40" s="272" t="s">
        <v>1261</v>
      </c>
      <c r="I40" s="273">
        <v>0.1</v>
      </c>
      <c r="J40" s="275"/>
      <c r="K40" s="275"/>
      <c r="L40" s="275"/>
      <c r="M40" s="275"/>
      <c r="N40" s="275"/>
      <c r="O40" s="275"/>
      <c r="P40" s="275"/>
      <c r="Q40" s="275">
        <v>0.1</v>
      </c>
      <c r="R40" s="272" t="s">
        <v>1235</v>
      </c>
      <c r="S40" s="273" t="s">
        <v>379</v>
      </c>
      <c r="T40" s="273" t="s">
        <v>379</v>
      </c>
      <c r="U40" s="273">
        <v>0.9</v>
      </c>
      <c r="V40" s="273" t="s">
        <v>379</v>
      </c>
      <c r="W40" s="273" t="s">
        <v>379</v>
      </c>
      <c r="X40" s="273" t="s">
        <v>379</v>
      </c>
      <c r="Y40" s="273">
        <v>0.4</v>
      </c>
      <c r="Z40" s="275">
        <v>2.4</v>
      </c>
      <c r="AA40" s="275">
        <v>3.8</v>
      </c>
      <c r="AB40" s="56"/>
      <c r="AC40" s="272" t="s">
        <v>1235</v>
      </c>
      <c r="AD40" s="273" t="s">
        <v>379</v>
      </c>
      <c r="AE40" s="273" t="s">
        <v>379</v>
      </c>
      <c r="AF40" s="273" t="s">
        <v>379</v>
      </c>
      <c r="AG40" s="273" t="s">
        <v>379</v>
      </c>
      <c r="AH40" s="273" t="s">
        <v>379</v>
      </c>
      <c r="AI40" s="273" t="s">
        <v>379</v>
      </c>
      <c r="AJ40" s="273" t="s">
        <v>379</v>
      </c>
      <c r="AK40" s="275" t="s">
        <v>379</v>
      </c>
      <c r="AL40" s="275" t="s">
        <v>379</v>
      </c>
      <c r="AM40" s="272" t="s">
        <v>1235</v>
      </c>
      <c r="AN40" s="273" t="s">
        <v>379</v>
      </c>
      <c r="AO40" s="273" t="s">
        <v>379</v>
      </c>
      <c r="AP40" s="273" t="s">
        <v>379</v>
      </c>
      <c r="AQ40" s="273" t="s">
        <v>379</v>
      </c>
      <c r="AR40" s="273">
        <v>0.1</v>
      </c>
      <c r="AS40" s="273">
        <v>0.6</v>
      </c>
      <c r="AT40" s="273">
        <v>0.3</v>
      </c>
      <c r="AU40" s="275" t="s">
        <v>379</v>
      </c>
      <c r="AV40" s="275">
        <v>1</v>
      </c>
      <c r="BC40" s="275"/>
      <c r="BE40" s="274"/>
    </row>
    <row r="41" spans="1:57">
      <c r="A41" s="453" t="s">
        <v>1218</v>
      </c>
      <c r="B41" s="278">
        <v>2.4707404298305109</v>
      </c>
      <c r="C41" s="278">
        <v>2.358178683732175</v>
      </c>
      <c r="D41" s="278">
        <v>2.1969640388954392</v>
      </c>
      <c r="E41" s="278">
        <v>3.2808237817531372</v>
      </c>
      <c r="F41" s="278">
        <v>2.9904568534763745</v>
      </c>
      <c r="G41" s="279"/>
      <c r="H41" s="272" t="s">
        <v>1206</v>
      </c>
      <c r="I41" s="273">
        <v>57.5</v>
      </c>
      <c r="J41" s="275"/>
      <c r="K41" s="275"/>
      <c r="L41" s="275"/>
      <c r="M41" s="275"/>
      <c r="N41" s="275"/>
      <c r="O41" s="275"/>
      <c r="P41" s="275">
        <v>7.6</v>
      </c>
      <c r="Q41" s="275">
        <v>65.099999999999994</v>
      </c>
      <c r="R41" s="272" t="s">
        <v>1207</v>
      </c>
      <c r="S41" s="273" t="s">
        <v>379</v>
      </c>
      <c r="T41" s="273" t="s">
        <v>379</v>
      </c>
      <c r="U41" s="273" t="s">
        <v>379</v>
      </c>
      <c r="V41" s="273" t="s">
        <v>379</v>
      </c>
      <c r="W41" s="273" t="s">
        <v>379</v>
      </c>
      <c r="X41" s="273" t="s">
        <v>379</v>
      </c>
      <c r="Y41" s="273" t="s">
        <v>379</v>
      </c>
      <c r="Z41" s="275">
        <v>9.3000000000000007</v>
      </c>
      <c r="AA41" s="275">
        <v>9.3000000000000007</v>
      </c>
      <c r="AB41" s="56"/>
      <c r="AC41" s="272" t="s">
        <v>1207</v>
      </c>
      <c r="AD41" s="273" t="s">
        <v>379</v>
      </c>
      <c r="AE41" s="273" t="s">
        <v>379</v>
      </c>
      <c r="AF41" s="273" t="s">
        <v>379</v>
      </c>
      <c r="AG41" s="273" t="s">
        <v>379</v>
      </c>
      <c r="AH41" s="273" t="s">
        <v>379</v>
      </c>
      <c r="AI41" s="273" t="s">
        <v>379</v>
      </c>
      <c r="AJ41" s="273" t="s">
        <v>379</v>
      </c>
      <c r="AK41" s="275">
        <v>3.5</v>
      </c>
      <c r="AL41" s="275">
        <v>3.5</v>
      </c>
      <c r="AM41" s="272" t="s">
        <v>1207</v>
      </c>
      <c r="AN41" s="273" t="s">
        <v>379</v>
      </c>
      <c r="AO41" s="273" t="s">
        <v>379</v>
      </c>
      <c r="AP41" s="273" t="s">
        <v>379</v>
      </c>
      <c r="AQ41" s="273" t="s">
        <v>379</v>
      </c>
      <c r="AR41" s="273" t="s">
        <v>379</v>
      </c>
      <c r="AS41" s="273" t="s">
        <v>379</v>
      </c>
      <c r="AT41" s="273" t="s">
        <v>379</v>
      </c>
      <c r="AU41" s="275">
        <v>0.9</v>
      </c>
      <c r="AV41" s="275">
        <v>0.9</v>
      </c>
      <c r="BC41" s="275"/>
      <c r="BE41" s="274"/>
    </row>
    <row r="42" spans="1:57" ht="15" customHeight="1" thickBot="1">
      <c r="A42" s="453" t="s">
        <v>1226</v>
      </c>
      <c r="B42" s="278">
        <v>0.20509118505355423</v>
      </c>
      <c r="C42" s="278">
        <v>0.2377647483031953</v>
      </c>
      <c r="D42" s="278">
        <v>0.26788774324513187</v>
      </c>
      <c r="E42" s="278">
        <v>7.7018493857314768E-2</v>
      </c>
      <c r="F42" s="278">
        <v>1.0605290758000001E-2</v>
      </c>
      <c r="G42" s="279"/>
      <c r="H42" s="272" t="s">
        <v>1207</v>
      </c>
      <c r="I42" s="273"/>
      <c r="J42" s="275"/>
      <c r="K42" s="275"/>
      <c r="L42" s="275"/>
      <c r="M42" s="275"/>
      <c r="N42" s="275"/>
      <c r="O42" s="275"/>
      <c r="P42" s="275">
        <v>30.2</v>
      </c>
      <c r="Q42" s="275">
        <v>30.2</v>
      </c>
      <c r="R42" s="455" t="s">
        <v>273</v>
      </c>
      <c r="S42" s="270" t="s">
        <v>379</v>
      </c>
      <c r="T42" s="270" t="s">
        <v>379</v>
      </c>
      <c r="U42" s="270" t="s">
        <v>379</v>
      </c>
      <c r="V42" s="270" t="s">
        <v>379</v>
      </c>
      <c r="W42" s="270" t="s">
        <v>379</v>
      </c>
      <c r="X42" s="270" t="s">
        <v>379</v>
      </c>
      <c r="Y42" s="270" t="s">
        <v>379</v>
      </c>
      <c r="Z42" s="270">
        <v>0.1</v>
      </c>
      <c r="AA42" s="270">
        <v>0.1</v>
      </c>
      <c r="AB42" s="56"/>
      <c r="AC42" s="455" t="s">
        <v>273</v>
      </c>
      <c r="AD42" s="270" t="s">
        <v>379</v>
      </c>
      <c r="AE42" s="270" t="s">
        <v>379</v>
      </c>
      <c r="AF42" s="270" t="s">
        <v>379</v>
      </c>
      <c r="AG42" s="270" t="s">
        <v>379</v>
      </c>
      <c r="AH42" s="270" t="s">
        <v>379</v>
      </c>
      <c r="AI42" s="270" t="s">
        <v>379</v>
      </c>
      <c r="AJ42" s="270" t="s">
        <v>379</v>
      </c>
      <c r="AK42" s="270">
        <v>5.5</v>
      </c>
      <c r="AL42" s="270">
        <v>5.5</v>
      </c>
      <c r="AM42" s="455" t="s">
        <v>273</v>
      </c>
      <c r="AN42" s="270" t="s">
        <v>379</v>
      </c>
      <c r="AO42" s="270" t="s">
        <v>379</v>
      </c>
      <c r="AP42" s="270" t="s">
        <v>379</v>
      </c>
      <c r="AQ42" s="270" t="s">
        <v>379</v>
      </c>
      <c r="AR42" s="270" t="s">
        <v>379</v>
      </c>
      <c r="AS42" s="270" t="s">
        <v>379</v>
      </c>
      <c r="AT42" s="270" t="s">
        <v>379</v>
      </c>
      <c r="AU42" s="270">
        <v>0.3</v>
      </c>
      <c r="AV42" s="270">
        <v>0.3</v>
      </c>
      <c r="BE42" s="274"/>
    </row>
    <row r="43" spans="1:57" ht="15" thickBot="1">
      <c r="A43" s="221" t="s">
        <v>1230</v>
      </c>
      <c r="B43" s="123">
        <v>100.31456432599815</v>
      </c>
      <c r="C43" s="123">
        <v>129.63754048657631</v>
      </c>
      <c r="D43" s="123">
        <v>106.43354931837486</v>
      </c>
      <c r="E43" s="220">
        <v>112.46383895703215</v>
      </c>
      <c r="F43" s="220">
        <v>88.315229663152053</v>
      </c>
      <c r="G43" s="279"/>
      <c r="H43" s="271" t="s">
        <v>1213</v>
      </c>
      <c r="I43" s="270"/>
      <c r="J43" s="270"/>
      <c r="K43" s="270"/>
      <c r="L43" s="270"/>
      <c r="M43" s="270"/>
      <c r="N43" s="270"/>
      <c r="O43" s="270"/>
      <c r="P43" s="270">
        <v>80.2</v>
      </c>
      <c r="Q43" s="270">
        <v>80.2</v>
      </c>
      <c r="R43" s="122" t="s">
        <v>1244</v>
      </c>
      <c r="S43" s="157">
        <v>4.7</v>
      </c>
      <c r="T43" s="157">
        <v>8.5</v>
      </c>
      <c r="U43" s="157">
        <v>8.3000000000000007</v>
      </c>
      <c r="V43" s="157">
        <v>2.2999999999999998</v>
      </c>
      <c r="W43" s="157">
        <v>3.8</v>
      </c>
      <c r="X43" s="157">
        <v>0.1</v>
      </c>
      <c r="Y43" s="157">
        <v>0.4</v>
      </c>
      <c r="Z43" s="157">
        <v>20</v>
      </c>
      <c r="AA43" s="157">
        <v>48.1</v>
      </c>
      <c r="AB43" s="56"/>
      <c r="AC43" s="122" t="s">
        <v>1244</v>
      </c>
      <c r="AD43" s="157">
        <v>3.1</v>
      </c>
      <c r="AE43" s="157" t="s">
        <v>379</v>
      </c>
      <c r="AF43" s="157">
        <v>9.1999999999999993</v>
      </c>
      <c r="AG43" s="157">
        <v>6.5</v>
      </c>
      <c r="AH43" s="157">
        <v>12.1</v>
      </c>
      <c r="AI43" s="157">
        <v>0.5</v>
      </c>
      <c r="AJ43" s="157">
        <v>26.1</v>
      </c>
      <c r="AK43" s="157">
        <v>43.1</v>
      </c>
      <c r="AL43" s="157">
        <v>100.7</v>
      </c>
      <c r="AM43" s="122" t="s">
        <v>1244</v>
      </c>
      <c r="AN43" s="157">
        <v>0.8</v>
      </c>
      <c r="AO43" s="157">
        <v>5.0999999999999996</v>
      </c>
      <c r="AP43" s="157">
        <v>4.5999999999999996</v>
      </c>
      <c r="AQ43" s="157">
        <v>0.7</v>
      </c>
      <c r="AR43" s="157">
        <v>1.3</v>
      </c>
      <c r="AS43" s="157">
        <v>0.6</v>
      </c>
      <c r="AT43" s="157">
        <v>0.3</v>
      </c>
      <c r="AU43" s="157">
        <v>3.5</v>
      </c>
      <c r="AV43" s="157">
        <v>16.8</v>
      </c>
      <c r="BE43" s="274"/>
    </row>
    <row r="44" spans="1:57">
      <c r="A44"/>
      <c r="B44" s="1070"/>
      <c r="C44" s="1070"/>
      <c r="D44" s="1070"/>
      <c r="E44" s="1070"/>
      <c r="F44" s="1070"/>
      <c r="G44" s="279"/>
      <c r="H44" s="122" t="s">
        <v>1210</v>
      </c>
      <c r="I44" s="157">
        <v>150</v>
      </c>
      <c r="J44" s="157">
        <v>16.8</v>
      </c>
      <c r="K44" s="157">
        <v>27.1</v>
      </c>
      <c r="L44" s="157">
        <v>28.4</v>
      </c>
      <c r="M44" s="157">
        <v>61.7</v>
      </c>
      <c r="N44" s="157">
        <v>46.3</v>
      </c>
      <c r="O44" s="157">
        <v>122.2</v>
      </c>
      <c r="P44" s="157">
        <v>117.9</v>
      </c>
      <c r="Q44" s="157">
        <v>570.4</v>
      </c>
      <c r="R44" s="272" t="s">
        <v>1246</v>
      </c>
      <c r="S44" s="772">
        <v>9</v>
      </c>
      <c r="T44" s="772">
        <v>10</v>
      </c>
      <c r="U44" s="772" t="s">
        <v>379</v>
      </c>
      <c r="V44" s="772">
        <v>2.2000000000000002</v>
      </c>
      <c r="W44" s="772">
        <v>-6.4</v>
      </c>
      <c r="X44" s="772">
        <v>1.5</v>
      </c>
      <c r="Y44" s="275">
        <v>0.9</v>
      </c>
      <c r="Z44" s="772" t="s">
        <v>379</v>
      </c>
      <c r="AA44" s="275">
        <v>17.3</v>
      </c>
      <c r="AB44" s="56"/>
      <c r="AC44" s="272" t="s">
        <v>1246</v>
      </c>
      <c r="AD44" s="772">
        <v>-4.0999999999999996</v>
      </c>
      <c r="AE44" s="772">
        <v>-5.7</v>
      </c>
      <c r="AF44" s="772">
        <v>-3.3</v>
      </c>
      <c r="AG44" s="772">
        <v>-0.5</v>
      </c>
      <c r="AH44" s="772">
        <v>0.2</v>
      </c>
      <c r="AI44" s="772">
        <v>1.4</v>
      </c>
      <c r="AJ44" s="275" t="s">
        <v>379</v>
      </c>
      <c r="AK44" s="772" t="s">
        <v>379</v>
      </c>
      <c r="AL44" s="275">
        <v>-12.1</v>
      </c>
      <c r="AM44" s="272" t="s">
        <v>1246</v>
      </c>
      <c r="AN44" s="772">
        <v>-1.9</v>
      </c>
      <c r="AO44" s="772">
        <v>6.8</v>
      </c>
      <c r="AP44" s="772">
        <v>5.3</v>
      </c>
      <c r="AQ44" s="772">
        <v>-1</v>
      </c>
      <c r="AR44" s="772">
        <v>2.8</v>
      </c>
      <c r="AS44" s="772">
        <v>0.6</v>
      </c>
      <c r="AT44" s="275">
        <v>-0.3</v>
      </c>
      <c r="AU44" s="772" t="s">
        <v>379</v>
      </c>
      <c r="AV44" s="275">
        <v>12.4</v>
      </c>
      <c r="BE44" s="274"/>
    </row>
    <row r="45" spans="1:57" ht="15" customHeight="1">
      <c r="A45" s="453" t="s">
        <v>1237</v>
      </c>
      <c r="B45" s="278">
        <v>0.3218978839999998</v>
      </c>
      <c r="C45" s="278">
        <v>1.2286539276999999</v>
      </c>
      <c r="D45" s="278">
        <v>0.61004877142000014</v>
      </c>
      <c r="E45" s="278">
        <v>0.47930243763000013</v>
      </c>
      <c r="F45" s="278">
        <v>0.47930243763000013</v>
      </c>
      <c r="G45" s="279"/>
      <c r="I45" s="282"/>
      <c r="J45" s="282"/>
      <c r="K45" s="282"/>
      <c r="L45" s="282"/>
      <c r="M45" s="282"/>
      <c r="N45" s="282"/>
      <c r="O45" s="282"/>
      <c r="P45" s="282"/>
      <c r="Q45" s="282"/>
      <c r="R45" s="272"/>
      <c r="S45" s="273"/>
      <c r="T45" s="273"/>
      <c r="U45" s="273"/>
      <c r="V45" s="273"/>
      <c r="W45" s="273"/>
      <c r="X45" s="273"/>
      <c r="Y45" s="158"/>
      <c r="Z45" s="158"/>
      <c r="AA45" s="158"/>
      <c r="AB45" s="56"/>
      <c r="AC45" s="272"/>
      <c r="AD45" s="273"/>
      <c r="AE45" s="275"/>
      <c r="AF45" s="275"/>
      <c r="AG45" s="275"/>
      <c r="AH45" s="275"/>
      <c r="AI45" s="275"/>
      <c r="AJ45" s="275"/>
      <c r="AK45" s="273"/>
      <c r="AL45" s="273"/>
      <c r="BE45" s="274"/>
    </row>
    <row r="46" spans="1:57">
      <c r="A46" s="453" t="s">
        <v>1239</v>
      </c>
      <c r="B46" s="278">
        <v>2.0897951166499995</v>
      </c>
      <c r="C46" s="278">
        <v>3.0389304580500003</v>
      </c>
      <c r="D46" s="278">
        <v>2.8297510711600014</v>
      </c>
      <c r="E46" s="278">
        <v>10.378743208444465</v>
      </c>
      <c r="F46" s="278">
        <v>4.8050932648100009</v>
      </c>
      <c r="G46" s="279"/>
      <c r="H46" s="272" t="s">
        <v>1214</v>
      </c>
      <c r="I46" s="273">
        <v>9.1</v>
      </c>
      <c r="J46" s="273">
        <v>2.7</v>
      </c>
      <c r="K46" s="273">
        <v>2</v>
      </c>
      <c r="L46" s="273">
        <v>0.2</v>
      </c>
      <c r="M46" s="273">
        <v>0.2</v>
      </c>
      <c r="N46" s="273">
        <v>0.1</v>
      </c>
      <c r="O46" s="275"/>
      <c r="P46" s="273">
        <v>191.6</v>
      </c>
      <c r="Q46" s="273">
        <v>205.8</v>
      </c>
      <c r="R46" s="272"/>
      <c r="S46" s="273"/>
      <c r="T46" s="158"/>
      <c r="U46" s="158"/>
      <c r="V46" s="158"/>
      <c r="W46" s="158"/>
      <c r="X46" s="158"/>
      <c r="Y46" s="158"/>
      <c r="Z46" s="273"/>
      <c r="AA46" s="273"/>
      <c r="AB46" s="56"/>
      <c r="AC46" s="272"/>
      <c r="AD46" s="272"/>
      <c r="AE46" s="272"/>
      <c r="AF46" s="272"/>
      <c r="AG46" s="272"/>
      <c r="AH46" s="272"/>
      <c r="AI46" s="272"/>
      <c r="AJ46" s="272"/>
      <c r="AK46" s="272"/>
      <c r="AL46" s="272"/>
      <c r="AS46" s="454"/>
      <c r="AT46" s="454"/>
      <c r="AU46" s="454"/>
      <c r="AV46" s="454"/>
      <c r="BC46" s="454"/>
      <c r="BE46" s="274"/>
    </row>
    <row r="47" spans="1:57" ht="15" customHeight="1">
      <c r="A47" s="453" t="s">
        <v>1263</v>
      </c>
      <c r="B47" s="278">
        <v>1.3221653134100002</v>
      </c>
      <c r="C47" s="278">
        <v>1.21903041212</v>
      </c>
      <c r="D47" s="278">
        <v>0.76412141598000005</v>
      </c>
      <c r="E47" s="278">
        <v>1.01604484054</v>
      </c>
      <c r="F47" s="278">
        <v>2.19624366676</v>
      </c>
      <c r="G47" s="279"/>
      <c r="H47" s="272" t="s">
        <v>1261</v>
      </c>
      <c r="I47" s="273">
        <v>0.9</v>
      </c>
      <c r="J47" s="273">
        <v>0.4</v>
      </c>
      <c r="K47" s="273"/>
      <c r="L47" s="275"/>
      <c r="M47" s="275"/>
      <c r="N47" s="275"/>
      <c r="O47" s="275"/>
      <c r="P47" s="275"/>
      <c r="Q47" s="275">
        <v>1.3</v>
      </c>
      <c r="R47" s="272"/>
      <c r="S47" s="272"/>
      <c r="T47" s="272"/>
      <c r="U47" s="272"/>
      <c r="V47" s="272"/>
      <c r="W47" s="272"/>
      <c r="X47" s="272"/>
      <c r="Y47" s="272"/>
      <c r="Z47" s="272"/>
      <c r="AA47" s="272"/>
      <c r="AB47" s="56"/>
      <c r="AC47" s="272"/>
      <c r="AD47" s="272"/>
      <c r="AE47" s="272"/>
      <c r="AF47" s="272"/>
      <c r="AG47" s="272"/>
      <c r="AH47" s="272"/>
      <c r="AI47" s="272"/>
      <c r="AJ47" s="272"/>
      <c r="AK47" s="272"/>
      <c r="AL47" s="272"/>
      <c r="BE47" s="274"/>
    </row>
    <row r="48" spans="1:57" ht="15" customHeight="1" thickBot="1">
      <c r="A48" s="124"/>
      <c r="B48" s="780"/>
      <c r="C48" s="780"/>
      <c r="D48" s="780"/>
      <c r="E48" s="780"/>
      <c r="F48" s="780"/>
      <c r="G48" s="279"/>
      <c r="H48" s="272" t="s">
        <v>1216</v>
      </c>
      <c r="I48" s="273">
        <v>8.9</v>
      </c>
      <c r="J48" s="273">
        <v>4.7</v>
      </c>
      <c r="K48" s="273">
        <v>0.6</v>
      </c>
      <c r="L48" s="273">
        <v>7.3</v>
      </c>
      <c r="M48" s="273">
        <v>5.4</v>
      </c>
      <c r="N48" s="273">
        <v>0.1</v>
      </c>
      <c r="O48" s="275"/>
      <c r="P48" s="275"/>
      <c r="Q48" s="275">
        <v>27</v>
      </c>
      <c r="R48" s="272"/>
      <c r="S48" s="272"/>
      <c r="T48" s="272"/>
      <c r="U48" s="272"/>
      <c r="V48" s="272"/>
      <c r="W48" s="272"/>
      <c r="X48" s="272"/>
      <c r="Y48" s="272"/>
      <c r="Z48" s="272"/>
      <c r="AA48" s="272"/>
      <c r="AB48" s="56"/>
      <c r="AC48" s="272"/>
      <c r="AD48" s="272"/>
      <c r="AE48" s="272"/>
      <c r="AF48" s="272"/>
      <c r="AG48" s="272"/>
      <c r="AH48" s="272"/>
      <c r="AI48" s="272"/>
      <c r="AJ48" s="272"/>
      <c r="AK48" s="272"/>
      <c r="AL48" s="272"/>
      <c r="BE48" s="274"/>
    </row>
    <row r="49" spans="1:57">
      <c r="A49" s="452" t="s">
        <v>1248</v>
      </c>
      <c r="B49" s="123">
        <v>104.04842264005813</v>
      </c>
      <c r="C49" s="123">
        <v>135.12415528444635</v>
      </c>
      <c r="D49" s="123">
        <v>110.63747057693486</v>
      </c>
      <c r="E49" s="123">
        <v>124.3379294436466</v>
      </c>
      <c r="F49" s="123">
        <v>95.79586903235203</v>
      </c>
      <c r="G49" s="279"/>
      <c r="H49" s="272" t="s">
        <v>1261</v>
      </c>
      <c r="I49" s="273">
        <v>2</v>
      </c>
      <c r="J49" s="273">
        <v>0.4</v>
      </c>
      <c r="K49" s="273"/>
      <c r="L49" s="275"/>
      <c r="M49" s="275"/>
      <c r="N49" s="275"/>
      <c r="O49" s="275"/>
      <c r="P49" s="275"/>
      <c r="Q49" s="275">
        <v>2.4</v>
      </c>
      <c r="R49" s="272"/>
      <c r="S49" s="272"/>
      <c r="T49" s="272"/>
      <c r="U49" s="272"/>
      <c r="V49" s="272"/>
      <c r="W49" s="272"/>
      <c r="X49" s="272"/>
      <c r="Y49" s="272"/>
      <c r="Z49" s="272"/>
      <c r="AA49" s="272"/>
      <c r="AB49" s="56"/>
      <c r="AC49" s="272"/>
      <c r="AD49" s="272"/>
      <c r="AE49" s="272"/>
      <c r="AF49" s="272"/>
      <c r="AG49" s="272"/>
      <c r="AH49" s="272"/>
      <c r="AI49" s="272"/>
      <c r="AJ49" s="272"/>
      <c r="AK49" s="272"/>
      <c r="AL49" s="272"/>
      <c r="BE49" s="57"/>
    </row>
    <row r="50" spans="1:57">
      <c r="A50" s="269"/>
      <c r="B50" s="277"/>
      <c r="C50" s="269"/>
      <c r="D50" s="269"/>
      <c r="E50" s="269"/>
      <c r="F50" s="279"/>
      <c r="G50" s="279"/>
      <c r="H50" s="272" t="s">
        <v>1227</v>
      </c>
      <c r="I50" s="273">
        <v>4.7999999999999989</v>
      </c>
      <c r="J50" s="273">
        <v>16.600000000000001</v>
      </c>
      <c r="K50" s="273">
        <v>45.5</v>
      </c>
      <c r="L50" s="273">
        <v>24.2</v>
      </c>
      <c r="M50" s="273">
        <v>49.9</v>
      </c>
      <c r="N50" s="273">
        <v>7.7</v>
      </c>
      <c r="O50" s="273">
        <v>27.2</v>
      </c>
      <c r="P50" s="273"/>
      <c r="Q50" s="273">
        <v>175.70000000000002</v>
      </c>
      <c r="R50" s="272"/>
      <c r="S50" s="272"/>
      <c r="T50" s="272"/>
      <c r="U50" s="272"/>
      <c r="V50" s="272"/>
      <c r="W50" s="272"/>
      <c r="X50" s="272"/>
      <c r="Y50" s="272"/>
      <c r="Z50" s="272"/>
      <c r="AA50" s="272"/>
      <c r="AB50" s="56"/>
      <c r="AC50" s="272"/>
      <c r="AD50" s="272"/>
      <c r="AE50" s="272"/>
      <c r="AF50" s="272"/>
      <c r="AG50" s="272"/>
      <c r="AH50" s="272"/>
      <c r="AI50" s="272"/>
      <c r="AJ50" s="272"/>
      <c r="AK50" s="272"/>
      <c r="AL50" s="272"/>
      <c r="BE50" s="57"/>
    </row>
    <row r="51" spans="1:57">
      <c r="A51" s="127"/>
      <c r="B51" s="127"/>
      <c r="C51" s="127"/>
      <c r="D51" s="127"/>
      <c r="E51" s="127"/>
      <c r="F51" s="127"/>
      <c r="G51" s="279"/>
      <c r="H51" s="276" t="s">
        <v>1231</v>
      </c>
      <c r="I51" s="273">
        <v>0.2</v>
      </c>
      <c r="J51" s="273">
        <v>5.6</v>
      </c>
      <c r="K51" s="273">
        <v>9.9</v>
      </c>
      <c r="L51" s="273"/>
      <c r="M51" s="275"/>
      <c r="N51" s="275"/>
      <c r="O51" s="275"/>
      <c r="P51" s="275"/>
      <c r="Q51" s="275">
        <v>15.6</v>
      </c>
      <c r="R51" s="272"/>
      <c r="S51" s="272"/>
      <c r="T51" s="272"/>
      <c r="U51" s="272"/>
      <c r="V51" s="272"/>
      <c r="W51" s="272"/>
      <c r="X51" s="272"/>
      <c r="Y51" s="272"/>
      <c r="Z51" s="272"/>
      <c r="AA51" s="272"/>
      <c r="AB51" s="56"/>
      <c r="AC51" s="272"/>
      <c r="AD51" s="272"/>
      <c r="AE51" s="272"/>
      <c r="AF51" s="272"/>
      <c r="AG51" s="272"/>
      <c r="AH51" s="272"/>
      <c r="AI51" s="272"/>
      <c r="AJ51" s="272"/>
      <c r="AK51" s="272"/>
      <c r="AL51" s="272"/>
      <c r="BE51" s="57"/>
    </row>
    <row r="52" spans="1:57">
      <c r="A52" s="127"/>
      <c r="B52" s="450"/>
      <c r="C52" s="127"/>
      <c r="D52" s="127"/>
      <c r="E52" s="127"/>
      <c r="F52" s="451"/>
      <c r="G52" s="279"/>
      <c r="H52" s="276" t="s">
        <v>1234</v>
      </c>
      <c r="I52" s="273"/>
      <c r="J52" s="273">
        <v>5.6</v>
      </c>
      <c r="K52" s="273">
        <v>5.7</v>
      </c>
      <c r="L52" s="273"/>
      <c r="M52" s="273"/>
      <c r="N52" s="273"/>
      <c r="O52" s="273"/>
      <c r="P52" s="275"/>
      <c r="Q52" s="275">
        <v>11.3</v>
      </c>
      <c r="R52" s="272"/>
      <c r="S52" s="272"/>
      <c r="T52" s="272"/>
      <c r="U52" s="272"/>
      <c r="V52" s="272"/>
      <c r="W52" s="272"/>
      <c r="X52" s="272"/>
      <c r="Y52" s="272"/>
      <c r="Z52" s="272"/>
      <c r="AA52" s="272"/>
      <c r="AB52" s="56"/>
      <c r="AC52" s="272"/>
      <c r="AD52" s="272"/>
      <c r="AE52" s="272"/>
      <c r="AF52" s="272"/>
      <c r="AG52" s="272"/>
      <c r="AH52" s="272"/>
      <c r="AI52" s="272"/>
      <c r="AJ52" s="272"/>
      <c r="AK52" s="272"/>
      <c r="AL52" s="272"/>
      <c r="BE52" s="57"/>
    </row>
    <row r="53" spans="1:57">
      <c r="A53" s="127"/>
      <c r="B53" s="450"/>
      <c r="C53" s="127"/>
      <c r="D53" s="127"/>
      <c r="E53" s="127"/>
      <c r="F53" s="127"/>
      <c r="G53" s="279"/>
      <c r="H53" s="272" t="s">
        <v>1238</v>
      </c>
      <c r="I53" s="273">
        <v>1.2</v>
      </c>
      <c r="J53" s="273">
        <v>3.9</v>
      </c>
      <c r="K53" s="273">
        <v>5.6</v>
      </c>
      <c r="L53" s="273">
        <v>0.6</v>
      </c>
      <c r="M53" s="273"/>
      <c r="N53" s="273"/>
      <c r="O53" s="273"/>
      <c r="P53" s="275"/>
      <c r="Q53" s="275">
        <v>11.2</v>
      </c>
      <c r="R53" s="272"/>
      <c r="S53" s="272"/>
      <c r="T53" s="272"/>
      <c r="U53" s="272"/>
      <c r="V53" s="272"/>
      <c r="W53" s="272"/>
      <c r="X53" s="272"/>
      <c r="Y53" s="272"/>
      <c r="Z53" s="272"/>
      <c r="AA53" s="272"/>
      <c r="AB53" s="56"/>
      <c r="AC53" s="272"/>
      <c r="AD53" s="272"/>
      <c r="AE53" s="272"/>
      <c r="AF53" s="272"/>
      <c r="AG53" s="272"/>
      <c r="AH53" s="272"/>
      <c r="AI53" s="272"/>
      <c r="AJ53" s="272"/>
      <c r="AK53" s="272"/>
      <c r="AL53" s="272"/>
    </row>
    <row r="54" spans="1:57">
      <c r="A54" s="127"/>
      <c r="B54" s="450"/>
      <c r="C54" s="127"/>
      <c r="D54" s="127"/>
      <c r="E54" s="127"/>
      <c r="F54" s="127"/>
      <c r="G54" s="279"/>
      <c r="H54" s="272" t="s">
        <v>1240</v>
      </c>
      <c r="I54" s="273">
        <v>3.3</v>
      </c>
      <c r="J54" s="273"/>
      <c r="K54" s="273">
        <v>19.399999999999999</v>
      </c>
      <c r="L54" s="273">
        <v>17.899999999999999</v>
      </c>
      <c r="M54" s="273">
        <v>40.4</v>
      </c>
      <c r="N54" s="273">
        <v>3.2</v>
      </c>
      <c r="O54" s="273">
        <v>27</v>
      </c>
      <c r="P54" s="275"/>
      <c r="Q54" s="275">
        <v>111.2</v>
      </c>
      <c r="R54" s="272"/>
      <c r="S54" s="272"/>
      <c r="T54" s="272"/>
      <c r="U54" s="272"/>
      <c r="V54" s="272"/>
      <c r="W54" s="272"/>
      <c r="X54" s="272"/>
      <c r="Y54" s="272"/>
      <c r="Z54" s="272"/>
      <c r="AA54" s="272"/>
      <c r="AB54" s="56"/>
      <c r="AC54" s="272"/>
      <c r="AD54" s="272"/>
      <c r="AE54" s="272"/>
      <c r="AF54" s="272"/>
      <c r="AG54" s="272"/>
      <c r="AH54" s="272"/>
      <c r="AI54" s="272"/>
      <c r="AJ54" s="272"/>
      <c r="AK54" s="272"/>
      <c r="AL54" s="272"/>
    </row>
    <row r="55" spans="1:57">
      <c r="A55" s="127"/>
      <c r="B55" s="450"/>
      <c r="C55" s="127"/>
      <c r="D55" s="127"/>
      <c r="E55" s="127"/>
      <c r="F55" s="127"/>
      <c r="G55" s="279"/>
      <c r="H55" s="272" t="s">
        <v>1243</v>
      </c>
      <c r="I55" s="273">
        <v>0.1</v>
      </c>
      <c r="J55" s="273">
        <v>1.5</v>
      </c>
      <c r="K55" s="273">
        <v>4.9000000000000004</v>
      </c>
      <c r="L55" s="273">
        <v>5.7</v>
      </c>
      <c r="M55" s="273">
        <v>9.5</v>
      </c>
      <c r="N55" s="273">
        <v>4.5</v>
      </c>
      <c r="O55" s="275">
        <v>0.2</v>
      </c>
      <c r="P55" s="275"/>
      <c r="Q55" s="275">
        <v>26.4</v>
      </c>
      <c r="R55" s="272"/>
      <c r="S55" s="272"/>
      <c r="T55" s="272"/>
      <c r="U55" s="272"/>
      <c r="V55" s="272"/>
      <c r="W55" s="272"/>
      <c r="X55" s="272"/>
      <c r="Y55" s="272"/>
      <c r="Z55" s="272"/>
      <c r="AA55" s="272"/>
      <c r="AB55" s="56"/>
      <c r="AC55" s="272"/>
      <c r="AD55" s="272"/>
      <c r="AE55" s="272"/>
      <c r="AF55" s="272"/>
      <c r="AG55" s="272"/>
      <c r="AH55" s="272"/>
      <c r="AI55" s="272"/>
      <c r="AJ55" s="272"/>
      <c r="AK55" s="272"/>
      <c r="AL55" s="272"/>
      <c r="AM55" s="274"/>
      <c r="AW55" s="274"/>
    </row>
    <row r="56" spans="1:57" ht="12.75" customHeight="1">
      <c r="A56" s="127"/>
      <c r="B56" s="450"/>
      <c r="C56" s="127"/>
      <c r="D56" s="127"/>
      <c r="E56" s="127"/>
      <c r="F56" s="127"/>
      <c r="G56" s="279"/>
      <c r="H56" s="272" t="s">
        <v>1235</v>
      </c>
      <c r="I56" s="275"/>
      <c r="J56" s="273"/>
      <c r="K56" s="275">
        <v>0.9</v>
      </c>
      <c r="L56" s="275"/>
      <c r="M56" s="275">
        <v>0.1</v>
      </c>
      <c r="N56" s="273">
        <v>2.5</v>
      </c>
      <c r="O56" s="275">
        <v>0.8</v>
      </c>
      <c r="P56" s="273">
        <v>2.4</v>
      </c>
      <c r="Q56" s="273">
        <v>6.7</v>
      </c>
      <c r="R56" s="272"/>
      <c r="S56" s="272"/>
      <c r="T56" s="272"/>
      <c r="U56" s="272"/>
      <c r="V56" s="272"/>
      <c r="W56" s="272"/>
      <c r="X56" s="272"/>
      <c r="Y56" s="272"/>
      <c r="Z56" s="272"/>
      <c r="AA56" s="272"/>
      <c r="AB56" s="56"/>
      <c r="AC56" s="272"/>
      <c r="AD56" s="272"/>
      <c r="AE56" s="272"/>
      <c r="AF56" s="272"/>
      <c r="AG56" s="272"/>
      <c r="AH56" s="272"/>
      <c r="AI56" s="272"/>
      <c r="AJ56" s="272"/>
      <c r="AK56" s="272"/>
      <c r="AL56" s="272"/>
      <c r="AM56" s="274"/>
      <c r="AW56" s="274"/>
    </row>
    <row r="57" spans="1:57">
      <c r="A57" s="127"/>
      <c r="B57" s="450"/>
      <c r="C57" s="127"/>
      <c r="D57" s="127"/>
      <c r="E57" s="127"/>
      <c r="F57" s="127"/>
      <c r="G57" s="127"/>
      <c r="H57" s="272" t="s">
        <v>1207</v>
      </c>
      <c r="I57" s="275"/>
      <c r="J57" s="273"/>
      <c r="K57" s="275"/>
      <c r="L57" s="275"/>
      <c r="M57" s="275"/>
      <c r="N57" s="273"/>
      <c r="O57" s="275"/>
      <c r="P57" s="273">
        <v>31.5</v>
      </c>
      <c r="Q57" s="273">
        <v>31.5</v>
      </c>
      <c r="R57" s="272"/>
      <c r="S57" s="272"/>
      <c r="T57" s="272"/>
      <c r="U57" s="272"/>
      <c r="V57" s="272"/>
      <c r="W57" s="272"/>
      <c r="X57" s="272"/>
      <c r="Y57" s="272"/>
      <c r="Z57" s="272"/>
      <c r="AA57" s="272"/>
      <c r="AB57" s="56"/>
      <c r="AC57" s="272"/>
      <c r="AD57" s="272"/>
      <c r="AE57" s="272"/>
      <c r="AF57" s="272"/>
      <c r="AG57" s="272"/>
      <c r="AH57" s="272"/>
      <c r="AI57" s="272"/>
      <c r="AJ57" s="272"/>
      <c r="AK57" s="272"/>
      <c r="AL57" s="272"/>
    </row>
    <row r="58" spans="1:57">
      <c r="A58" s="127"/>
      <c r="B58" s="450"/>
      <c r="C58" s="127"/>
      <c r="D58" s="127"/>
      <c r="E58" s="127"/>
      <c r="F58" s="127"/>
      <c r="G58" s="127"/>
      <c r="H58" s="272" t="s">
        <v>1250</v>
      </c>
      <c r="I58" s="275"/>
      <c r="J58" s="275"/>
      <c r="K58" s="275"/>
      <c r="L58" s="275"/>
      <c r="M58" s="275"/>
      <c r="N58" s="275"/>
      <c r="O58" s="275"/>
      <c r="P58" s="273">
        <v>90.1</v>
      </c>
      <c r="Q58" s="273">
        <v>90.1</v>
      </c>
      <c r="R58" s="272"/>
      <c r="S58" s="272"/>
      <c r="T58" s="272"/>
      <c r="U58" s="272"/>
      <c r="V58" s="272"/>
      <c r="W58" s="272"/>
      <c r="X58" s="272"/>
      <c r="Y58" s="272"/>
      <c r="Z58" s="272"/>
      <c r="AA58" s="272"/>
      <c r="AC58" s="272"/>
      <c r="AD58" s="272"/>
      <c r="AE58" s="272"/>
      <c r="AF58" s="272"/>
      <c r="AG58" s="272"/>
      <c r="AH58" s="272"/>
      <c r="AI58" s="272"/>
      <c r="AJ58" s="272"/>
      <c r="AK58" s="272"/>
      <c r="AL58" s="272"/>
    </row>
    <row r="59" spans="1:57" ht="15" thickBot="1">
      <c r="A59" s="269"/>
      <c r="B59" s="450"/>
      <c r="C59" s="772"/>
      <c r="D59" s="772"/>
      <c r="E59" s="772"/>
      <c r="F59" s="127"/>
      <c r="G59" s="127"/>
      <c r="H59" s="271" t="s">
        <v>273</v>
      </c>
      <c r="I59" s="270"/>
      <c r="J59" s="270"/>
      <c r="K59" s="270"/>
      <c r="L59" s="270"/>
      <c r="M59" s="270"/>
      <c r="N59" s="270"/>
      <c r="O59" s="270"/>
      <c r="P59" s="270">
        <v>33.5</v>
      </c>
      <c r="Q59" s="270">
        <v>33.5</v>
      </c>
      <c r="R59" s="272"/>
      <c r="S59" s="772"/>
      <c r="T59" s="772"/>
      <c r="U59" s="772"/>
      <c r="V59" s="772"/>
      <c r="W59" s="772"/>
      <c r="X59" s="772"/>
      <c r="Y59" s="158"/>
      <c r="Z59" s="772"/>
      <c r="AA59" s="158"/>
    </row>
    <row r="60" spans="1:57">
      <c r="A60" s="269"/>
      <c r="B60" s="450"/>
      <c r="C60" s="772"/>
      <c r="D60" s="772"/>
      <c r="E60" s="772"/>
      <c r="F60" s="127"/>
      <c r="G60" s="127"/>
      <c r="H60" s="122" t="s">
        <v>1244</v>
      </c>
      <c r="I60" s="157">
        <v>22.7</v>
      </c>
      <c r="J60" s="157">
        <v>23.9</v>
      </c>
      <c r="K60" s="157">
        <v>49</v>
      </c>
      <c r="L60" s="157">
        <v>31.7</v>
      </c>
      <c r="M60" s="157">
        <v>55.6</v>
      </c>
      <c r="N60" s="157">
        <v>10.4</v>
      </c>
      <c r="O60" s="157">
        <v>28</v>
      </c>
      <c r="P60" s="157">
        <v>349.1</v>
      </c>
      <c r="Q60" s="157">
        <v>570.4</v>
      </c>
    </row>
    <row r="61" spans="1:57">
      <c r="A61" s="269"/>
      <c r="B61" s="450"/>
      <c r="C61" s="772"/>
      <c r="D61" s="772"/>
      <c r="E61" s="772"/>
      <c r="F61" s="127"/>
      <c r="G61" s="127"/>
    </row>
  </sheetData>
  <mergeCells count="4">
    <mergeCell ref="AX4:AY4"/>
    <mergeCell ref="AZ4:BA4"/>
    <mergeCell ref="BB4:BC4"/>
    <mergeCell ref="AW29:BB31"/>
  </mergeCells>
  <pageMargins left="0.7" right="0.60468750000000004" top="0.75" bottom="0.75" header="0.3" footer="0.3"/>
  <pageSetup paperSize="9" scale="77" pageOrder="overThenDown" orientation="portrait" r:id="rId1"/>
  <colBreaks count="4" manualBreakCount="4">
    <brk id="7" max="59" man="1"/>
    <brk id="17" max="59" man="1"/>
    <brk id="28" max="59" man="1"/>
    <brk id="38" max="59"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rgb="FF92D050"/>
  </sheetPr>
  <dimension ref="B3:H54"/>
  <sheetViews>
    <sheetView view="pageLayout" topLeftCell="A64" zoomScale="80" zoomScaleNormal="100" zoomScaleSheetLayoutView="100" zoomScalePageLayoutView="80" workbookViewId="0">
      <selection activeCell="A17" sqref="A17"/>
    </sheetView>
  </sheetViews>
  <sheetFormatPr defaultColWidth="9.140625" defaultRowHeight="14.45"/>
  <cols>
    <col min="1" max="4" width="9.140625" style="67"/>
    <col min="5" max="5" width="3.5703125" style="67" customWidth="1"/>
    <col min="6" max="16384" width="9.140625" style="67"/>
  </cols>
  <sheetData>
    <row r="3" spans="4:8">
      <c r="D3" s="69"/>
      <c r="E3" s="69"/>
      <c r="F3" s="69"/>
      <c r="G3" s="69"/>
      <c r="H3" s="69"/>
    </row>
    <row r="4" spans="4:8">
      <c r="D4" s="69"/>
      <c r="E4" s="69"/>
      <c r="F4" s="69"/>
      <c r="G4" s="69"/>
      <c r="H4" s="69"/>
    </row>
    <row r="5" spans="4:8">
      <c r="D5" s="69"/>
      <c r="E5" s="69"/>
      <c r="F5" s="69"/>
      <c r="G5" s="69"/>
      <c r="H5" s="69"/>
    </row>
    <row r="6" spans="4:8">
      <c r="D6" s="69"/>
      <c r="E6" s="69"/>
      <c r="F6" s="69"/>
      <c r="G6" s="69"/>
      <c r="H6" s="69"/>
    </row>
    <row r="7" spans="4:8">
      <c r="D7" s="69"/>
      <c r="E7" s="69"/>
      <c r="F7" s="69"/>
      <c r="G7" s="69"/>
      <c r="H7" s="69"/>
    </row>
    <row r="8" spans="4:8">
      <c r="D8" s="69"/>
      <c r="E8" s="69"/>
      <c r="F8" s="69"/>
      <c r="G8" s="69"/>
      <c r="H8" s="69"/>
    </row>
    <row r="9" spans="4:8">
      <c r="D9" s="69"/>
      <c r="E9" s="69"/>
      <c r="F9" s="69"/>
      <c r="G9" s="69"/>
      <c r="H9" s="69"/>
    </row>
    <row r="10" spans="4:8">
      <c r="D10" s="69"/>
      <c r="E10" s="69"/>
      <c r="F10" s="69"/>
      <c r="G10" s="69"/>
      <c r="H10" s="69"/>
    </row>
    <row r="11" spans="4:8">
      <c r="D11" s="69"/>
      <c r="E11" s="69"/>
      <c r="F11" s="69"/>
      <c r="G11" s="69"/>
      <c r="H11" s="69"/>
    </row>
    <row r="12" spans="4:8">
      <c r="D12" s="69"/>
      <c r="E12" s="69"/>
      <c r="F12" s="69"/>
      <c r="G12" s="69"/>
      <c r="H12" s="69"/>
    </row>
    <row r="13" spans="4:8">
      <c r="D13" s="69"/>
      <c r="E13" s="69"/>
      <c r="F13" s="69"/>
      <c r="G13" s="69"/>
      <c r="H13" s="69"/>
    </row>
    <row r="14" spans="4:8">
      <c r="D14" s="69"/>
      <c r="E14" s="69"/>
      <c r="F14" s="69"/>
      <c r="G14" s="69"/>
      <c r="H14" s="69"/>
    </row>
    <row r="15" spans="4:8">
      <c r="D15" s="69"/>
      <c r="E15" s="69"/>
      <c r="F15" s="69"/>
      <c r="G15" s="69"/>
      <c r="H15" s="69"/>
    </row>
    <row r="16" spans="4:8">
      <c r="D16" s="69"/>
      <c r="E16" s="69"/>
      <c r="F16" s="69"/>
      <c r="G16" s="69"/>
      <c r="H16" s="69"/>
    </row>
    <row r="17" spans="4:8">
      <c r="D17" s="69"/>
      <c r="E17" s="69"/>
      <c r="F17" s="69"/>
      <c r="G17" s="69"/>
      <c r="H17" s="69"/>
    </row>
    <row r="18" spans="4:8">
      <c r="D18" s="69"/>
      <c r="E18" s="69"/>
      <c r="F18" s="69"/>
      <c r="G18" s="69"/>
      <c r="H18" s="69"/>
    </row>
    <row r="19" spans="4:8">
      <c r="D19" s="69"/>
      <c r="E19" s="69"/>
      <c r="F19" s="69"/>
      <c r="G19" s="69"/>
      <c r="H19" s="69"/>
    </row>
    <row r="25" spans="4:8">
      <c r="D25" s="69"/>
      <c r="E25" s="69"/>
      <c r="F25" s="69"/>
      <c r="G25" s="69"/>
      <c r="H25" s="69"/>
    </row>
    <row r="26" spans="4:8">
      <c r="D26" s="69"/>
      <c r="E26" s="69"/>
      <c r="F26" s="69"/>
      <c r="G26" s="69"/>
      <c r="H26" s="69"/>
    </row>
    <row r="27" spans="4:8">
      <c r="D27" s="69"/>
      <c r="E27" s="69"/>
      <c r="F27" s="69"/>
      <c r="G27" s="69"/>
      <c r="H27" s="69"/>
    </row>
    <row r="28" spans="4:8">
      <c r="D28" s="69"/>
      <c r="E28" s="69"/>
      <c r="F28" s="69"/>
      <c r="G28" s="69"/>
      <c r="H28" s="69"/>
    </row>
    <row r="29" spans="4:8">
      <c r="D29" s="69"/>
      <c r="E29" s="69"/>
      <c r="F29" s="69"/>
      <c r="G29" s="69"/>
      <c r="H29" s="69"/>
    </row>
    <row r="30" spans="4:8">
      <c r="D30" s="69"/>
      <c r="E30" s="69"/>
      <c r="F30" s="69"/>
      <c r="G30" s="69"/>
      <c r="H30" s="69"/>
    </row>
    <row r="31" spans="4:8">
      <c r="D31" s="69"/>
      <c r="E31" s="69"/>
      <c r="F31" s="69"/>
      <c r="G31" s="69"/>
      <c r="H31" s="69"/>
    </row>
    <row r="32" spans="4:8">
      <c r="D32" s="69"/>
      <c r="E32" s="69"/>
      <c r="F32" s="69"/>
      <c r="G32" s="69"/>
      <c r="H32" s="69"/>
    </row>
    <row r="33" spans="2:8">
      <c r="D33" s="69"/>
      <c r="E33" s="69"/>
      <c r="F33" s="69"/>
      <c r="G33" s="69"/>
      <c r="H33" s="69"/>
    </row>
    <row r="34" spans="2:8">
      <c r="D34" s="69"/>
      <c r="E34" s="69"/>
      <c r="F34" s="69"/>
      <c r="G34" s="69"/>
      <c r="H34" s="69"/>
    </row>
    <row r="35" spans="2:8">
      <c r="D35" s="69"/>
      <c r="E35" s="69"/>
      <c r="F35" s="69"/>
      <c r="G35" s="69"/>
      <c r="H35" s="69"/>
    </row>
    <row r="36" spans="2:8">
      <c r="D36" s="69"/>
      <c r="E36" s="69"/>
      <c r="F36" s="69"/>
      <c r="G36" s="69"/>
      <c r="H36" s="69"/>
    </row>
    <row r="37" spans="2:8">
      <c r="D37" s="69"/>
      <c r="E37" s="69"/>
      <c r="F37" s="69"/>
      <c r="G37" s="69"/>
      <c r="H37" s="69"/>
    </row>
    <row r="38" spans="2:8">
      <c r="D38" s="69"/>
      <c r="E38" s="69"/>
      <c r="F38" s="69"/>
      <c r="G38" s="69"/>
      <c r="H38" s="69"/>
    </row>
    <row r="39" spans="2:8">
      <c r="D39" s="69"/>
      <c r="E39" s="69"/>
      <c r="F39" s="69"/>
      <c r="G39" s="69"/>
      <c r="H39" s="69"/>
    </row>
    <row r="40" spans="2:8">
      <c r="D40" s="69"/>
      <c r="E40" s="69"/>
      <c r="F40" s="69"/>
      <c r="G40" s="69"/>
      <c r="H40" s="69"/>
    </row>
    <row r="41" spans="2:8">
      <c r="D41" s="69"/>
      <c r="E41" s="69"/>
      <c r="F41" s="69"/>
      <c r="G41" s="69"/>
      <c r="H41" s="69"/>
    </row>
    <row r="46" spans="2:8">
      <c r="B46" s="69"/>
      <c r="C46" s="69"/>
      <c r="D46" s="69"/>
      <c r="E46" s="69"/>
      <c r="F46" s="69"/>
      <c r="G46" s="69"/>
      <c r="H46" s="69"/>
    </row>
    <row r="47" spans="2:8">
      <c r="B47" s="69"/>
      <c r="C47" s="69"/>
      <c r="D47" s="69"/>
      <c r="E47" s="69"/>
      <c r="F47" s="69"/>
      <c r="G47" s="69"/>
      <c r="H47" s="69"/>
    </row>
    <row r="48" spans="2:8">
      <c r="B48" s="69"/>
      <c r="C48" s="69"/>
      <c r="D48" s="69"/>
      <c r="E48" s="69"/>
      <c r="F48" s="69"/>
      <c r="G48" s="69"/>
      <c r="H48" s="69"/>
    </row>
    <row r="49" spans="2:8">
      <c r="B49" s="69"/>
      <c r="C49" s="69"/>
      <c r="D49" s="69"/>
      <c r="E49" s="69"/>
      <c r="F49" s="69"/>
      <c r="G49" s="69"/>
      <c r="H49" s="69"/>
    </row>
    <row r="50" spans="2:8">
      <c r="B50" s="69"/>
      <c r="C50" s="69"/>
      <c r="D50" s="69"/>
      <c r="E50" s="69"/>
      <c r="F50" s="69"/>
      <c r="G50" s="69"/>
      <c r="H50" s="69"/>
    </row>
    <row r="51" spans="2:8">
      <c r="B51" s="69"/>
      <c r="C51" s="69"/>
      <c r="D51" s="69"/>
      <c r="E51" s="69"/>
      <c r="F51" s="69"/>
      <c r="G51" s="69"/>
      <c r="H51" s="69"/>
    </row>
    <row r="52" spans="2:8">
      <c r="B52" s="69"/>
      <c r="C52" s="69"/>
      <c r="D52" s="69"/>
      <c r="E52" s="69"/>
      <c r="F52" s="69"/>
      <c r="G52" s="69"/>
      <c r="H52" s="69"/>
    </row>
    <row r="53" spans="2:8">
      <c r="B53" s="69"/>
      <c r="C53" s="69"/>
      <c r="D53" s="69"/>
      <c r="E53" s="69"/>
      <c r="F53" s="69"/>
      <c r="G53" s="69"/>
      <c r="H53" s="69"/>
    </row>
    <row r="54" spans="2:8">
      <c r="B54" s="69"/>
      <c r="C54" s="69"/>
      <c r="D54" s="69"/>
      <c r="E54" s="69"/>
      <c r="F54" s="69"/>
      <c r="G54" s="69"/>
      <c r="H54" s="69"/>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0F168-3664-40D9-9506-BFB67D96BF3E}">
  <sheetPr codeName="Sheet56">
    <tabColor rgb="FF99FF99"/>
  </sheetPr>
  <dimension ref="A1:J234"/>
  <sheetViews>
    <sheetView showGridLines="0" view="pageLayout" topLeftCell="A241" zoomScaleNormal="95" zoomScaleSheetLayoutView="115" workbookViewId="0">
      <selection activeCell="A17" sqref="A17"/>
    </sheetView>
  </sheetViews>
  <sheetFormatPr defaultColWidth="9.140625" defaultRowHeight="9.9499999999999993"/>
  <cols>
    <col min="1" max="1" width="21" style="230" customWidth="1"/>
    <col min="2" max="2" width="7.85546875" style="230" customWidth="1"/>
    <col min="3" max="9" width="8.140625" style="230" customWidth="1"/>
    <col min="10" max="16384" width="9.140625" style="230"/>
  </cols>
  <sheetData>
    <row r="1" spans="1:9" ht="13.5" customHeight="1">
      <c r="A1" s="559" t="s">
        <v>1264</v>
      </c>
      <c r="B1" s="572"/>
      <c r="C1" s="572"/>
    </row>
    <row r="2" spans="1:9" ht="13.5" customHeight="1">
      <c r="A2" s="558"/>
    </row>
    <row r="3" spans="1:9" ht="11.1" thickBot="1">
      <c r="A3" s="584" t="s">
        <v>902</v>
      </c>
      <c r="B3" s="1885" t="s">
        <v>1265</v>
      </c>
      <c r="C3" s="1885"/>
      <c r="D3" s="179"/>
      <c r="E3" s="583">
        <v>2019</v>
      </c>
      <c r="F3" s="583">
        <v>2020</v>
      </c>
      <c r="G3" s="583">
        <v>2021</v>
      </c>
      <c r="H3" s="583">
        <v>2022</v>
      </c>
      <c r="I3" s="583">
        <v>2023</v>
      </c>
    </row>
    <row r="4" spans="1:9">
      <c r="A4" s="576" t="s">
        <v>1266</v>
      </c>
      <c r="B4" s="575" t="s">
        <v>556</v>
      </c>
      <c r="C4" s="175"/>
      <c r="D4" s="174"/>
      <c r="E4" s="174" t="s">
        <v>1267</v>
      </c>
      <c r="F4" s="178" t="s">
        <v>1268</v>
      </c>
      <c r="G4" s="178" t="s">
        <v>1269</v>
      </c>
      <c r="H4" s="174" t="s">
        <v>1270</v>
      </c>
      <c r="I4" s="174" t="s">
        <v>1271</v>
      </c>
    </row>
    <row r="5" spans="1:9">
      <c r="A5" s="579"/>
      <c r="B5" s="578" t="s">
        <v>684</v>
      </c>
      <c r="C5" s="176"/>
      <c r="D5" s="178"/>
      <c r="E5" s="174" t="s">
        <v>1272</v>
      </c>
      <c r="F5" s="178" t="s">
        <v>1273</v>
      </c>
      <c r="G5" s="178" t="s">
        <v>1269</v>
      </c>
      <c r="H5" s="174" t="s">
        <v>1274</v>
      </c>
      <c r="I5" s="174" t="s">
        <v>1271</v>
      </c>
    </row>
    <row r="6" spans="1:9">
      <c r="A6" s="576"/>
      <c r="B6" s="575" t="s">
        <v>685</v>
      </c>
      <c r="C6" s="175"/>
      <c r="D6" s="174"/>
      <c r="E6" s="174" t="s">
        <v>1275</v>
      </c>
      <c r="F6" s="178" t="s">
        <v>1276</v>
      </c>
      <c r="G6" s="178" t="s">
        <v>1277</v>
      </c>
      <c r="H6" s="174" t="s">
        <v>1278</v>
      </c>
      <c r="I6" s="174" t="s">
        <v>1271</v>
      </c>
    </row>
    <row r="7" spans="1:9" ht="10.5" thickBot="1">
      <c r="A7" s="581"/>
      <c r="B7" s="580" t="s">
        <v>686</v>
      </c>
      <c r="C7" s="180"/>
      <c r="D7" s="177"/>
      <c r="E7" s="177" t="s">
        <v>1275</v>
      </c>
      <c r="F7" s="582" t="s">
        <v>1279</v>
      </c>
      <c r="G7" s="582" t="s">
        <v>1280</v>
      </c>
      <c r="H7" s="582" t="s">
        <v>1281</v>
      </c>
      <c r="I7" s="582" t="s">
        <v>1282</v>
      </c>
    </row>
    <row r="8" spans="1:9">
      <c r="A8" s="576" t="s">
        <v>1283</v>
      </c>
      <c r="B8" s="575" t="s">
        <v>556</v>
      </c>
      <c r="C8" s="175"/>
      <c r="D8" s="174"/>
      <c r="E8" s="174" t="s">
        <v>1284</v>
      </c>
      <c r="F8" s="174" t="s">
        <v>1285</v>
      </c>
      <c r="G8" s="174" t="s">
        <v>1286</v>
      </c>
      <c r="H8" s="174" t="s">
        <v>1287</v>
      </c>
      <c r="I8" s="174" t="s">
        <v>1288</v>
      </c>
    </row>
    <row r="9" spans="1:9">
      <c r="A9" s="579"/>
      <c r="B9" s="578" t="s">
        <v>684</v>
      </c>
      <c r="C9" s="176"/>
      <c r="D9" s="178"/>
      <c r="E9" s="174" t="s">
        <v>1289</v>
      </c>
      <c r="F9" s="174" t="s">
        <v>1290</v>
      </c>
      <c r="G9" s="174" t="s">
        <v>1291</v>
      </c>
      <c r="H9" s="174" t="s">
        <v>1292</v>
      </c>
      <c r="I9" s="174" t="s">
        <v>1293</v>
      </c>
    </row>
    <row r="10" spans="1:9">
      <c r="A10" s="576"/>
      <c r="B10" s="575" t="s">
        <v>685</v>
      </c>
      <c r="C10" s="175"/>
      <c r="D10" s="174"/>
      <c r="E10" s="174" t="s">
        <v>1291</v>
      </c>
      <c r="F10" s="174" t="s">
        <v>1294</v>
      </c>
      <c r="G10" s="174" t="s">
        <v>1295</v>
      </c>
      <c r="H10" s="174" t="s">
        <v>1296</v>
      </c>
      <c r="I10" s="174" t="s">
        <v>1293</v>
      </c>
    </row>
    <row r="11" spans="1:9" ht="10.5" thickBot="1">
      <c r="A11" s="581"/>
      <c r="B11" s="580" t="s">
        <v>686</v>
      </c>
      <c r="C11" s="180"/>
      <c r="D11" s="177"/>
      <c r="E11" s="177" t="s">
        <v>1297</v>
      </c>
      <c r="F11" s="177" t="s">
        <v>1298</v>
      </c>
      <c r="G11" s="177" t="s">
        <v>1291</v>
      </c>
      <c r="H11" s="177" t="s">
        <v>1299</v>
      </c>
      <c r="I11" s="177" t="s">
        <v>1300</v>
      </c>
    </row>
    <row r="12" spans="1:9">
      <c r="A12" s="576" t="s">
        <v>1301</v>
      </c>
      <c r="B12" s="575" t="s">
        <v>556</v>
      </c>
      <c r="C12" s="175"/>
      <c r="D12" s="174"/>
      <c r="E12" s="174" t="s">
        <v>1272</v>
      </c>
      <c r="F12" s="178" t="s">
        <v>1302</v>
      </c>
      <c r="G12" s="178" t="s">
        <v>1303</v>
      </c>
      <c r="H12" s="174" t="s">
        <v>1278</v>
      </c>
      <c r="I12" s="174" t="s">
        <v>1299</v>
      </c>
    </row>
    <row r="13" spans="1:9">
      <c r="A13" s="579"/>
      <c r="B13" s="578" t="s">
        <v>684</v>
      </c>
      <c r="C13" s="176"/>
      <c r="D13" s="178"/>
      <c r="E13" s="174" t="s">
        <v>1304</v>
      </c>
      <c r="F13" s="178" t="s">
        <v>1305</v>
      </c>
      <c r="G13" s="178" t="s">
        <v>1306</v>
      </c>
      <c r="H13" s="174" t="s">
        <v>1307</v>
      </c>
      <c r="I13" s="174" t="s">
        <v>1296</v>
      </c>
    </row>
    <row r="14" spans="1:9">
      <c r="A14" s="576"/>
      <c r="B14" s="575" t="s">
        <v>685</v>
      </c>
      <c r="C14" s="175"/>
      <c r="D14" s="174"/>
      <c r="E14" s="174" t="s">
        <v>1308</v>
      </c>
      <c r="F14" s="178" t="s">
        <v>1309</v>
      </c>
      <c r="G14" s="178" t="s">
        <v>1310</v>
      </c>
      <c r="H14" s="174" t="s">
        <v>1311</v>
      </c>
      <c r="I14" s="174" t="s">
        <v>1312</v>
      </c>
    </row>
    <row r="15" spans="1:9" ht="10.5" thickBot="1">
      <c r="A15" s="581"/>
      <c r="B15" s="580" t="s">
        <v>686</v>
      </c>
      <c r="C15" s="180"/>
      <c r="D15" s="177"/>
      <c r="E15" s="177" t="s">
        <v>1304</v>
      </c>
      <c r="F15" s="582" t="s">
        <v>1305</v>
      </c>
      <c r="G15" s="582" t="s">
        <v>1313</v>
      </c>
      <c r="H15" s="177" t="s">
        <v>1314</v>
      </c>
      <c r="I15" s="177" t="s">
        <v>1271</v>
      </c>
    </row>
    <row r="16" spans="1:9">
      <c r="A16" s="576" t="s">
        <v>1315</v>
      </c>
      <c r="B16" s="575" t="s">
        <v>556</v>
      </c>
      <c r="C16" s="175"/>
      <c r="D16" s="174"/>
      <c r="E16" s="174" t="s">
        <v>1316</v>
      </c>
      <c r="F16" s="174" t="s">
        <v>1317</v>
      </c>
      <c r="G16" s="174" t="s">
        <v>1281</v>
      </c>
      <c r="H16" s="174" t="s">
        <v>1270</v>
      </c>
      <c r="I16" s="174" t="s">
        <v>1288</v>
      </c>
    </row>
    <row r="17" spans="1:10" ht="10.5">
      <c r="A17" s="579"/>
      <c r="B17" s="578" t="s">
        <v>684</v>
      </c>
      <c r="C17" s="176"/>
      <c r="D17" s="174"/>
      <c r="E17" s="174" t="s">
        <v>1318</v>
      </c>
      <c r="F17" s="174" t="s">
        <v>1319</v>
      </c>
      <c r="G17" s="174" t="s">
        <v>1320</v>
      </c>
      <c r="H17" s="174" t="s">
        <v>1321</v>
      </c>
      <c r="I17" s="174" t="s">
        <v>1322</v>
      </c>
    </row>
    <row r="18" spans="1:10">
      <c r="A18" s="576"/>
      <c r="B18" s="575" t="s">
        <v>685</v>
      </c>
      <c r="C18" s="175"/>
      <c r="D18" s="174"/>
      <c r="E18" s="174" t="s">
        <v>1323</v>
      </c>
      <c r="F18" s="174" t="s">
        <v>1324</v>
      </c>
      <c r="G18" s="174" t="s">
        <v>1295</v>
      </c>
      <c r="H18" s="174" t="s">
        <v>1325</v>
      </c>
      <c r="I18" s="174" t="s">
        <v>1282</v>
      </c>
    </row>
    <row r="19" spans="1:10">
      <c r="A19" s="576"/>
      <c r="B19" s="575" t="s">
        <v>686</v>
      </c>
      <c r="C19" s="175"/>
      <c r="D19" s="174"/>
      <c r="E19" s="174" t="s">
        <v>1326</v>
      </c>
      <c r="F19" s="174" t="s">
        <v>1327</v>
      </c>
      <c r="G19" s="174" t="s">
        <v>1328</v>
      </c>
      <c r="H19" s="174" t="s">
        <v>1329</v>
      </c>
      <c r="I19" s="174" t="s">
        <v>1322</v>
      </c>
    </row>
    <row r="20" spans="1:10" ht="10.5" customHeight="1">
      <c r="A20" s="577"/>
      <c r="B20" s="575"/>
      <c r="C20" s="575"/>
      <c r="D20" s="575"/>
      <c r="E20" s="576"/>
      <c r="F20" s="576"/>
      <c r="G20" s="576"/>
      <c r="H20" s="557"/>
      <c r="I20" s="557" t="s">
        <v>1330</v>
      </c>
    </row>
    <row r="21" spans="1:10" ht="10.5" customHeight="1">
      <c r="A21" s="576"/>
      <c r="B21" s="575"/>
      <c r="C21" s="175"/>
      <c r="D21" s="174"/>
      <c r="E21" s="574"/>
      <c r="F21" s="574"/>
      <c r="G21" s="574"/>
      <c r="H21" s="574"/>
      <c r="I21" s="557"/>
    </row>
    <row r="22" spans="1:10" ht="10.5" customHeight="1">
      <c r="E22" s="573"/>
      <c r="F22" s="573"/>
      <c r="G22" s="573"/>
      <c r="H22" s="557"/>
      <c r="I22" s="557"/>
    </row>
    <row r="23" spans="1:10">
      <c r="E23" s="573"/>
      <c r="F23" s="573"/>
      <c r="G23" s="573"/>
      <c r="H23" s="557"/>
      <c r="I23" s="557"/>
    </row>
    <row r="24" spans="1:10" ht="13.5" customHeight="1">
      <c r="F24" s="303"/>
    </row>
    <row r="25" spans="1:10" ht="13.5" customHeight="1">
      <c r="A25" s="285" t="s">
        <v>1331</v>
      </c>
      <c r="B25" s="304"/>
      <c r="C25" s="572"/>
      <c r="D25" s="572"/>
      <c r="F25" s="303"/>
    </row>
    <row r="26" spans="1:10" ht="13.5" customHeight="1" thickBot="1"/>
    <row r="27" spans="1:10" ht="21.75" customHeight="1" thickBot="1">
      <c r="A27" s="1403" t="s">
        <v>1332</v>
      </c>
      <c r="B27" s="571" t="s">
        <v>112</v>
      </c>
      <c r="C27" s="571" t="s">
        <v>113</v>
      </c>
      <c r="D27" s="571" t="s">
        <v>114</v>
      </c>
      <c r="E27" s="571" t="s">
        <v>115</v>
      </c>
      <c r="F27" s="571" t="s">
        <v>116</v>
      </c>
      <c r="G27" s="571" t="s">
        <v>117</v>
      </c>
      <c r="H27" s="570" t="s">
        <v>1333</v>
      </c>
      <c r="I27" s="119"/>
      <c r="J27" s="564"/>
    </row>
    <row r="28" spans="1:10" ht="13.5" customHeight="1">
      <c r="A28" s="568" t="s">
        <v>1334</v>
      </c>
      <c r="B28" s="1402">
        <v>-0.54</v>
      </c>
      <c r="C28" s="1402">
        <v>-0.54</v>
      </c>
      <c r="D28" s="1402">
        <v>-0.54</v>
      </c>
      <c r="E28" s="1402">
        <v>-0.54</v>
      </c>
      <c r="F28" s="1402">
        <v>-0.55000000000000004</v>
      </c>
      <c r="G28" s="1402">
        <v>-0.52500000000000002</v>
      </c>
      <c r="H28" s="972">
        <f t="shared" ref="H28:H35" si="0">B28-F28</f>
        <v>1.0000000000000009E-2</v>
      </c>
      <c r="I28" s="569"/>
      <c r="J28" s="564"/>
    </row>
    <row r="29" spans="1:10" ht="13.5" customHeight="1">
      <c r="A29" s="568" t="s">
        <v>1335</v>
      </c>
      <c r="B29" s="1402">
        <v>1.7000000000000001E-2</v>
      </c>
      <c r="C29" s="1402">
        <v>-0.17649999999999999</v>
      </c>
      <c r="D29" s="1402">
        <v>-0.25659999999999999</v>
      </c>
      <c r="E29" s="1402">
        <v>-0.31430000000000002</v>
      </c>
      <c r="F29" s="1402">
        <v>-0.45900000000000002</v>
      </c>
      <c r="G29" s="1402">
        <v>-0.42649999999999999</v>
      </c>
      <c r="H29" s="972">
        <f t="shared" si="0"/>
        <v>0.47600000000000003</v>
      </c>
      <c r="I29" s="569"/>
      <c r="J29" s="564"/>
    </row>
    <row r="30" spans="1:10" ht="13.5" customHeight="1">
      <c r="A30" s="568" t="s">
        <v>1336</v>
      </c>
      <c r="B30" s="1402">
        <v>-0.44500000000000001</v>
      </c>
      <c r="C30" s="1402">
        <v>-0.375</v>
      </c>
      <c r="D30" s="1402">
        <v>-0.27500000000000002</v>
      </c>
      <c r="E30" s="1402">
        <v>-0.27500000000000002</v>
      </c>
      <c r="F30" s="1402">
        <v>-0.57499999999999996</v>
      </c>
      <c r="G30" s="1402">
        <v>-0.57499999999999996</v>
      </c>
      <c r="H30" s="972">
        <f t="shared" si="0"/>
        <v>0.12999999999999995</v>
      </c>
      <c r="I30" s="569"/>
      <c r="J30" s="564"/>
    </row>
    <row r="31" spans="1:10" ht="13.5" customHeight="1">
      <c r="A31" s="568" t="s">
        <v>1337</v>
      </c>
      <c r="B31" s="1402">
        <v>0.26050000000000001</v>
      </c>
      <c r="C31" s="1402">
        <v>0.1125</v>
      </c>
      <c r="D31" s="1402">
        <v>7.2999999999999995E-2</v>
      </c>
      <c r="E31" s="1402">
        <v>-1.78E-2</v>
      </c>
      <c r="F31" s="1402">
        <v>-0.16700000000000001</v>
      </c>
      <c r="G31" s="1402">
        <v>-0.17599999999999999</v>
      </c>
      <c r="H31" s="972">
        <f t="shared" si="0"/>
        <v>0.42749999999999999</v>
      </c>
      <c r="I31" s="569"/>
      <c r="J31" s="564"/>
    </row>
    <row r="32" spans="1:10" ht="13.5" customHeight="1">
      <c r="A32" s="568" t="s">
        <v>1338</v>
      </c>
      <c r="B32" s="1402">
        <v>0.85</v>
      </c>
      <c r="C32" s="1402">
        <v>0.1</v>
      </c>
      <c r="D32" s="1402">
        <v>0.04</v>
      </c>
      <c r="E32" s="1402">
        <v>0.05</v>
      </c>
      <c r="F32" s="1402">
        <v>0.05</v>
      </c>
      <c r="G32" s="1402">
        <v>0.3</v>
      </c>
      <c r="H32" s="972">
        <f t="shared" si="0"/>
        <v>0.79999999999999993</v>
      </c>
      <c r="I32" s="569"/>
      <c r="J32" s="564"/>
    </row>
    <row r="33" spans="1:10" ht="13.35" customHeight="1">
      <c r="A33" s="568" t="s">
        <v>1339</v>
      </c>
      <c r="B33" s="1402">
        <v>1.87</v>
      </c>
      <c r="C33" s="1402">
        <v>1.7193000000000001</v>
      </c>
      <c r="D33" s="1402">
        <v>1.46</v>
      </c>
      <c r="E33" s="1402">
        <v>1.4550000000000001</v>
      </c>
      <c r="F33" s="1402">
        <v>0.95499999999999996</v>
      </c>
      <c r="G33" s="1402">
        <v>0.60599999999999998</v>
      </c>
      <c r="H33" s="972">
        <f t="shared" si="0"/>
        <v>0.91500000000000015</v>
      </c>
      <c r="I33" s="569"/>
      <c r="J33" s="564"/>
    </row>
    <row r="34" spans="1:10" ht="13.5" customHeight="1">
      <c r="A34" s="568" t="s">
        <v>1340</v>
      </c>
      <c r="B34" s="1402">
        <v>-0.14000000000000001</v>
      </c>
      <c r="C34" s="1402">
        <v>-0.09</v>
      </c>
      <c r="D34" s="1402">
        <v>-0.09</v>
      </c>
      <c r="E34" s="1402">
        <v>-0.09</v>
      </c>
      <c r="F34" s="1402">
        <v>-0.09</v>
      </c>
      <c r="G34" s="1402">
        <v>-0.09</v>
      </c>
      <c r="H34" s="972">
        <f t="shared" si="0"/>
        <v>-5.0000000000000017E-2</v>
      </c>
      <c r="I34" s="569"/>
      <c r="J34" s="564"/>
    </row>
    <row r="35" spans="1:10" ht="13.5" customHeight="1">
      <c r="A35" s="568" t="s">
        <v>1341</v>
      </c>
      <c r="B35" s="1402">
        <v>0.70499999999999996</v>
      </c>
      <c r="C35" s="1402">
        <v>0.51</v>
      </c>
      <c r="D35" s="1402">
        <v>0.37790000000000001</v>
      </c>
      <c r="E35" s="1402">
        <v>0.3241</v>
      </c>
      <c r="F35" s="1402">
        <v>0.13300000000000001</v>
      </c>
      <c r="G35" s="1402">
        <v>6.5000000000000002E-2</v>
      </c>
      <c r="H35" s="972">
        <f t="shared" si="0"/>
        <v>0.57199999999999995</v>
      </c>
      <c r="I35" s="569"/>
      <c r="J35" s="564"/>
    </row>
    <row r="36" spans="1:10" ht="13.5" customHeight="1">
      <c r="A36" s="568"/>
      <c r="B36" s="567"/>
      <c r="C36" s="567"/>
      <c r="D36" s="567"/>
      <c r="E36" s="567"/>
      <c r="F36" s="567"/>
      <c r="G36" s="567"/>
      <c r="H36" s="566"/>
      <c r="I36" s="565"/>
      <c r="J36" s="564"/>
    </row>
    <row r="37" spans="1:10" ht="12.95">
      <c r="A37" s="559" t="s">
        <v>1342</v>
      </c>
      <c r="F37" s="70"/>
      <c r="G37" s="231"/>
      <c r="H37" s="231"/>
      <c r="I37" s="231"/>
    </row>
    <row r="38" spans="1:10" ht="10.5">
      <c r="F38" s="70"/>
      <c r="G38" s="231"/>
      <c r="H38" s="231"/>
      <c r="I38" s="231"/>
    </row>
    <row r="39" spans="1:10" ht="10.5">
      <c r="F39" s="70"/>
      <c r="G39" s="173"/>
      <c r="H39" s="231"/>
      <c r="I39" s="231"/>
    </row>
    <row r="40" spans="1:10" ht="10.5">
      <c r="F40" s="70"/>
      <c r="G40" s="173"/>
      <c r="H40" s="231"/>
      <c r="I40" s="231"/>
    </row>
    <row r="41" spans="1:10">
      <c r="F41" s="231"/>
      <c r="G41" s="231"/>
      <c r="H41" s="231"/>
      <c r="I41" s="231"/>
    </row>
    <row r="44" spans="1:10">
      <c r="G44" s="556"/>
    </row>
    <row r="45" spans="1:10">
      <c r="G45" s="556"/>
    </row>
    <row r="57" spans="1:7" ht="12.95">
      <c r="A57" s="559" t="s">
        <v>1343</v>
      </c>
    </row>
    <row r="58" spans="1:7">
      <c r="A58" s="231"/>
    </row>
    <row r="60" spans="1:7" ht="10.5">
      <c r="G60" s="558"/>
    </row>
    <row r="73" spans="1:7">
      <c r="G73" s="563"/>
    </row>
    <row r="76" spans="1:7">
      <c r="E76" s="563"/>
    </row>
    <row r="77" spans="1:7">
      <c r="E77" s="563"/>
    </row>
    <row r="78" spans="1:7">
      <c r="B78" s="231"/>
    </row>
    <row r="79" spans="1:7" ht="12.95">
      <c r="A79" s="559" t="s">
        <v>1344</v>
      </c>
    </row>
    <row r="84" spans="7:8">
      <c r="H84" s="556"/>
    </row>
    <row r="85" spans="7:8" ht="10.5">
      <c r="G85" s="561"/>
      <c r="H85" s="556"/>
    </row>
    <row r="86" spans="7:8" ht="10.5">
      <c r="G86" s="562"/>
      <c r="H86" s="560"/>
    </row>
    <row r="87" spans="7:8" ht="10.5">
      <c r="G87" s="561"/>
      <c r="H87" s="560"/>
    </row>
    <row r="88" spans="7:8" ht="10.5">
      <c r="G88" s="307"/>
      <c r="H88" s="560"/>
    </row>
    <row r="100" spans="1:8" ht="12.95">
      <c r="A100" s="559" t="s">
        <v>1345</v>
      </c>
    </row>
    <row r="103" spans="1:8" ht="10.5">
      <c r="G103" s="558"/>
    </row>
    <row r="105" spans="1:8">
      <c r="H105" s="556"/>
    </row>
    <row r="106" spans="1:8">
      <c r="H106" s="556"/>
    </row>
    <row r="122" spans="1:7" ht="12.95">
      <c r="A122" s="284" t="s">
        <v>1346</v>
      </c>
      <c r="B122" s="231"/>
      <c r="C122" s="231"/>
      <c r="D122" s="231"/>
      <c r="E122" s="231"/>
      <c r="F122" s="231"/>
      <c r="G122" s="231"/>
    </row>
    <row r="124" spans="1:7" ht="10.5">
      <c r="G124" s="558"/>
    </row>
    <row r="126" spans="1:7">
      <c r="G126" s="556"/>
    </row>
    <row r="127" spans="1:7">
      <c r="G127" s="556"/>
    </row>
    <row r="129" spans="1:9">
      <c r="H129" s="231"/>
      <c r="I129" s="231"/>
    </row>
    <row r="143" spans="1:9" ht="12.95">
      <c r="A143" s="284" t="s">
        <v>1347</v>
      </c>
    </row>
    <row r="145" spans="2:7" ht="10.5">
      <c r="G145" s="558"/>
    </row>
    <row r="147" spans="2:7">
      <c r="G147" s="556"/>
    </row>
    <row r="148" spans="2:7">
      <c r="B148" s="557"/>
      <c r="G148" s="556"/>
    </row>
    <row r="165" spans="1:7">
      <c r="E165" s="343"/>
    </row>
    <row r="166" spans="1:7">
      <c r="E166" s="343"/>
    </row>
    <row r="167" spans="1:7">
      <c r="E167" s="343"/>
    </row>
    <row r="172" spans="1:7" ht="12.95">
      <c r="A172" s="559" t="s">
        <v>1348</v>
      </c>
      <c r="B172" s="231"/>
    </row>
    <row r="175" spans="1:7" ht="10.5">
      <c r="G175" s="558"/>
    </row>
    <row r="177" spans="8:8">
      <c r="H177" s="556"/>
    </row>
    <row r="178" spans="8:8">
      <c r="H178" s="556"/>
    </row>
    <row r="193" spans="1:9" ht="12.95">
      <c r="A193" s="1401" t="s">
        <v>1349</v>
      </c>
    </row>
    <row r="195" spans="1:9" ht="10.5">
      <c r="G195" s="558"/>
    </row>
    <row r="197" spans="1:9">
      <c r="G197" s="556"/>
    </row>
    <row r="198" spans="1:9">
      <c r="G198" s="556"/>
    </row>
    <row r="200" spans="1:9">
      <c r="H200" s="231"/>
      <c r="I200" s="231"/>
    </row>
    <row r="213" spans="1:7" ht="12.95">
      <c r="A213" s="559" t="s">
        <v>1350</v>
      </c>
    </row>
    <row r="214" spans="1:7">
      <c r="A214" s="1717"/>
      <c r="B214" s="1716"/>
      <c r="C214" s="1716"/>
      <c r="D214" s="1716"/>
      <c r="E214" s="1716"/>
      <c r="F214" s="1718"/>
    </row>
    <row r="215" spans="1:7" ht="12.95">
      <c r="A215" s="1719"/>
      <c r="F215" s="1720"/>
    </row>
    <row r="216" spans="1:7">
      <c r="A216" s="1721"/>
      <c r="F216" s="1720"/>
    </row>
    <row r="217" spans="1:7" ht="10.5">
      <c r="A217" s="1721"/>
      <c r="F217" s="1720"/>
      <c r="G217" s="558"/>
    </row>
    <row r="218" spans="1:7">
      <c r="A218" s="1721"/>
      <c r="F218" s="1720"/>
    </row>
    <row r="219" spans="1:7">
      <c r="A219" s="1721"/>
      <c r="F219" s="1720"/>
      <c r="G219" s="556"/>
    </row>
    <row r="220" spans="1:7">
      <c r="A220" s="1721"/>
      <c r="B220" s="557"/>
      <c r="F220" s="1720"/>
      <c r="G220" s="556"/>
    </row>
    <row r="221" spans="1:7">
      <c r="A221" s="1721"/>
      <c r="F221" s="1720"/>
    </row>
    <row r="222" spans="1:7">
      <c r="A222" s="1721"/>
      <c r="F222" s="1720"/>
    </row>
    <row r="223" spans="1:7">
      <c r="A223" s="1721"/>
      <c r="F223" s="1720"/>
    </row>
    <row r="224" spans="1:7">
      <c r="A224" s="1721"/>
      <c r="F224" s="1720"/>
    </row>
    <row r="225" spans="1:6">
      <c r="A225" s="1721"/>
      <c r="F225" s="1720"/>
    </row>
    <row r="226" spans="1:6">
      <c r="A226" s="1721"/>
      <c r="F226" s="1720"/>
    </row>
    <row r="227" spans="1:6">
      <c r="A227" s="1721"/>
      <c r="F227" s="1720"/>
    </row>
    <row r="228" spans="1:6">
      <c r="A228" s="1721"/>
      <c r="F228" s="1720"/>
    </row>
    <row r="229" spans="1:6">
      <c r="A229" s="1721"/>
      <c r="F229" s="1720"/>
    </row>
    <row r="230" spans="1:6">
      <c r="A230" s="1721"/>
      <c r="F230" s="1720"/>
    </row>
    <row r="231" spans="1:6">
      <c r="A231" s="1722"/>
      <c r="B231" s="1723"/>
      <c r="C231" s="1723"/>
      <c r="D231" s="1723"/>
      <c r="E231" s="1723"/>
      <c r="F231" s="1724"/>
    </row>
    <row r="234" spans="1:6">
      <c r="E234" s="343"/>
    </row>
  </sheetData>
  <mergeCells count="1">
    <mergeCell ref="B3:C3"/>
  </mergeCells>
  <printOptions horizontalCentered="1"/>
  <pageMargins left="0.7" right="0.7" top="0.75" bottom="0.75" header="0.3" footer="0.3"/>
  <pageSetup paperSize="9" scale="96" orientation="portrait" r:id="rId1"/>
  <rowBreaks count="2" manualBreakCount="2">
    <brk id="36" max="8" man="1"/>
    <brk id="98" max="8" man="1"/>
  </rowBreaks>
  <ignoredErrors>
    <ignoredError sqref="E4:I19" numberStoredAsText="1"/>
  </ignoredErrors>
  <drawing r:id="rId2"/>
  <legacyDrawing r:id="rId3"/>
  <legacyDrawingHF r:id="rId4"/>
  <oleObjects>
    <mc:AlternateContent xmlns:mc="http://schemas.openxmlformats.org/markup-compatibility/2006">
      <mc:Choice Requires="x14">
        <oleObject progId="Mbnd.mbnd" shapeId="815105" r:id="rId5">
          <objectPr defaultSize="0" autoPict="0" r:id="rId6">
            <anchor moveWithCells="1">
              <from>
                <xdr:col>0</xdr:col>
                <xdr:colOff>25400</xdr:colOff>
                <xdr:row>143</xdr:row>
                <xdr:rowOff>31750</xdr:rowOff>
              </from>
              <to>
                <xdr:col>6</xdr:col>
                <xdr:colOff>0</xdr:colOff>
                <xdr:row>160</xdr:row>
                <xdr:rowOff>25400</xdr:rowOff>
              </to>
            </anchor>
          </objectPr>
        </oleObject>
      </mc:Choice>
      <mc:Fallback>
        <oleObject progId="Mbnd.mbnd" shapeId="815105" r:id="rId5"/>
      </mc:Fallback>
    </mc:AlternateContent>
    <mc:AlternateContent xmlns:mc="http://schemas.openxmlformats.org/markup-compatibility/2006">
      <mc:Choice Requires="x14">
        <oleObject progId="Mbnd.mbnd" shapeId="815106" r:id="rId7">
          <objectPr defaultSize="0" autoPict="0" r:id="rId8">
            <anchor moveWithCells="1">
              <from>
                <xdr:col>0</xdr:col>
                <xdr:colOff>0</xdr:colOff>
                <xdr:row>122</xdr:row>
                <xdr:rowOff>0</xdr:rowOff>
              </from>
              <to>
                <xdr:col>5</xdr:col>
                <xdr:colOff>539750</xdr:colOff>
                <xdr:row>138</xdr:row>
                <xdr:rowOff>82550</xdr:rowOff>
              </to>
            </anchor>
          </objectPr>
        </oleObject>
      </mc:Choice>
      <mc:Fallback>
        <oleObject progId="Mbnd.mbnd" shapeId="815106" r:id="rId7"/>
      </mc:Fallback>
    </mc:AlternateContent>
    <mc:AlternateContent xmlns:mc="http://schemas.openxmlformats.org/markup-compatibility/2006">
      <mc:Choice Requires="x14">
        <oleObject progId="Mbnd.mbnd" shapeId="815107" r:id="rId9">
          <objectPr defaultSize="0" autoPict="0" r:id="rId10">
            <anchor moveWithCells="1">
              <from>
                <xdr:col>0</xdr:col>
                <xdr:colOff>0</xdr:colOff>
                <xdr:row>172</xdr:row>
                <xdr:rowOff>0</xdr:rowOff>
              </from>
              <to>
                <xdr:col>5</xdr:col>
                <xdr:colOff>412750</xdr:colOff>
                <xdr:row>188</xdr:row>
                <xdr:rowOff>82550</xdr:rowOff>
              </to>
            </anchor>
          </objectPr>
        </oleObject>
      </mc:Choice>
      <mc:Fallback>
        <oleObject progId="Mbnd.mbnd" shapeId="815107" r:id="rId9"/>
      </mc:Fallback>
    </mc:AlternateContent>
    <mc:AlternateContent xmlns:mc="http://schemas.openxmlformats.org/markup-compatibility/2006">
      <mc:Choice Requires="x14">
        <oleObject progId="Mbnd.mbnd" shapeId="815108" r:id="rId11">
          <objectPr defaultSize="0" autoPict="0" r:id="rId12">
            <anchor moveWithCells="1">
              <from>
                <xdr:col>0</xdr:col>
                <xdr:colOff>0</xdr:colOff>
                <xdr:row>100</xdr:row>
                <xdr:rowOff>0</xdr:rowOff>
              </from>
              <to>
                <xdr:col>6</xdr:col>
                <xdr:colOff>3175</xdr:colOff>
                <xdr:row>118</xdr:row>
                <xdr:rowOff>82550</xdr:rowOff>
              </to>
            </anchor>
          </objectPr>
        </oleObject>
      </mc:Choice>
      <mc:Fallback>
        <oleObject progId="Mbnd.mbnd" shapeId="815108" r:id="rId11"/>
      </mc:Fallback>
    </mc:AlternateContent>
    <mc:AlternateContent xmlns:mc="http://schemas.openxmlformats.org/markup-compatibility/2006">
      <mc:Choice Requires="x14">
        <oleObject progId="Mbnd.mbnd" shapeId="815110" r:id="rId13">
          <objectPr defaultSize="0" autoPict="0" r:id="rId14">
            <anchor moveWithCells="1">
              <from>
                <xdr:col>0</xdr:col>
                <xdr:colOff>0</xdr:colOff>
                <xdr:row>57</xdr:row>
                <xdr:rowOff>0</xdr:rowOff>
              </from>
              <to>
                <xdr:col>6</xdr:col>
                <xdr:colOff>82550</xdr:colOff>
                <xdr:row>74</xdr:row>
                <xdr:rowOff>6350</xdr:rowOff>
              </to>
            </anchor>
          </objectPr>
        </oleObject>
      </mc:Choice>
      <mc:Fallback>
        <oleObject progId="Mbnd.mbnd" shapeId="815110" r:id="rId13"/>
      </mc:Fallback>
    </mc:AlternateContent>
    <mc:AlternateContent xmlns:mc="http://schemas.openxmlformats.org/markup-compatibility/2006">
      <mc:Choice Requires="x14">
        <oleObject progId="Mbnd.mbnd" shapeId="815111" r:id="rId15">
          <objectPr defaultSize="0" autoPict="0" r:id="rId16">
            <anchor moveWithCells="1">
              <from>
                <xdr:col>0</xdr:col>
                <xdr:colOff>0</xdr:colOff>
                <xdr:row>79</xdr:row>
                <xdr:rowOff>0</xdr:rowOff>
              </from>
              <to>
                <xdr:col>6</xdr:col>
                <xdr:colOff>107950</xdr:colOff>
                <xdr:row>94</xdr:row>
                <xdr:rowOff>25400</xdr:rowOff>
              </to>
            </anchor>
          </objectPr>
        </oleObject>
      </mc:Choice>
      <mc:Fallback>
        <oleObject progId="Mbnd.mbnd" shapeId="815111" r:id="rId15"/>
      </mc:Fallback>
    </mc:AlternateContent>
    <mc:AlternateContent xmlns:mc="http://schemas.openxmlformats.org/markup-compatibility/2006">
      <mc:Choice Requires="x14">
        <oleObject progId="Mbnd.mbnd" shapeId="815112" r:id="rId17">
          <objectPr defaultSize="0" autoPict="0" r:id="rId18">
            <anchor moveWithCells="1">
              <from>
                <xdr:col>0</xdr:col>
                <xdr:colOff>0</xdr:colOff>
                <xdr:row>192</xdr:row>
                <xdr:rowOff>165100</xdr:rowOff>
              </from>
              <to>
                <xdr:col>6</xdr:col>
                <xdr:colOff>3175</xdr:colOff>
                <xdr:row>209</xdr:row>
                <xdr:rowOff>82550</xdr:rowOff>
              </to>
            </anchor>
          </objectPr>
        </oleObject>
      </mc:Choice>
      <mc:Fallback>
        <oleObject progId="Mbnd.mbnd" shapeId="815112" r:id="rId17"/>
      </mc:Fallback>
    </mc:AlternateContent>
    <mc:AlternateContent xmlns:mc="http://schemas.openxmlformats.org/markup-compatibility/2006">
      <mc:Choice Requires="x14">
        <oleObject progId="Mbnd.mbnd" shapeId="815113" r:id="rId19">
          <objectPr defaultSize="0" autoPict="0" r:id="rId20">
            <anchor moveWithCells="1">
              <from>
                <xdr:col>0</xdr:col>
                <xdr:colOff>0</xdr:colOff>
                <xdr:row>37</xdr:row>
                <xdr:rowOff>44450</xdr:rowOff>
              </from>
              <to>
                <xdr:col>6</xdr:col>
                <xdr:colOff>107950</xdr:colOff>
                <xdr:row>54</xdr:row>
                <xdr:rowOff>0</xdr:rowOff>
              </to>
            </anchor>
          </objectPr>
        </oleObject>
      </mc:Choice>
      <mc:Fallback>
        <oleObject progId="Mbnd.mbnd" shapeId="815113" r:id="rId19"/>
      </mc:Fallback>
    </mc:AlternateContent>
  </oleObjec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S45"/>
  <sheetViews>
    <sheetView view="pageLayout" topLeftCell="A28" zoomScaleNormal="100" zoomScaleSheetLayoutView="100" workbookViewId="0">
      <selection activeCell="A17" sqref="A17"/>
    </sheetView>
  </sheetViews>
  <sheetFormatPr defaultColWidth="9.140625" defaultRowHeight="9.9499999999999993"/>
  <cols>
    <col min="1" max="1" width="22.5703125" style="68" customWidth="1"/>
    <col min="2" max="2" width="9.140625" style="68"/>
    <col min="3" max="3" width="18" style="68" customWidth="1"/>
    <col min="4" max="4" width="13.140625" style="68" customWidth="1"/>
    <col min="5" max="5" width="27.140625" style="68" customWidth="1"/>
    <col min="6" max="8" width="9.140625" style="68" customWidth="1"/>
    <col min="9" max="9" width="9.140625" style="68"/>
    <col min="10" max="10" width="9.42578125" style="68" customWidth="1"/>
    <col min="11" max="16384" width="9.140625" style="68"/>
  </cols>
  <sheetData>
    <row r="1" spans="1:19" ht="13.5" customHeight="1">
      <c r="A1" s="73" t="s">
        <v>0</v>
      </c>
      <c r="B1" s="298"/>
      <c r="C1" s="298"/>
      <c r="D1" s="298"/>
      <c r="E1" s="298"/>
      <c r="F1" s="298"/>
      <c r="G1" s="298"/>
      <c r="H1" s="298"/>
      <c r="I1" s="298"/>
      <c r="J1" s="298"/>
      <c r="K1" s="298"/>
      <c r="L1" s="298"/>
      <c r="M1" s="298"/>
      <c r="N1" s="298"/>
      <c r="O1" s="298"/>
      <c r="P1" s="298"/>
      <c r="Q1" s="298"/>
      <c r="R1" s="298"/>
      <c r="S1" s="298"/>
    </row>
    <row r="2" spans="1:19" ht="13.5" customHeight="1">
      <c r="A2" s="298"/>
      <c r="B2" s="298"/>
      <c r="C2" s="298"/>
      <c r="D2" s="298"/>
      <c r="E2" s="298"/>
      <c r="F2" s="298"/>
      <c r="G2" s="298"/>
      <c r="H2" s="298"/>
      <c r="I2" s="298"/>
      <c r="J2" s="298"/>
      <c r="K2" s="298"/>
      <c r="L2" s="298"/>
      <c r="M2" s="298"/>
      <c r="N2" s="298"/>
      <c r="O2" s="298"/>
      <c r="P2" s="298"/>
      <c r="Q2" s="298"/>
      <c r="R2" s="298"/>
      <c r="S2" s="298"/>
    </row>
    <row r="3" spans="1:19" ht="13.5" customHeight="1">
      <c r="A3" s="71" t="s">
        <v>1351</v>
      </c>
      <c r="B3" s="71"/>
      <c r="C3" s="71"/>
      <c r="D3" s="71"/>
      <c r="E3" s="71"/>
      <c r="F3" s="71"/>
      <c r="G3" s="71"/>
      <c r="H3" s="298"/>
      <c r="I3" s="71"/>
      <c r="J3" s="71"/>
      <c r="K3" s="71"/>
      <c r="L3" s="71"/>
      <c r="M3" s="71"/>
      <c r="N3" s="71"/>
      <c r="O3" s="71"/>
      <c r="P3" s="71"/>
      <c r="Q3" s="298"/>
      <c r="R3" s="298"/>
      <c r="S3" s="298"/>
    </row>
    <row r="4" spans="1:19" ht="13.5" customHeight="1">
      <c r="A4" s="71" t="s">
        <v>1352</v>
      </c>
      <c r="B4" s="71"/>
      <c r="C4" s="71"/>
      <c r="D4" s="71"/>
      <c r="E4" s="71"/>
      <c r="F4" s="71"/>
      <c r="G4" s="71"/>
      <c r="H4" s="298"/>
      <c r="I4" s="298"/>
      <c r="J4" s="298"/>
      <c r="K4" s="298"/>
      <c r="L4" s="298"/>
      <c r="M4" s="298"/>
      <c r="N4" s="298"/>
      <c r="O4" s="298"/>
      <c r="P4" s="298"/>
      <c r="Q4" s="298"/>
      <c r="R4" s="298"/>
      <c r="S4" s="298"/>
    </row>
    <row r="5" spans="1:19" ht="13.5" customHeight="1">
      <c r="A5" s="71"/>
      <c r="B5" s="71"/>
      <c r="C5" s="71"/>
      <c r="D5" s="71"/>
      <c r="E5" s="71"/>
      <c r="F5" s="71"/>
      <c r="G5" s="71"/>
      <c r="H5" s="298"/>
      <c r="I5" s="298"/>
      <c r="J5" s="298"/>
      <c r="K5" s="298"/>
      <c r="L5" s="298"/>
      <c r="M5" s="298"/>
      <c r="N5" s="298"/>
      <c r="O5" s="298"/>
      <c r="P5" s="298"/>
      <c r="Q5" s="298"/>
      <c r="R5" s="298"/>
      <c r="S5" s="298"/>
    </row>
    <row r="6" spans="1:19" ht="13.5" customHeight="1">
      <c r="A6" s="71"/>
      <c r="B6" s="71"/>
      <c r="C6" s="71"/>
      <c r="D6" s="71"/>
      <c r="E6" s="71"/>
      <c r="F6" s="71"/>
      <c r="G6" s="71"/>
      <c r="H6" s="298"/>
      <c r="I6" s="298"/>
      <c r="J6" s="298"/>
      <c r="K6" s="298"/>
      <c r="L6" s="298"/>
      <c r="M6" s="298"/>
      <c r="N6" s="298"/>
      <c r="O6" s="298"/>
      <c r="P6" s="298"/>
      <c r="Q6" s="298"/>
      <c r="R6" s="298"/>
      <c r="S6" s="298"/>
    </row>
    <row r="7" spans="1:19" ht="13.5" customHeight="1">
      <c r="A7" s="71" t="s">
        <v>1353</v>
      </c>
      <c r="B7" s="71"/>
      <c r="C7" s="71"/>
      <c r="D7" s="71"/>
      <c r="E7" s="71"/>
      <c r="F7" s="71"/>
      <c r="G7" s="71"/>
      <c r="H7" s="298"/>
      <c r="I7" s="298"/>
      <c r="J7" s="298"/>
      <c r="K7" s="298"/>
      <c r="L7" s="298"/>
      <c r="M7" s="298"/>
      <c r="N7" s="298"/>
      <c r="O7" s="298"/>
      <c r="P7" s="298"/>
      <c r="Q7" s="298"/>
      <c r="R7" s="298"/>
      <c r="S7" s="298"/>
    </row>
    <row r="8" spans="1:19" ht="13.5" customHeight="1">
      <c r="A8" s="71"/>
      <c r="B8" s="71"/>
      <c r="C8" s="71"/>
      <c r="D8" s="71"/>
      <c r="E8" s="71"/>
      <c r="F8" s="71"/>
      <c r="G8" s="71"/>
      <c r="H8" s="298"/>
      <c r="I8" s="298"/>
      <c r="J8" s="298"/>
      <c r="K8" s="298"/>
      <c r="L8" s="298"/>
      <c r="M8" s="298"/>
      <c r="N8" s="298"/>
      <c r="O8" s="298"/>
      <c r="P8" s="298"/>
      <c r="Q8" s="298"/>
      <c r="R8" s="298"/>
      <c r="S8" s="298"/>
    </row>
    <row r="9" spans="1:19" ht="13.5" customHeight="1">
      <c r="A9" s="71"/>
      <c r="B9" s="71"/>
      <c r="C9" s="71"/>
      <c r="D9" s="344"/>
      <c r="E9" s="298"/>
      <c r="F9" s="71"/>
      <c r="G9" s="71"/>
      <c r="H9" s="298"/>
      <c r="I9" s="298"/>
      <c r="J9" s="298"/>
      <c r="K9" s="298"/>
      <c r="L9" s="298"/>
      <c r="M9" s="298"/>
      <c r="N9" s="298"/>
      <c r="O9" s="298"/>
      <c r="P9" s="298"/>
      <c r="Q9" s="298"/>
      <c r="R9" s="298"/>
      <c r="S9" s="298"/>
    </row>
    <row r="10" spans="1:19" ht="13.5" customHeight="1">
      <c r="A10" s="71" t="s">
        <v>1354</v>
      </c>
      <c r="B10" s="71"/>
      <c r="C10" s="71"/>
      <c r="D10" s="344" t="s">
        <v>1355</v>
      </c>
      <c r="E10" s="809" t="s">
        <v>1356</v>
      </c>
      <c r="F10" s="71"/>
      <c r="G10" s="71"/>
      <c r="H10" s="298"/>
      <c r="I10" s="298"/>
      <c r="J10" s="298"/>
      <c r="K10" s="298"/>
      <c r="L10" s="298"/>
      <c r="M10" s="298"/>
      <c r="N10" s="298"/>
      <c r="O10" s="298"/>
      <c r="P10" s="298"/>
      <c r="Q10" s="298"/>
      <c r="R10" s="298"/>
      <c r="S10" s="298"/>
    </row>
    <row r="11" spans="1:19" ht="13.5" customHeight="1">
      <c r="A11" s="71" t="s">
        <v>1357</v>
      </c>
      <c r="B11" s="71"/>
      <c r="C11" s="71"/>
      <c r="D11" s="344" t="s">
        <v>1358</v>
      </c>
      <c r="E11" s="298" t="s">
        <v>1359</v>
      </c>
      <c r="F11" s="71"/>
      <c r="G11" s="71"/>
      <c r="H11" s="298"/>
      <c r="I11" s="298"/>
      <c r="J11" s="298"/>
      <c r="K11" s="298"/>
      <c r="L11" s="298"/>
      <c r="M11" s="298"/>
      <c r="N11" s="298"/>
      <c r="O11" s="298"/>
      <c r="P11" s="298"/>
      <c r="Q11" s="298"/>
      <c r="R11" s="298"/>
      <c r="S11" s="298"/>
    </row>
    <row r="12" spans="1:19" ht="13.5" customHeight="1">
      <c r="A12" s="71" t="s">
        <v>1360</v>
      </c>
      <c r="B12" s="71"/>
      <c r="C12" s="71"/>
      <c r="D12" s="344" t="s">
        <v>1361</v>
      </c>
      <c r="E12" s="301" t="s">
        <v>1362</v>
      </c>
      <c r="F12" s="71"/>
      <c r="G12" s="71"/>
      <c r="H12" s="298"/>
      <c r="I12" s="298"/>
      <c r="J12" s="298"/>
      <c r="K12" s="298"/>
      <c r="L12" s="298"/>
      <c r="M12" s="298"/>
      <c r="N12" s="298"/>
      <c r="O12" s="298"/>
      <c r="P12" s="298"/>
      <c r="Q12" s="298"/>
      <c r="R12" s="298"/>
      <c r="S12" s="298"/>
    </row>
    <row r="13" spans="1:19" ht="13.5" customHeight="1">
      <c r="A13" s="71" t="s">
        <v>1363</v>
      </c>
      <c r="B13" s="71"/>
      <c r="C13" s="71"/>
      <c r="D13" s="344" t="s">
        <v>1364</v>
      </c>
      <c r="E13" s="301" t="s">
        <v>1365</v>
      </c>
      <c r="F13" s="71"/>
      <c r="G13" s="71"/>
      <c r="H13" s="298"/>
      <c r="I13" s="298"/>
      <c r="J13" s="298"/>
      <c r="K13" s="298"/>
      <c r="L13" s="298"/>
      <c r="M13" s="298"/>
      <c r="N13" s="298"/>
      <c r="O13" s="298"/>
      <c r="P13" s="298"/>
      <c r="Q13" s="298"/>
      <c r="R13" s="298"/>
      <c r="S13" s="298"/>
    </row>
    <row r="14" spans="1:19" ht="13.5" customHeight="1">
      <c r="A14" s="71"/>
      <c r="B14" s="71"/>
      <c r="C14" s="71"/>
      <c r="D14" s="344"/>
      <c r="E14" s="298"/>
      <c r="F14" s="71"/>
      <c r="G14" s="71"/>
      <c r="H14" s="298"/>
      <c r="I14" s="298"/>
      <c r="J14" s="298"/>
      <c r="K14" s="298"/>
      <c r="L14" s="298"/>
      <c r="M14" s="298"/>
      <c r="N14" s="298"/>
      <c r="O14" s="298"/>
      <c r="P14" s="298"/>
      <c r="Q14" s="298"/>
      <c r="R14" s="298"/>
      <c r="S14" s="298"/>
    </row>
    <row r="15" spans="1:19" ht="13.5" customHeight="1">
      <c r="A15" s="71"/>
      <c r="B15" s="71"/>
      <c r="C15" s="71"/>
      <c r="D15" s="298"/>
      <c r="E15" s="298"/>
      <c r="F15" s="71"/>
      <c r="G15" s="71"/>
      <c r="H15" s="298"/>
      <c r="I15" s="298"/>
      <c r="J15" s="298"/>
      <c r="K15" s="298"/>
      <c r="L15" s="298"/>
      <c r="M15" s="298"/>
      <c r="N15" s="298"/>
      <c r="O15" s="298"/>
      <c r="P15" s="298"/>
      <c r="Q15" s="298"/>
      <c r="R15" s="298"/>
      <c r="S15" s="298"/>
    </row>
    <row r="16" spans="1:19" ht="13.5" customHeight="1">
      <c r="A16" s="71"/>
      <c r="B16" s="71"/>
      <c r="C16" s="71"/>
      <c r="D16" s="344"/>
      <c r="E16" s="298"/>
      <c r="F16" s="71"/>
      <c r="G16" s="71"/>
      <c r="H16" s="298"/>
      <c r="I16" s="298"/>
      <c r="J16" s="298"/>
      <c r="K16" s="298"/>
      <c r="L16" s="298"/>
      <c r="M16" s="298"/>
      <c r="N16" s="298"/>
      <c r="O16" s="298"/>
      <c r="P16" s="298"/>
      <c r="Q16" s="298"/>
      <c r="R16" s="298"/>
      <c r="S16" s="298"/>
    </row>
    <row r="17" spans="1:16" ht="13.5" customHeight="1">
      <c r="A17" s="71"/>
      <c r="B17" s="71"/>
      <c r="C17" s="71"/>
      <c r="D17" s="344"/>
      <c r="E17" s="298"/>
      <c r="F17" s="71"/>
      <c r="G17" s="71"/>
      <c r="H17" s="298"/>
      <c r="I17" s="298"/>
      <c r="J17" s="298"/>
      <c r="K17" s="298"/>
      <c r="L17" s="298"/>
      <c r="M17" s="298"/>
      <c r="N17" s="298"/>
      <c r="O17" s="298"/>
      <c r="P17" s="298"/>
    </row>
    <row r="18" spans="1:16" ht="13.5" customHeight="1">
      <c r="A18" s="298"/>
      <c r="B18" s="298"/>
      <c r="C18" s="298"/>
      <c r="D18" s="298"/>
      <c r="E18" s="298"/>
      <c r="F18" s="71"/>
      <c r="G18" s="71"/>
      <c r="H18" s="298"/>
      <c r="I18" s="298"/>
      <c r="J18" s="1735"/>
      <c r="K18" s="298"/>
      <c r="L18" s="298"/>
      <c r="M18" s="298"/>
      <c r="N18" s="298"/>
      <c r="O18" s="298"/>
      <c r="P18" s="298"/>
    </row>
    <row r="19" spans="1:16" ht="13.5" customHeight="1">
      <c r="A19" s="298"/>
      <c r="B19" s="298"/>
      <c r="C19" s="298"/>
      <c r="D19" s="298"/>
      <c r="E19" s="298"/>
      <c r="F19" s="71"/>
      <c r="G19" s="71"/>
      <c r="H19" s="298"/>
      <c r="I19" s="298"/>
      <c r="J19" s="298"/>
      <c r="K19" s="298"/>
      <c r="L19" s="298"/>
      <c r="M19" s="298"/>
      <c r="N19" s="298"/>
      <c r="O19" s="298"/>
      <c r="P19" s="298"/>
    </row>
    <row r="20" spans="1:16" ht="13.5" customHeight="1">
      <c r="A20" s="298"/>
      <c r="B20" s="71"/>
      <c r="C20" s="71"/>
      <c r="D20" s="71"/>
      <c r="E20" s="298"/>
      <c r="F20" s="298"/>
      <c r="G20" s="298"/>
      <c r="H20" s="298"/>
      <c r="I20" s="298"/>
      <c r="J20" s="298"/>
      <c r="K20" s="298"/>
      <c r="L20" s="298"/>
      <c r="M20" s="298"/>
      <c r="N20" s="298"/>
      <c r="O20" s="298"/>
      <c r="P20" s="298"/>
    </row>
    <row r="21" spans="1:16" ht="13.5" customHeight="1">
      <c r="A21" s="72" t="s">
        <v>1366</v>
      </c>
      <c r="B21" s="71"/>
      <c r="C21" s="71"/>
      <c r="D21" s="71"/>
      <c r="E21" s="298"/>
      <c r="F21" s="298"/>
      <c r="G21" s="298"/>
      <c r="H21" s="298"/>
      <c r="I21" s="298"/>
      <c r="J21" s="298"/>
      <c r="K21" s="298"/>
      <c r="L21" s="298"/>
      <c r="M21" s="298"/>
      <c r="N21" s="298"/>
      <c r="O21" s="298"/>
      <c r="P21" s="298"/>
    </row>
    <row r="22" spans="1:16" ht="13.5" customHeight="1">
      <c r="A22" s="298"/>
      <c r="B22" s="298"/>
      <c r="C22" s="298"/>
      <c r="D22" s="298"/>
      <c r="E22" s="298"/>
      <c r="F22" s="298"/>
      <c r="G22" s="298"/>
      <c r="H22" s="298"/>
      <c r="I22" s="298"/>
      <c r="J22" s="298"/>
      <c r="K22" s="298"/>
      <c r="L22" s="298"/>
      <c r="M22" s="298"/>
      <c r="N22" s="298"/>
      <c r="O22" s="298"/>
      <c r="P22" s="298"/>
    </row>
    <row r="24" spans="1:16">
      <c r="A24" s="1119">
        <v>44609</v>
      </c>
      <c r="B24" s="298"/>
      <c r="C24" s="298"/>
      <c r="D24" s="298" t="s">
        <v>1367</v>
      </c>
      <c r="E24" s="298"/>
      <c r="F24" s="298"/>
      <c r="G24" s="298"/>
      <c r="H24" s="298"/>
      <c r="I24" s="298"/>
      <c r="J24" s="298"/>
      <c r="K24" s="298"/>
      <c r="L24" s="298"/>
      <c r="M24" s="298"/>
      <c r="N24" s="298"/>
      <c r="O24" s="298"/>
      <c r="P24" s="298"/>
    </row>
    <row r="26" spans="1:16">
      <c r="A26" s="309" t="s">
        <v>1368</v>
      </c>
      <c r="B26" s="309"/>
      <c r="C26" s="309"/>
      <c r="D26" s="309" t="s">
        <v>1369</v>
      </c>
      <c r="E26" s="309"/>
      <c r="F26" s="298"/>
      <c r="G26" s="298"/>
      <c r="H26" s="298"/>
      <c r="I26" s="298"/>
      <c r="J26" s="298"/>
      <c r="K26" s="298"/>
      <c r="L26" s="298"/>
      <c r="M26" s="298"/>
      <c r="N26" s="298"/>
      <c r="O26" s="298"/>
      <c r="P26" s="298"/>
    </row>
    <row r="27" spans="1:16">
      <c r="A27" s="1119">
        <v>44679</v>
      </c>
      <c r="B27" s="309"/>
      <c r="C27" s="309"/>
      <c r="D27" s="309" t="s">
        <v>1370</v>
      </c>
      <c r="E27" s="309"/>
      <c r="F27" s="298"/>
      <c r="G27" s="298"/>
      <c r="H27" s="298"/>
      <c r="I27" s="298"/>
      <c r="J27" s="298"/>
      <c r="K27" s="298"/>
      <c r="L27" s="298"/>
      <c r="M27" s="298"/>
      <c r="N27" s="298"/>
      <c r="O27" s="298"/>
      <c r="P27" s="298"/>
    </row>
    <row r="29" spans="1:16">
      <c r="A29" s="309" t="s">
        <v>1371</v>
      </c>
      <c r="B29" s="309"/>
      <c r="C29" s="309"/>
      <c r="D29" s="309" t="s">
        <v>1369</v>
      </c>
      <c r="E29" s="298"/>
      <c r="F29" s="298"/>
      <c r="G29" s="298"/>
      <c r="H29" s="298"/>
      <c r="I29" s="298"/>
      <c r="J29" s="298"/>
      <c r="K29" s="298"/>
      <c r="L29" s="298"/>
      <c r="M29" s="298"/>
      <c r="N29" s="298"/>
      <c r="O29" s="298"/>
      <c r="P29" s="298"/>
    </row>
    <row r="30" spans="1:16">
      <c r="A30" s="1119">
        <v>44760</v>
      </c>
      <c r="B30" s="309"/>
      <c r="C30" s="309"/>
      <c r="D30" s="309" t="s">
        <v>1372</v>
      </c>
      <c r="E30" s="298"/>
      <c r="F30" s="298"/>
      <c r="G30" s="298"/>
      <c r="H30" s="298"/>
      <c r="I30" s="298"/>
      <c r="J30" s="298"/>
      <c r="K30" s="298"/>
      <c r="L30" s="298"/>
      <c r="M30" s="298"/>
      <c r="N30" s="298"/>
      <c r="O30" s="298"/>
      <c r="P30" s="298"/>
    </row>
    <row r="31" spans="1:16" ht="12.75" customHeight="1">
      <c r="A31" s="298"/>
      <c r="B31" s="298"/>
      <c r="C31" s="298"/>
      <c r="D31" s="298"/>
      <c r="E31" s="298"/>
      <c r="F31" s="1736"/>
      <c r="G31" s="1736"/>
      <c r="H31" s="1736"/>
      <c r="I31" s="298"/>
      <c r="J31" s="298"/>
      <c r="K31" s="298"/>
      <c r="L31" s="298"/>
      <c r="M31" s="298"/>
      <c r="N31" s="298"/>
      <c r="O31" s="298"/>
      <c r="P31" s="298"/>
    </row>
    <row r="32" spans="1:16">
      <c r="A32" s="309" t="s">
        <v>1373</v>
      </c>
      <c r="B32" s="309"/>
      <c r="C32" s="309"/>
      <c r="D32" s="309" t="s">
        <v>1369</v>
      </c>
      <c r="E32" s="298"/>
      <c r="F32" s="1736"/>
      <c r="G32" s="1736"/>
      <c r="H32" s="1736"/>
      <c r="I32" s="298"/>
      <c r="J32" s="298"/>
      <c r="K32" s="298"/>
      <c r="L32" s="298"/>
      <c r="M32" s="298"/>
      <c r="N32" s="298"/>
      <c r="O32" s="298"/>
      <c r="P32" s="298"/>
    </row>
    <row r="33" spans="1:8">
      <c r="A33" s="1119">
        <v>44854</v>
      </c>
      <c r="B33" s="309"/>
      <c r="C33" s="309"/>
      <c r="D33" s="309" t="s">
        <v>1374</v>
      </c>
      <c r="E33" s="298"/>
      <c r="F33" s="1736"/>
      <c r="G33" s="1736"/>
      <c r="H33" s="1736"/>
    </row>
    <row r="37" spans="1:8">
      <c r="A37" s="1737"/>
      <c r="B37" s="1736"/>
      <c r="C37" s="298"/>
      <c r="D37" s="298"/>
      <c r="E37" s="1736"/>
      <c r="F37" s="298"/>
      <c r="G37" s="298"/>
      <c r="H37" s="298"/>
    </row>
    <row r="45" spans="1:8" ht="14.45">
      <c r="A45" s="298"/>
      <c r="B45" s="298"/>
      <c r="C45" s="1881" t="s">
        <v>1375</v>
      </c>
      <c r="D45" s="1882"/>
      <c r="E45" s="298"/>
      <c r="F45" s="298"/>
      <c r="G45" s="298"/>
      <c r="H45" s="298"/>
    </row>
  </sheetData>
  <mergeCells count="1">
    <mergeCell ref="C45:D45"/>
  </mergeCells>
  <hyperlinks>
    <hyperlink ref="E13" r:id="rId1" xr:uid="{00000000-0004-0000-3A00-000000000000}"/>
    <hyperlink ref="E10" r:id="rId2" xr:uid="{91CF63B7-2A9B-44BF-953E-0AEF3DADCC4E}"/>
    <hyperlink ref="E12" r:id="rId3" display="axel.malgerud@nordea.com" xr:uid="{456E2C39-715B-462C-B99C-81A943545666}"/>
  </hyperlinks>
  <printOptions horizontalCentered="1"/>
  <pageMargins left="0.70866141732283472" right="0.70866141732283472" top="0.74803149606299213" bottom="0.74803149606299213" header="0.31496062992125984" footer="0.31496062992125984"/>
  <pageSetup paperSize="9" scale="75" orientation="portrait" r:id="rId4"/>
  <customProperties>
    <customPr name="_pios_id" r:id="rId5"/>
  </customProperties>
  <drawing r:id="rId6"/>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4B67-1C00-4686-84E3-F82DEA9CA807}">
  <sheetPr codeName="Sheet6">
    <tabColor theme="6" tint="0.59999389629810485"/>
  </sheetPr>
  <dimension ref="A1:N328"/>
  <sheetViews>
    <sheetView view="pageLayout" topLeftCell="A37" zoomScaleNormal="100" zoomScaleSheetLayoutView="120" workbookViewId="0">
      <selection activeCell="A17" sqref="A17"/>
    </sheetView>
  </sheetViews>
  <sheetFormatPr defaultColWidth="9.140625" defaultRowHeight="9.9499999999999993"/>
  <cols>
    <col min="1" max="1" width="28.5703125" style="239" customWidth="1"/>
    <col min="2" max="6" width="10.140625" style="239" customWidth="1"/>
    <col min="7" max="7" width="10.42578125" style="239" customWidth="1"/>
    <col min="8" max="10" width="6.5703125" style="239" customWidth="1"/>
    <col min="11" max="11" width="5.5703125" style="239" hidden="1" customWidth="1"/>
    <col min="12" max="13" width="5.42578125" style="239" hidden="1" customWidth="1"/>
    <col min="14" max="16384" width="9.140625" style="239"/>
  </cols>
  <sheetData>
    <row r="1" spans="1:13" ht="13.5" customHeight="1">
      <c r="A1" s="1367" t="s">
        <v>301</v>
      </c>
      <c r="G1" s="83"/>
    </row>
    <row r="2" spans="1:13" ht="13.5" customHeight="1">
      <c r="A2" s="1690" t="s">
        <v>109</v>
      </c>
    </row>
    <row r="3" spans="1:13" ht="13.5" customHeight="1" thickBot="1">
      <c r="A3" s="82" t="s">
        <v>302</v>
      </c>
      <c r="B3" s="299" t="s">
        <v>303</v>
      </c>
      <c r="C3" s="299" t="s">
        <v>304</v>
      </c>
      <c r="D3" s="299" t="s">
        <v>305</v>
      </c>
      <c r="E3" s="299" t="s">
        <v>306</v>
      </c>
      <c r="F3" s="299" t="s">
        <v>307</v>
      </c>
      <c r="G3" s="300" t="s">
        <v>308</v>
      </c>
    </row>
    <row r="4" spans="1:13" ht="13.5" customHeight="1">
      <c r="A4" s="81" t="s">
        <v>309</v>
      </c>
      <c r="B4" s="1062">
        <v>1226</v>
      </c>
      <c r="C4" s="1062">
        <v>1232</v>
      </c>
      <c r="D4" s="1062">
        <v>1212</v>
      </c>
      <c r="E4" s="1062">
        <v>1169</v>
      </c>
      <c r="F4" s="1062">
        <v>1146</v>
      </c>
      <c r="G4" s="1062">
        <v>4515</v>
      </c>
    </row>
    <row r="5" spans="1:13" ht="13.5" customHeight="1">
      <c r="A5" s="81" t="s">
        <v>310</v>
      </c>
      <c r="B5" s="1066">
        <v>-25</v>
      </c>
      <c r="C5" s="1066">
        <v>-9.4</v>
      </c>
      <c r="D5" s="1066">
        <v>-6.7</v>
      </c>
      <c r="E5" s="1066">
        <v>40.200000000000003</v>
      </c>
      <c r="F5" s="1066">
        <v>17.899999999999999</v>
      </c>
      <c r="G5" s="1066">
        <v>193.4</v>
      </c>
      <c r="H5" s="448"/>
      <c r="I5" s="448"/>
      <c r="J5" s="145"/>
      <c r="K5" s="447"/>
      <c r="L5" s="447"/>
      <c r="M5" s="447"/>
    </row>
    <row r="6" spans="1:13" ht="13.5" customHeight="1">
      <c r="A6" s="241" t="s">
        <v>311</v>
      </c>
      <c r="B6" s="1065">
        <v>-33</v>
      </c>
      <c r="C6" s="1065">
        <v>-19</v>
      </c>
      <c r="D6" s="1065">
        <v>-5</v>
      </c>
      <c r="E6" s="1065">
        <v>-3</v>
      </c>
      <c r="F6" s="1065">
        <v>13.7</v>
      </c>
      <c r="G6" s="1065">
        <v>-33</v>
      </c>
      <c r="H6" s="145"/>
      <c r="I6" s="145"/>
      <c r="J6" s="145"/>
      <c r="K6" s="447"/>
      <c r="L6" s="447"/>
      <c r="M6" s="447"/>
    </row>
    <row r="7" spans="1:13" ht="13.5" customHeight="1">
      <c r="A7" s="241" t="s">
        <v>312</v>
      </c>
      <c r="B7" s="1065">
        <v>14</v>
      </c>
      <c r="C7" s="1065">
        <v>14</v>
      </c>
      <c r="D7" s="1065">
        <v>2</v>
      </c>
      <c r="E7" s="1065">
        <v>13</v>
      </c>
      <c r="F7" s="1065">
        <v>1</v>
      </c>
      <c r="G7" s="1065">
        <v>77</v>
      </c>
      <c r="H7" s="441"/>
      <c r="I7" s="441"/>
      <c r="J7" s="441"/>
      <c r="K7" s="446"/>
      <c r="L7" s="446"/>
      <c r="M7" s="445"/>
    </row>
    <row r="8" spans="1:13" ht="13.5" customHeight="1">
      <c r="A8" s="241" t="s">
        <v>313</v>
      </c>
      <c r="B8" s="1065">
        <v>-6</v>
      </c>
      <c r="C8" s="1065">
        <v>-4.4000000000000004</v>
      </c>
      <c r="D8" s="1065">
        <v>-3.7</v>
      </c>
      <c r="E8" s="1065">
        <v>30.200000000000003</v>
      </c>
      <c r="F8" s="1065">
        <v>3.2</v>
      </c>
      <c r="G8" s="1065">
        <v>149.4</v>
      </c>
      <c r="H8" s="441"/>
      <c r="I8" s="441"/>
      <c r="J8" s="441"/>
      <c r="K8" s="446"/>
      <c r="L8" s="446"/>
      <c r="M8" s="445"/>
    </row>
    <row r="9" spans="1:13" ht="13.5" customHeight="1">
      <c r="A9" s="81" t="s">
        <v>314</v>
      </c>
      <c r="B9" s="1066">
        <v>19</v>
      </c>
      <c r="C9" s="1066">
        <v>9</v>
      </c>
      <c r="D9" s="1066">
        <v>6</v>
      </c>
      <c r="E9" s="1066">
        <v>2</v>
      </c>
      <c r="F9" s="1066">
        <v>22.1</v>
      </c>
      <c r="G9" s="1066">
        <v>131</v>
      </c>
      <c r="H9" s="441"/>
      <c r="I9" s="441"/>
      <c r="J9" s="441"/>
      <c r="K9" s="419"/>
      <c r="L9" s="419"/>
      <c r="M9" s="444"/>
    </row>
    <row r="10" spans="1:13" ht="13.5" customHeight="1">
      <c r="A10" s="241" t="s">
        <v>315</v>
      </c>
      <c r="B10" s="1065">
        <v>20</v>
      </c>
      <c r="C10" s="1065">
        <v>11</v>
      </c>
      <c r="D10" s="1065">
        <v>9</v>
      </c>
      <c r="E10" s="1065">
        <v>2</v>
      </c>
      <c r="F10" s="1065">
        <v>22.8</v>
      </c>
      <c r="G10" s="1065">
        <v>157</v>
      </c>
      <c r="H10" s="441"/>
      <c r="I10" s="441"/>
      <c r="J10" s="441"/>
      <c r="K10" s="443"/>
      <c r="L10" s="443"/>
      <c r="M10" s="442"/>
    </row>
    <row r="11" spans="1:13" ht="13.5" customHeight="1">
      <c r="A11" s="241" t="s">
        <v>316</v>
      </c>
      <c r="B11" s="1065">
        <v>-1</v>
      </c>
      <c r="C11" s="1065">
        <v>-2</v>
      </c>
      <c r="D11" s="1065">
        <v>-3</v>
      </c>
      <c r="E11" s="1065">
        <v>0</v>
      </c>
      <c r="F11" s="1065">
        <v>-0.7</v>
      </c>
      <c r="G11" s="1065">
        <v>-26</v>
      </c>
      <c r="H11" s="441"/>
      <c r="I11" s="441"/>
      <c r="J11" s="441"/>
      <c r="K11" s="440"/>
      <c r="L11" s="440"/>
      <c r="M11" s="439"/>
    </row>
    <row r="12" spans="1:13" ht="13.5" customHeight="1">
      <c r="A12" s="241" t="s">
        <v>317</v>
      </c>
      <c r="B12" s="1065">
        <v>0</v>
      </c>
      <c r="C12" s="1065">
        <v>12</v>
      </c>
      <c r="D12" s="1065">
        <v>12</v>
      </c>
      <c r="E12" s="1065">
        <v>-24</v>
      </c>
      <c r="F12" s="1065">
        <v>0</v>
      </c>
      <c r="G12" s="1065">
        <v>-12</v>
      </c>
      <c r="H12" s="438"/>
      <c r="I12" s="438"/>
      <c r="J12" s="145"/>
      <c r="K12" s="412"/>
      <c r="L12" s="412"/>
      <c r="M12" s="743"/>
    </row>
    <row r="13" spans="1:13" ht="13.5" customHeight="1">
      <c r="A13" s="241" t="s">
        <v>318</v>
      </c>
      <c r="B13" s="1065">
        <v>35</v>
      </c>
      <c r="C13" s="1065">
        <v>-17.600000000000001</v>
      </c>
      <c r="D13" s="1065">
        <v>8.6999999999999993</v>
      </c>
      <c r="E13" s="1065">
        <v>24.799999999999997</v>
      </c>
      <c r="F13" s="1065">
        <v>-17</v>
      </c>
      <c r="G13" s="1065">
        <v>97.6</v>
      </c>
      <c r="H13" s="437"/>
      <c r="I13" s="437"/>
      <c r="J13" s="436"/>
      <c r="K13" s="412"/>
      <c r="L13" s="412"/>
      <c r="M13" s="743"/>
    </row>
    <row r="14" spans="1:13" ht="13.5" customHeight="1" thickBot="1">
      <c r="A14" s="240" t="s">
        <v>319</v>
      </c>
      <c r="B14" s="1064">
        <v>17</v>
      </c>
      <c r="C14" s="1064">
        <v>-11</v>
      </c>
      <c r="D14" s="1064">
        <v>6</v>
      </c>
      <c r="E14" s="1064">
        <v>22</v>
      </c>
      <c r="F14" s="1064">
        <v>0</v>
      </c>
      <c r="G14" s="1063">
        <v>142</v>
      </c>
      <c r="H14" s="435"/>
      <c r="I14" s="435"/>
      <c r="K14" s="412"/>
      <c r="L14" s="412"/>
      <c r="M14" s="743"/>
    </row>
    <row r="15" spans="1:13" ht="17.25" customHeight="1">
      <c r="A15" s="1130" t="s">
        <v>320</v>
      </c>
      <c r="B15" s="1062">
        <v>1255</v>
      </c>
      <c r="C15" s="1062">
        <v>1226</v>
      </c>
      <c r="D15" s="1062">
        <v>1232</v>
      </c>
      <c r="E15" s="1062">
        <v>1212</v>
      </c>
      <c r="F15" s="1062">
        <v>1169</v>
      </c>
      <c r="G15" s="1062">
        <v>4925</v>
      </c>
      <c r="H15" s="414"/>
      <c r="I15" s="414"/>
      <c r="K15" s="412"/>
      <c r="L15" s="412"/>
      <c r="M15" s="743"/>
    </row>
    <row r="16" spans="1:13" ht="13.5" customHeight="1">
      <c r="A16" s="336"/>
      <c r="G16" s="1061"/>
      <c r="H16" s="145"/>
      <c r="I16" s="145"/>
      <c r="J16" s="145"/>
      <c r="K16" s="411"/>
      <c r="L16" s="411"/>
      <c r="M16" s="742"/>
    </row>
    <row r="17" spans="1:13" ht="13.5" customHeight="1" thickBot="1">
      <c r="A17" s="82" t="s">
        <v>17</v>
      </c>
      <c r="B17" s="299" t="s">
        <v>303</v>
      </c>
      <c r="C17" s="299" t="s">
        <v>304</v>
      </c>
      <c r="D17" s="299" t="s">
        <v>305</v>
      </c>
      <c r="E17" s="299" t="s">
        <v>306</v>
      </c>
      <c r="F17" s="299" t="s">
        <v>307</v>
      </c>
      <c r="G17" s="300" t="s">
        <v>308</v>
      </c>
      <c r="H17" s="145"/>
      <c r="I17" s="145"/>
      <c r="J17" s="145"/>
      <c r="K17" s="412"/>
      <c r="L17" s="412"/>
      <c r="M17" s="738"/>
    </row>
    <row r="18" spans="1:13" ht="13.5" customHeight="1">
      <c r="A18" s="81" t="s">
        <v>309</v>
      </c>
      <c r="B18" s="1386">
        <v>573</v>
      </c>
      <c r="C18" s="1386">
        <v>569</v>
      </c>
      <c r="D18" s="1386">
        <v>561</v>
      </c>
      <c r="E18" s="1386">
        <v>535</v>
      </c>
      <c r="F18" s="1386">
        <v>543</v>
      </c>
      <c r="G18" s="1386">
        <v>2093</v>
      </c>
      <c r="H18" s="145"/>
      <c r="I18" s="145"/>
      <c r="J18" s="145"/>
      <c r="K18" s="412"/>
      <c r="L18" s="412"/>
      <c r="M18" s="738"/>
    </row>
    <row r="19" spans="1:13" ht="13.5" customHeight="1">
      <c r="A19" s="81" t="s">
        <v>310</v>
      </c>
      <c r="B19" s="1386">
        <v>-23</v>
      </c>
      <c r="C19" s="1386">
        <v>-9</v>
      </c>
      <c r="D19" s="1386">
        <v>-2</v>
      </c>
      <c r="E19" s="1386">
        <v>-2</v>
      </c>
      <c r="F19" s="1386">
        <v>-6</v>
      </c>
      <c r="G19" s="1387">
        <v>-63</v>
      </c>
      <c r="K19" s="413"/>
      <c r="L19" s="413"/>
      <c r="M19" s="738"/>
    </row>
    <row r="20" spans="1:13" ht="13.5" customHeight="1">
      <c r="A20" s="241" t="s">
        <v>311</v>
      </c>
      <c r="B20" s="430">
        <v>-30</v>
      </c>
      <c r="C20" s="430">
        <v>-15</v>
      </c>
      <c r="D20" s="430">
        <v>-4</v>
      </c>
      <c r="E20" s="430">
        <v>-10</v>
      </c>
      <c r="F20" s="430">
        <v>-9</v>
      </c>
      <c r="G20" s="402">
        <v>-120</v>
      </c>
      <c r="K20" s="411"/>
      <c r="L20" s="411"/>
      <c r="M20" s="739"/>
    </row>
    <row r="21" spans="1:13" ht="13.5" customHeight="1">
      <c r="A21" s="241" t="s">
        <v>312</v>
      </c>
      <c r="B21" s="430">
        <v>7</v>
      </c>
      <c r="C21" s="430">
        <v>6</v>
      </c>
      <c r="D21" s="430">
        <v>2</v>
      </c>
      <c r="E21" s="430">
        <v>8</v>
      </c>
      <c r="F21" s="430">
        <v>3</v>
      </c>
      <c r="G21" s="402">
        <v>57</v>
      </c>
      <c r="H21" s="433"/>
      <c r="I21" s="433"/>
      <c r="K21" s="412"/>
      <c r="L21" s="412"/>
      <c r="M21" s="738"/>
    </row>
    <row r="22" spans="1:13" ht="13.5" customHeight="1">
      <c r="A22" s="81" t="s">
        <v>314</v>
      </c>
      <c r="B22" s="1386">
        <v>9</v>
      </c>
      <c r="C22" s="1386">
        <v>10</v>
      </c>
      <c r="D22" s="1386">
        <v>6</v>
      </c>
      <c r="E22" s="1386">
        <v>6</v>
      </c>
      <c r="F22" s="1386">
        <v>7</v>
      </c>
      <c r="G22" s="1387">
        <v>113</v>
      </c>
      <c r="H22" s="416"/>
      <c r="I22" s="416"/>
      <c r="K22" s="411"/>
      <c r="L22" s="411"/>
      <c r="M22" s="742"/>
    </row>
    <row r="23" spans="1:13" ht="13.5" customHeight="1">
      <c r="A23" s="241" t="s">
        <v>315</v>
      </c>
      <c r="B23" s="430">
        <v>9</v>
      </c>
      <c r="C23" s="430">
        <v>11</v>
      </c>
      <c r="D23" s="430">
        <v>8</v>
      </c>
      <c r="E23" s="430">
        <v>6</v>
      </c>
      <c r="F23" s="430">
        <v>8</v>
      </c>
      <c r="G23" s="402">
        <v>130</v>
      </c>
      <c r="H23" s="416"/>
      <c r="I23" s="416"/>
      <c r="K23" s="410"/>
      <c r="L23" s="410"/>
      <c r="M23" s="738"/>
    </row>
    <row r="24" spans="1:13" ht="13.5" customHeight="1">
      <c r="A24" s="241" t="s">
        <v>316</v>
      </c>
      <c r="B24" s="430">
        <v>0</v>
      </c>
      <c r="C24" s="430">
        <v>-1</v>
      </c>
      <c r="D24" s="430">
        <v>-2</v>
      </c>
      <c r="E24" s="430">
        <v>0</v>
      </c>
      <c r="F24" s="430">
        <v>-1</v>
      </c>
      <c r="G24" s="402">
        <v>-17</v>
      </c>
      <c r="H24" s="430"/>
      <c r="I24" s="416"/>
      <c r="K24" s="409"/>
      <c r="L24" s="409"/>
      <c r="M24" s="741"/>
    </row>
    <row r="25" spans="1:13" ht="13.5" customHeight="1">
      <c r="A25" s="241" t="s">
        <v>317</v>
      </c>
      <c r="B25" s="430">
        <v>0</v>
      </c>
      <c r="C25" s="430">
        <v>5</v>
      </c>
      <c r="D25" s="430">
        <v>5</v>
      </c>
      <c r="E25" s="430">
        <v>-10</v>
      </c>
      <c r="F25" s="430">
        <v>0</v>
      </c>
      <c r="G25" s="402">
        <v>-5</v>
      </c>
      <c r="H25" s="416"/>
      <c r="I25" s="416"/>
      <c r="K25" s="407"/>
      <c r="L25" s="407"/>
      <c r="M25" s="738"/>
    </row>
    <row r="26" spans="1:13" ht="13.5" customHeight="1">
      <c r="A26" s="241" t="s">
        <v>102</v>
      </c>
      <c r="B26" s="430">
        <v>-3</v>
      </c>
      <c r="C26" s="430">
        <v>-2</v>
      </c>
      <c r="D26" s="430">
        <v>-1</v>
      </c>
      <c r="E26" s="430">
        <v>32</v>
      </c>
      <c r="F26" s="430">
        <v>-9</v>
      </c>
      <c r="G26" s="402">
        <v>121</v>
      </c>
      <c r="H26" s="414"/>
      <c r="I26" s="414"/>
      <c r="K26" s="407"/>
      <c r="L26" s="407"/>
      <c r="M26" s="738"/>
    </row>
    <row r="27" spans="1:13" ht="13.5" customHeight="1" thickBot="1">
      <c r="A27" s="240" t="s">
        <v>319</v>
      </c>
      <c r="B27" s="1394">
        <v>5</v>
      </c>
      <c r="C27" s="1394">
        <v>-4</v>
      </c>
      <c r="D27" s="1394">
        <v>2</v>
      </c>
      <c r="E27" s="1394">
        <v>9</v>
      </c>
      <c r="F27" s="1394">
        <v>2</v>
      </c>
      <c r="G27" s="1388">
        <v>52</v>
      </c>
      <c r="H27" s="416"/>
      <c r="I27" s="416"/>
      <c r="K27" s="407"/>
      <c r="L27" s="407"/>
      <c r="M27" s="738"/>
    </row>
    <row r="28" spans="1:13" ht="17.25" customHeight="1">
      <c r="A28" s="1130" t="s">
        <v>320</v>
      </c>
      <c r="B28" s="1386">
        <v>556</v>
      </c>
      <c r="C28" s="1386">
        <v>573</v>
      </c>
      <c r="D28" s="1386">
        <v>569</v>
      </c>
      <c r="E28" s="1386">
        <v>561</v>
      </c>
      <c r="F28" s="1386">
        <v>535</v>
      </c>
      <c r="G28" s="1386">
        <v>2259</v>
      </c>
      <c r="H28" s="416"/>
      <c r="I28" s="416"/>
      <c r="K28" s="401"/>
      <c r="L28" s="401"/>
      <c r="M28" s="739"/>
    </row>
    <row r="29" spans="1:13" ht="13.5" customHeight="1">
      <c r="A29" s="397"/>
      <c r="B29" s="1061"/>
      <c r="C29" s="1061"/>
      <c r="D29" s="1061"/>
      <c r="E29" s="1061"/>
      <c r="F29" s="1061"/>
      <c r="G29" s="1061"/>
      <c r="K29" s="404"/>
      <c r="L29" s="404"/>
      <c r="M29" s="738"/>
    </row>
    <row r="30" spans="1:13" ht="13.5" customHeight="1" thickBot="1">
      <c r="A30" s="82" t="s">
        <v>19</v>
      </c>
      <c r="B30" s="299" t="s">
        <v>303</v>
      </c>
      <c r="C30" s="299" t="s">
        <v>304</v>
      </c>
      <c r="D30" s="299" t="s">
        <v>305</v>
      </c>
      <c r="E30" s="299" t="s">
        <v>306</v>
      </c>
      <c r="F30" s="299" t="s">
        <v>307</v>
      </c>
      <c r="G30" s="300" t="s">
        <v>308</v>
      </c>
      <c r="K30" s="404"/>
      <c r="L30" s="404"/>
      <c r="M30" s="738"/>
    </row>
    <row r="31" spans="1:13" ht="13.5" customHeight="1">
      <c r="A31" s="81" t="s">
        <v>309</v>
      </c>
      <c r="B31" s="1393">
        <v>397</v>
      </c>
      <c r="C31" s="1393">
        <v>407</v>
      </c>
      <c r="D31" s="1393">
        <v>395</v>
      </c>
      <c r="E31" s="1393">
        <v>384</v>
      </c>
      <c r="F31" s="1393">
        <v>352</v>
      </c>
      <c r="G31" s="1392">
        <v>1422</v>
      </c>
      <c r="K31" s="404"/>
      <c r="L31" s="404"/>
      <c r="M31" s="738"/>
    </row>
    <row r="32" spans="1:13" ht="13.5" customHeight="1">
      <c r="A32" s="81" t="s">
        <v>310</v>
      </c>
      <c r="B32" s="1387">
        <v>2</v>
      </c>
      <c r="C32" s="1387">
        <v>0</v>
      </c>
      <c r="D32" s="1387">
        <v>-1</v>
      </c>
      <c r="E32" s="1387">
        <v>3</v>
      </c>
      <c r="F32" s="1387">
        <v>16</v>
      </c>
      <c r="G32" s="1387">
        <v>43</v>
      </c>
      <c r="K32" s="404"/>
      <c r="L32" s="404"/>
      <c r="M32" s="738"/>
    </row>
    <row r="33" spans="1:14" ht="13.5" customHeight="1">
      <c r="A33" s="241" t="s">
        <v>311</v>
      </c>
      <c r="B33" s="402">
        <v>-3</v>
      </c>
      <c r="C33" s="402">
        <v>-4</v>
      </c>
      <c r="D33" s="402">
        <v>-1</v>
      </c>
      <c r="E33" s="402">
        <v>-1</v>
      </c>
      <c r="F33" s="402">
        <v>15</v>
      </c>
      <c r="G33" s="402">
        <v>26</v>
      </c>
      <c r="K33" s="404"/>
      <c r="L33" s="404"/>
      <c r="M33" s="738"/>
    </row>
    <row r="34" spans="1:14" ht="13.5" customHeight="1">
      <c r="A34" s="241" t="s">
        <v>312</v>
      </c>
      <c r="B34" s="402">
        <v>5</v>
      </c>
      <c r="C34" s="402">
        <v>4</v>
      </c>
      <c r="D34" s="402">
        <v>0</v>
      </c>
      <c r="E34" s="402">
        <v>4</v>
      </c>
      <c r="F34" s="402">
        <v>1</v>
      </c>
      <c r="G34" s="402">
        <v>17</v>
      </c>
      <c r="K34" s="404"/>
      <c r="L34" s="404"/>
      <c r="M34" s="737"/>
    </row>
    <row r="35" spans="1:14" ht="13.5" customHeight="1">
      <c r="A35" s="81" t="s">
        <v>314</v>
      </c>
      <c r="B35" s="1387">
        <v>5</v>
      </c>
      <c r="C35" s="1387">
        <v>4</v>
      </c>
      <c r="D35" s="1387">
        <v>6</v>
      </c>
      <c r="E35" s="1387">
        <v>3</v>
      </c>
      <c r="F35" s="1387">
        <v>18</v>
      </c>
      <c r="G35" s="1387">
        <v>97</v>
      </c>
      <c r="I35" s="83"/>
      <c r="K35" s="401"/>
      <c r="L35" s="401"/>
      <c r="M35" s="736"/>
    </row>
    <row r="36" spans="1:14" s="242" customFormat="1" ht="13.5" customHeight="1">
      <c r="A36" s="241" t="s">
        <v>315</v>
      </c>
      <c r="B36" s="402">
        <v>6</v>
      </c>
      <c r="C36" s="402">
        <v>4</v>
      </c>
      <c r="D36" s="402">
        <v>7</v>
      </c>
      <c r="E36" s="402">
        <v>3</v>
      </c>
      <c r="F36" s="402">
        <v>18</v>
      </c>
      <c r="G36" s="402">
        <v>105</v>
      </c>
      <c r="H36" s="239"/>
      <c r="I36" s="83"/>
      <c r="J36" s="239"/>
      <c r="K36" s="429"/>
      <c r="L36" s="429"/>
      <c r="M36" s="429"/>
      <c r="N36" s="239"/>
    </row>
    <row r="37" spans="1:14" ht="13.5" customHeight="1">
      <c r="A37" s="241" t="s">
        <v>316</v>
      </c>
      <c r="B37" s="402">
        <v>-1</v>
      </c>
      <c r="C37" s="402">
        <v>0</v>
      </c>
      <c r="D37" s="402">
        <v>-1</v>
      </c>
      <c r="E37" s="402">
        <v>0</v>
      </c>
      <c r="F37" s="402">
        <v>0</v>
      </c>
      <c r="G37" s="402">
        <v>-8</v>
      </c>
      <c r="H37" s="242"/>
      <c r="I37" s="428"/>
      <c r="J37" s="427"/>
      <c r="K37" s="426"/>
      <c r="L37" s="426"/>
      <c r="M37" s="425"/>
      <c r="N37" s="242"/>
    </row>
    <row r="38" spans="1:14" ht="13.5" customHeight="1">
      <c r="A38" s="241" t="s">
        <v>317</v>
      </c>
      <c r="B38" s="402">
        <v>0</v>
      </c>
      <c r="C38" s="402">
        <v>3</v>
      </c>
      <c r="D38" s="402">
        <v>3</v>
      </c>
      <c r="E38" s="402">
        <v>-6</v>
      </c>
      <c r="F38" s="402">
        <v>0</v>
      </c>
      <c r="G38" s="402">
        <v>-3</v>
      </c>
      <c r="I38" s="417"/>
      <c r="J38" s="416"/>
      <c r="K38" s="424"/>
      <c r="L38" s="423"/>
      <c r="M38" s="423"/>
    </row>
    <row r="39" spans="1:14" ht="13.5" customHeight="1">
      <c r="A39" s="241" t="s">
        <v>102</v>
      </c>
      <c r="B39" s="402">
        <v>14</v>
      </c>
      <c r="C39" s="402">
        <v>-17</v>
      </c>
      <c r="D39" s="402">
        <v>4</v>
      </c>
      <c r="E39" s="402">
        <v>11</v>
      </c>
      <c r="F39" s="402">
        <v>-2</v>
      </c>
      <c r="G39" s="402">
        <v>58</v>
      </c>
      <c r="I39" s="417"/>
      <c r="J39" s="416"/>
      <c r="K39" s="422"/>
      <c r="L39" s="421"/>
      <c r="M39" s="420"/>
    </row>
    <row r="40" spans="1:14" ht="13.5" customHeight="1" thickBot="1">
      <c r="A40" s="240" t="s">
        <v>319</v>
      </c>
      <c r="B40" s="1389">
        <v>5</v>
      </c>
      <c r="C40" s="1389">
        <v>-3</v>
      </c>
      <c r="D40" s="1389">
        <v>2</v>
      </c>
      <c r="E40" s="1389">
        <v>6</v>
      </c>
      <c r="F40" s="1389">
        <v>0</v>
      </c>
      <c r="G40" s="1388">
        <v>36</v>
      </c>
      <c r="I40" s="417"/>
      <c r="J40" s="416"/>
      <c r="K40" s="419"/>
      <c r="L40" s="419"/>
      <c r="M40" s="418"/>
    </row>
    <row r="41" spans="1:14" ht="17.25" customHeight="1">
      <c r="A41" s="1130" t="s">
        <v>320</v>
      </c>
      <c r="B41" s="1387">
        <v>418</v>
      </c>
      <c r="C41" s="1387">
        <v>397</v>
      </c>
      <c r="D41" s="1387">
        <v>407</v>
      </c>
      <c r="E41" s="1387">
        <v>395</v>
      </c>
      <c r="F41" s="1387">
        <v>384</v>
      </c>
      <c r="G41" s="1386">
        <v>1617</v>
      </c>
      <c r="I41" s="417"/>
      <c r="J41" s="416"/>
      <c r="K41" s="412"/>
      <c r="L41" s="412"/>
      <c r="M41" s="738"/>
    </row>
    <row r="42" spans="1:14" ht="13.5" customHeight="1">
      <c r="A42" s="397"/>
      <c r="B42" s="1061"/>
      <c r="C42" s="1061"/>
      <c r="D42" s="1061"/>
      <c r="E42" s="1061"/>
      <c r="F42" s="1061"/>
      <c r="G42" s="1061"/>
      <c r="I42" s="415"/>
      <c r="J42" s="414"/>
      <c r="K42" s="412"/>
      <c r="L42" s="412"/>
      <c r="M42" s="738"/>
    </row>
    <row r="43" spans="1:14" ht="13.5" customHeight="1" thickBot="1">
      <c r="A43" s="82" t="s">
        <v>321</v>
      </c>
      <c r="B43" s="299" t="s">
        <v>303</v>
      </c>
      <c r="C43" s="299" t="s">
        <v>304</v>
      </c>
      <c r="D43" s="299" t="s">
        <v>305</v>
      </c>
      <c r="E43" s="299" t="s">
        <v>306</v>
      </c>
      <c r="F43" s="299" t="s">
        <v>307</v>
      </c>
      <c r="G43" s="300" t="s">
        <v>308</v>
      </c>
      <c r="I43" s="415"/>
      <c r="J43" s="416"/>
      <c r="K43" s="412"/>
      <c r="L43" s="412"/>
      <c r="M43" s="738"/>
    </row>
    <row r="44" spans="1:14" ht="13.5" customHeight="1">
      <c r="A44" s="81" t="s">
        <v>309</v>
      </c>
      <c r="B44" s="1387">
        <v>226</v>
      </c>
      <c r="C44" s="1387">
        <v>230</v>
      </c>
      <c r="D44" s="1387">
        <v>238</v>
      </c>
      <c r="E44" s="1387">
        <v>226</v>
      </c>
      <c r="F44" s="1387">
        <v>225</v>
      </c>
      <c r="G44" s="1391">
        <v>883</v>
      </c>
      <c r="I44" s="417"/>
      <c r="J44" s="416"/>
      <c r="K44" s="412"/>
      <c r="L44" s="412"/>
      <c r="M44" s="738"/>
    </row>
    <row r="45" spans="1:14" ht="13.5" customHeight="1">
      <c r="A45" s="81" t="s">
        <v>310</v>
      </c>
      <c r="B45" s="1387">
        <v>3</v>
      </c>
      <c r="C45" s="1387">
        <v>4</v>
      </c>
      <c r="D45" s="1387">
        <v>0</v>
      </c>
      <c r="E45" s="1387">
        <v>8</v>
      </c>
      <c r="F45" s="1387">
        <v>5</v>
      </c>
      <c r="G45" s="1390">
        <v>62</v>
      </c>
      <c r="I45" s="417"/>
      <c r="J45" s="416"/>
      <c r="K45" s="412"/>
      <c r="L45" s="412"/>
      <c r="M45" s="738"/>
    </row>
    <row r="46" spans="1:14" ht="13.5" customHeight="1">
      <c r="A46" s="241" t="s">
        <v>311</v>
      </c>
      <c r="B46" s="402">
        <v>1</v>
      </c>
      <c r="C46" s="402">
        <v>0</v>
      </c>
      <c r="D46" s="402">
        <v>0</v>
      </c>
      <c r="E46" s="402">
        <v>8</v>
      </c>
      <c r="F46" s="402">
        <v>8</v>
      </c>
      <c r="G46" s="402">
        <v>65</v>
      </c>
      <c r="I46" s="417"/>
      <c r="J46" s="416"/>
      <c r="K46" s="411"/>
      <c r="L46" s="411"/>
      <c r="M46" s="739"/>
    </row>
    <row r="47" spans="1:14" ht="13.5" customHeight="1">
      <c r="A47" s="241" t="s">
        <v>312</v>
      </c>
      <c r="B47" s="402">
        <v>2</v>
      </c>
      <c r="C47" s="402">
        <v>4</v>
      </c>
      <c r="D47" s="402">
        <v>0</v>
      </c>
      <c r="E47" s="402">
        <v>0</v>
      </c>
      <c r="F47" s="402">
        <v>-3</v>
      </c>
      <c r="G47" s="402">
        <v>-3</v>
      </c>
      <c r="I47" s="415"/>
      <c r="J47" s="414"/>
      <c r="K47" s="412"/>
      <c r="L47" s="412"/>
      <c r="M47" s="738"/>
    </row>
    <row r="48" spans="1:14" ht="13.5" customHeight="1">
      <c r="A48" s="81" t="s">
        <v>314</v>
      </c>
      <c r="B48" s="1387">
        <v>4</v>
      </c>
      <c r="C48" s="1387">
        <v>-6</v>
      </c>
      <c r="D48" s="1387">
        <v>-7</v>
      </c>
      <c r="E48" s="1387">
        <v>-8</v>
      </c>
      <c r="F48" s="1387">
        <v>-4</v>
      </c>
      <c r="G48" s="1387">
        <v>-96</v>
      </c>
      <c r="K48" s="412"/>
      <c r="L48" s="412"/>
      <c r="M48" s="738"/>
    </row>
    <row r="49" spans="1:13" ht="13.5" customHeight="1">
      <c r="A49" s="241" t="s">
        <v>315</v>
      </c>
      <c r="B49" s="402">
        <v>4</v>
      </c>
      <c r="C49" s="402">
        <v>-5</v>
      </c>
      <c r="D49" s="402">
        <v>-7</v>
      </c>
      <c r="E49" s="402">
        <v>-8</v>
      </c>
      <c r="F49" s="402">
        <v>-4</v>
      </c>
      <c r="G49" s="402">
        <v>-95</v>
      </c>
      <c r="K49" s="413"/>
      <c r="L49" s="412"/>
      <c r="M49" s="738"/>
    </row>
    <row r="50" spans="1:13" ht="13.5" customHeight="1">
      <c r="A50" s="241" t="s">
        <v>316</v>
      </c>
      <c r="B50" s="402">
        <v>0</v>
      </c>
      <c r="C50" s="402">
        <v>-1</v>
      </c>
      <c r="D50" s="402">
        <v>0</v>
      </c>
      <c r="E50" s="402">
        <v>0</v>
      </c>
      <c r="F50" s="402">
        <v>0</v>
      </c>
      <c r="G50" s="402">
        <v>-1</v>
      </c>
      <c r="K50" s="411"/>
      <c r="L50" s="411"/>
      <c r="M50" s="739"/>
    </row>
    <row r="51" spans="1:13" ht="13.5" customHeight="1">
      <c r="A51" s="241" t="s">
        <v>317</v>
      </c>
      <c r="B51" s="402">
        <v>0</v>
      </c>
      <c r="C51" s="402">
        <v>3</v>
      </c>
      <c r="D51" s="402">
        <v>3</v>
      </c>
      <c r="E51" s="402">
        <v>-6</v>
      </c>
      <c r="F51" s="402">
        <v>0</v>
      </c>
      <c r="G51" s="402">
        <v>-3</v>
      </c>
      <c r="H51" s="396"/>
      <c r="K51" s="412"/>
      <c r="L51" s="412"/>
      <c r="M51" s="738"/>
    </row>
    <row r="52" spans="1:13" ht="13.5" customHeight="1">
      <c r="A52" s="241" t="s">
        <v>102</v>
      </c>
      <c r="B52" s="402">
        <v>13</v>
      </c>
      <c r="C52" s="402">
        <v>-5</v>
      </c>
      <c r="D52" s="402">
        <v>-4</v>
      </c>
      <c r="E52" s="402">
        <v>18</v>
      </c>
      <c r="F52" s="402">
        <v>0</v>
      </c>
      <c r="G52" s="402">
        <v>94</v>
      </c>
      <c r="K52" s="411"/>
      <c r="L52" s="411"/>
      <c r="M52" s="739"/>
    </row>
    <row r="53" spans="1:13" ht="13.5" customHeight="1" thickBot="1">
      <c r="A53" s="240" t="s">
        <v>319</v>
      </c>
      <c r="B53" s="1389">
        <v>3</v>
      </c>
      <c r="C53" s="1389">
        <v>-2</v>
      </c>
      <c r="D53" s="1389">
        <v>1</v>
      </c>
      <c r="E53" s="1389">
        <v>5</v>
      </c>
      <c r="F53" s="1389">
        <v>0</v>
      </c>
      <c r="G53" s="1388">
        <v>22</v>
      </c>
      <c r="K53" s="410"/>
      <c r="L53" s="410"/>
      <c r="M53" s="738"/>
    </row>
    <row r="54" spans="1:13" ht="17.25" customHeight="1">
      <c r="A54" s="1130" t="s">
        <v>320</v>
      </c>
      <c r="B54" s="1387">
        <v>246</v>
      </c>
      <c r="C54" s="1387">
        <v>226</v>
      </c>
      <c r="D54" s="1387">
        <v>230</v>
      </c>
      <c r="E54" s="1387">
        <v>238</v>
      </c>
      <c r="F54" s="1387">
        <v>226</v>
      </c>
      <c r="G54" s="1386">
        <v>940</v>
      </c>
      <c r="K54" s="409"/>
      <c r="L54" s="409"/>
      <c r="M54" s="740"/>
    </row>
    <row r="55" spans="1:13" ht="13.5" customHeight="1">
      <c r="B55" s="1061"/>
      <c r="C55" s="1061"/>
      <c r="D55" s="1061"/>
      <c r="E55" s="1061"/>
      <c r="F55" s="1061"/>
      <c r="G55" s="1061"/>
      <c r="K55" s="407"/>
      <c r="L55" s="407"/>
      <c r="M55" s="738"/>
    </row>
    <row r="56" spans="1:13" ht="13.5" customHeight="1" thickBot="1">
      <c r="A56" s="82" t="s">
        <v>23</v>
      </c>
      <c r="B56" s="299" t="s">
        <v>303</v>
      </c>
      <c r="C56" s="299" t="s">
        <v>304</v>
      </c>
      <c r="D56" s="299" t="s">
        <v>305</v>
      </c>
      <c r="E56" s="299" t="s">
        <v>306</v>
      </c>
      <c r="F56" s="299" t="s">
        <v>307</v>
      </c>
      <c r="G56" s="300" t="s">
        <v>308</v>
      </c>
      <c r="K56" s="407"/>
      <c r="L56" s="407"/>
      <c r="M56" s="738"/>
    </row>
    <row r="57" spans="1:13" ht="13.5" customHeight="1">
      <c r="A57" s="81" t="s">
        <v>309</v>
      </c>
      <c r="B57" s="1387">
        <v>19</v>
      </c>
      <c r="C57" s="1387">
        <v>19</v>
      </c>
      <c r="D57" s="1387">
        <v>19</v>
      </c>
      <c r="E57" s="1387">
        <v>17</v>
      </c>
      <c r="F57" s="1387">
        <v>16</v>
      </c>
      <c r="G57" s="1387">
        <v>68</v>
      </c>
      <c r="K57" s="407"/>
      <c r="L57" s="407"/>
      <c r="M57" s="738"/>
    </row>
    <row r="58" spans="1:13" ht="13.5" customHeight="1">
      <c r="A58" s="81" t="s">
        <v>310</v>
      </c>
      <c r="B58" s="1387">
        <v>-1</v>
      </c>
      <c r="C58" s="1387">
        <v>0</v>
      </c>
      <c r="D58" s="1387">
        <v>0</v>
      </c>
      <c r="E58" s="1387">
        <v>1</v>
      </c>
      <c r="F58" s="1387">
        <v>0</v>
      </c>
      <c r="G58" s="1387">
        <v>2</v>
      </c>
      <c r="K58" s="401"/>
      <c r="L58" s="401"/>
      <c r="M58" s="739"/>
    </row>
    <row r="59" spans="1:13" ht="13.5" customHeight="1">
      <c r="A59" s="241" t="s">
        <v>311</v>
      </c>
      <c r="B59" s="402">
        <v>-1</v>
      </c>
      <c r="C59" s="402">
        <v>0</v>
      </c>
      <c r="D59" s="402">
        <v>0</v>
      </c>
      <c r="E59" s="402">
        <v>0</v>
      </c>
      <c r="F59" s="402">
        <v>0</v>
      </c>
      <c r="G59" s="402">
        <v>-4</v>
      </c>
      <c r="K59" s="404"/>
      <c r="L59" s="404"/>
      <c r="M59" s="738"/>
    </row>
    <row r="60" spans="1:13" ht="13.5" customHeight="1">
      <c r="A60" s="241" t="s">
        <v>312</v>
      </c>
      <c r="B60" s="402">
        <v>0</v>
      </c>
      <c r="C60" s="402">
        <v>0</v>
      </c>
      <c r="D60" s="402">
        <v>0</v>
      </c>
      <c r="E60" s="402">
        <v>1</v>
      </c>
      <c r="F60" s="402">
        <v>0</v>
      </c>
      <c r="G60" s="402">
        <v>6</v>
      </c>
      <c r="K60" s="404"/>
      <c r="L60" s="404"/>
      <c r="M60" s="738"/>
    </row>
    <row r="61" spans="1:13" ht="13.5" customHeight="1">
      <c r="A61" s="81" t="s">
        <v>314</v>
      </c>
      <c r="B61" s="1387">
        <v>1</v>
      </c>
      <c r="C61" s="1387">
        <v>1</v>
      </c>
      <c r="D61" s="1387">
        <v>1</v>
      </c>
      <c r="E61" s="1387">
        <v>1</v>
      </c>
      <c r="F61" s="1387">
        <v>1</v>
      </c>
      <c r="G61" s="1387">
        <v>17</v>
      </c>
      <c r="K61" s="404"/>
      <c r="L61" s="404"/>
      <c r="M61" s="738"/>
    </row>
    <row r="62" spans="1:13" ht="13.5" customHeight="1">
      <c r="A62" s="241" t="s">
        <v>315</v>
      </c>
      <c r="B62" s="402">
        <v>1</v>
      </c>
      <c r="C62" s="402">
        <v>1</v>
      </c>
      <c r="D62" s="402">
        <v>1</v>
      </c>
      <c r="E62" s="402">
        <v>1</v>
      </c>
      <c r="F62" s="402">
        <v>1</v>
      </c>
      <c r="G62" s="402">
        <v>17</v>
      </c>
      <c r="K62" s="401"/>
      <c r="L62" s="400"/>
      <c r="M62" s="739"/>
    </row>
    <row r="63" spans="1:13" ht="13.5" customHeight="1">
      <c r="A63" s="241" t="s">
        <v>316</v>
      </c>
      <c r="B63" s="402">
        <v>0</v>
      </c>
      <c r="C63" s="402">
        <v>0</v>
      </c>
      <c r="D63" s="402">
        <v>0</v>
      </c>
      <c r="E63" s="402">
        <v>0</v>
      </c>
      <c r="F63" s="402">
        <v>0</v>
      </c>
      <c r="G63" s="402">
        <v>0</v>
      </c>
      <c r="K63" s="404"/>
      <c r="L63" s="404"/>
      <c r="M63" s="738"/>
    </row>
    <row r="64" spans="1:13" ht="13.5" customHeight="1">
      <c r="A64" s="241" t="s">
        <v>317</v>
      </c>
      <c r="B64" s="402">
        <v>0</v>
      </c>
      <c r="C64" s="402">
        <v>1</v>
      </c>
      <c r="D64" s="402">
        <v>1</v>
      </c>
      <c r="E64" s="402">
        <v>-1</v>
      </c>
      <c r="F64" s="402">
        <v>0</v>
      </c>
      <c r="G64" s="402">
        <v>-1</v>
      </c>
      <c r="K64" s="404"/>
      <c r="L64" s="404"/>
      <c r="M64" s="737"/>
    </row>
    <row r="65" spans="1:13" ht="13.5" customHeight="1">
      <c r="A65" s="241" t="s">
        <v>102</v>
      </c>
      <c r="B65" s="402">
        <v>1</v>
      </c>
      <c r="C65" s="402">
        <v>-2</v>
      </c>
      <c r="D65" s="402">
        <v>-2</v>
      </c>
      <c r="E65" s="402">
        <v>1</v>
      </c>
      <c r="F65" s="402">
        <v>0</v>
      </c>
      <c r="G65" s="402">
        <v>-9</v>
      </c>
      <c r="K65" s="401"/>
      <c r="L65" s="400"/>
      <c r="M65" s="736"/>
    </row>
    <row r="66" spans="1:13" ht="13.5" customHeight="1" thickBot="1">
      <c r="A66" s="240" t="s">
        <v>319</v>
      </c>
      <c r="B66" s="1389">
        <v>0</v>
      </c>
      <c r="C66" s="1389">
        <v>0</v>
      </c>
      <c r="D66" s="1389">
        <v>0</v>
      </c>
      <c r="E66" s="1389">
        <v>0</v>
      </c>
      <c r="F66" s="1389">
        <v>0</v>
      </c>
      <c r="G66" s="1388">
        <v>2</v>
      </c>
      <c r="K66" s="398"/>
      <c r="L66" s="398"/>
      <c r="M66" s="398"/>
    </row>
    <row r="67" spans="1:13" ht="17.25" customHeight="1">
      <c r="A67" s="1130" t="s">
        <v>320</v>
      </c>
      <c r="B67" s="1387">
        <v>20</v>
      </c>
      <c r="C67" s="1387">
        <v>19</v>
      </c>
      <c r="D67" s="1387">
        <v>19</v>
      </c>
      <c r="E67" s="1387">
        <v>19</v>
      </c>
      <c r="F67" s="1387">
        <v>17</v>
      </c>
      <c r="G67" s="1386">
        <v>77</v>
      </c>
      <c r="K67" s="397"/>
      <c r="L67" s="397"/>
      <c r="M67" s="397"/>
    </row>
    <row r="68" spans="1:13" ht="20.100000000000001" customHeight="1">
      <c r="H68" s="396"/>
    </row>
    <row r="69" spans="1:13" ht="20.100000000000001" customHeight="1"/>
    <row r="70" spans="1:13" ht="20.100000000000001" customHeight="1"/>
    <row r="71" spans="1:13" ht="20.100000000000001" customHeight="1"/>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sheetData>
  <printOptions horizontalCentered="1"/>
  <pageMargins left="0.7" right="0.7" top="0.75" bottom="0.75" header="0.3" footer="0.3"/>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A7E-3E40-4152-A042-DB083464E77E}">
  <sheetPr>
    <tabColor theme="9" tint="0.59999389629810485"/>
  </sheetPr>
  <dimension ref="A1:X73"/>
  <sheetViews>
    <sheetView view="pageLayout" topLeftCell="A83" zoomScale="85" zoomScaleNormal="100" zoomScaleSheetLayoutView="100" zoomScalePageLayoutView="85" workbookViewId="0">
      <selection activeCell="A17" sqref="A17"/>
    </sheetView>
  </sheetViews>
  <sheetFormatPr defaultColWidth="9.140625" defaultRowHeight="14.45"/>
  <cols>
    <col min="1" max="1" width="23.140625" customWidth="1"/>
    <col min="2" max="8" width="6.5703125" customWidth="1"/>
    <col min="9" max="10" width="4.85546875" customWidth="1"/>
    <col min="11" max="19" width="5" customWidth="1"/>
    <col min="20" max="24" width="5" hidden="1" customWidth="1"/>
  </cols>
  <sheetData>
    <row r="1" spans="1:24" ht="13.5" customHeight="1" thickBot="1">
      <c r="A1" s="601" t="s">
        <v>127</v>
      </c>
      <c r="B1" s="601"/>
      <c r="C1" s="601"/>
      <c r="D1" s="52"/>
      <c r="E1" s="52"/>
      <c r="F1" s="52"/>
      <c r="G1" s="45"/>
      <c r="H1" s="45"/>
      <c r="I1" s="45"/>
      <c r="J1" s="45"/>
      <c r="K1" s="45"/>
      <c r="L1" s="45"/>
      <c r="M1" s="45"/>
      <c r="N1" s="45"/>
      <c r="O1" s="45"/>
      <c r="P1" s="45"/>
      <c r="Q1" s="45"/>
      <c r="R1" s="45"/>
      <c r="S1" s="45"/>
      <c r="T1" s="45"/>
      <c r="U1" s="45"/>
      <c r="V1" s="1084"/>
      <c r="W1" s="1084"/>
      <c r="X1" s="1084"/>
    </row>
    <row r="2" spans="1:24" ht="13.5" customHeight="1">
      <c r="A2" s="590"/>
      <c r="B2" s="76" t="s">
        <v>322</v>
      </c>
      <c r="C2" s="35" t="s">
        <v>322</v>
      </c>
      <c r="D2" s="35" t="s">
        <v>322</v>
      </c>
      <c r="E2" s="35" t="s">
        <v>322</v>
      </c>
      <c r="F2" s="35" t="s">
        <v>322</v>
      </c>
      <c r="G2" s="35" t="s">
        <v>322</v>
      </c>
      <c r="H2" s="35" t="s">
        <v>322</v>
      </c>
      <c r="I2" s="76" t="s">
        <v>323</v>
      </c>
      <c r="J2" s="35" t="s">
        <v>324</v>
      </c>
      <c r="K2" s="35" t="s">
        <v>325</v>
      </c>
      <c r="L2" s="35" t="s">
        <v>326</v>
      </c>
      <c r="M2" s="35" t="s">
        <v>323</v>
      </c>
      <c r="N2" s="35" t="s">
        <v>324</v>
      </c>
      <c r="O2" s="35" t="s">
        <v>325</v>
      </c>
      <c r="P2" s="35" t="s">
        <v>326</v>
      </c>
      <c r="Q2" s="35" t="s">
        <v>323</v>
      </c>
      <c r="R2" s="35" t="s">
        <v>324</v>
      </c>
      <c r="S2" s="35" t="s">
        <v>325</v>
      </c>
      <c r="T2" s="35" t="s">
        <v>326</v>
      </c>
      <c r="U2" s="35" t="s">
        <v>323</v>
      </c>
      <c r="V2" s="35" t="s">
        <v>324</v>
      </c>
      <c r="W2" s="35" t="s">
        <v>325</v>
      </c>
      <c r="X2" s="35" t="s">
        <v>326</v>
      </c>
    </row>
    <row r="3" spans="1:24" ht="13.5" customHeight="1" thickBot="1">
      <c r="A3" s="34" t="s">
        <v>327</v>
      </c>
      <c r="B3" s="74">
        <v>2021</v>
      </c>
      <c r="C3" s="33">
        <v>2020</v>
      </c>
      <c r="D3" s="33">
        <v>2019</v>
      </c>
      <c r="E3" s="33">
        <v>2018</v>
      </c>
      <c r="F3" s="33">
        <v>2017</v>
      </c>
      <c r="G3" s="33">
        <v>2016</v>
      </c>
      <c r="H3" s="33">
        <v>2015</v>
      </c>
      <c r="I3" s="74">
        <v>2021</v>
      </c>
      <c r="J3" s="33">
        <v>2021</v>
      </c>
      <c r="K3" s="33">
        <v>2021</v>
      </c>
      <c r="L3" s="33">
        <v>2021</v>
      </c>
      <c r="M3" s="33">
        <v>2020</v>
      </c>
      <c r="N3" s="33">
        <v>2020</v>
      </c>
      <c r="O3" s="33">
        <v>2020</v>
      </c>
      <c r="P3" s="33">
        <v>2020</v>
      </c>
      <c r="Q3" s="33">
        <v>2019</v>
      </c>
      <c r="R3" s="33">
        <v>2019</v>
      </c>
      <c r="S3" s="33">
        <v>2019</v>
      </c>
      <c r="T3" s="33">
        <v>2019</v>
      </c>
      <c r="U3" s="33">
        <v>2018</v>
      </c>
      <c r="V3" s="33">
        <v>2018</v>
      </c>
      <c r="W3" s="33">
        <v>2018</v>
      </c>
      <c r="X3" s="33">
        <v>2018</v>
      </c>
    </row>
    <row r="4" spans="1:24" ht="13.5" customHeight="1">
      <c r="A4" s="590" t="s">
        <v>328</v>
      </c>
      <c r="B4" s="599">
        <v>1845</v>
      </c>
      <c r="C4" s="598">
        <v>1469</v>
      </c>
      <c r="D4" s="598">
        <v>1455</v>
      </c>
      <c r="E4" s="598">
        <f>+U4+V4+W4+X4</f>
        <v>1440</v>
      </c>
      <c r="F4" s="598">
        <v>1543</v>
      </c>
      <c r="G4" s="598">
        <v>1369</v>
      </c>
      <c r="H4" s="598">
        <v>1261</v>
      </c>
      <c r="I4" s="599">
        <v>507</v>
      </c>
      <c r="J4" s="598">
        <v>481</v>
      </c>
      <c r="K4" s="598">
        <v>441</v>
      </c>
      <c r="L4" s="598">
        <v>416</v>
      </c>
      <c r="M4" s="598">
        <v>398</v>
      </c>
      <c r="N4" s="598">
        <v>372</v>
      </c>
      <c r="O4" s="598">
        <v>340</v>
      </c>
      <c r="P4" s="598">
        <v>359</v>
      </c>
      <c r="Q4" s="598">
        <v>388</v>
      </c>
      <c r="R4" s="598">
        <v>359</v>
      </c>
      <c r="S4" s="598">
        <v>361</v>
      </c>
      <c r="T4" s="598">
        <v>347</v>
      </c>
      <c r="U4" s="598">
        <v>360</v>
      </c>
      <c r="V4" s="598">
        <v>358</v>
      </c>
      <c r="W4" s="598">
        <v>364</v>
      </c>
      <c r="X4" s="598">
        <v>358</v>
      </c>
    </row>
    <row r="5" spans="1:24" ht="13.5" customHeight="1">
      <c r="A5" s="590" t="s">
        <v>329</v>
      </c>
      <c r="B5" s="599">
        <v>273</v>
      </c>
      <c r="C5" s="598">
        <v>263</v>
      </c>
      <c r="D5" s="598">
        <v>251</v>
      </c>
      <c r="E5" s="598">
        <f>+U5+V5+W5+X5</f>
        <v>258</v>
      </c>
      <c r="F5" s="598">
        <v>313</v>
      </c>
      <c r="G5" s="598">
        <v>306</v>
      </c>
      <c r="H5" s="598">
        <v>299</v>
      </c>
      <c r="I5" s="599">
        <v>73</v>
      </c>
      <c r="J5" s="598">
        <v>68</v>
      </c>
      <c r="K5" s="598">
        <v>68</v>
      </c>
      <c r="L5" s="598">
        <v>64</v>
      </c>
      <c r="M5" s="598">
        <v>70</v>
      </c>
      <c r="N5" s="598">
        <v>64</v>
      </c>
      <c r="O5" s="598">
        <v>61</v>
      </c>
      <c r="P5" s="598">
        <v>68</v>
      </c>
      <c r="Q5" s="598">
        <v>66</v>
      </c>
      <c r="R5" s="598">
        <v>62</v>
      </c>
      <c r="S5" s="598">
        <v>61</v>
      </c>
      <c r="T5" s="598">
        <v>62</v>
      </c>
      <c r="U5" s="598">
        <v>64</v>
      </c>
      <c r="V5" s="598">
        <v>54</v>
      </c>
      <c r="W5" s="598">
        <v>59</v>
      </c>
      <c r="X5" s="598">
        <v>81</v>
      </c>
    </row>
    <row r="6" spans="1:24" ht="13.5" customHeight="1">
      <c r="A6" s="590" t="s">
        <v>330</v>
      </c>
      <c r="B6" s="599">
        <v>25</v>
      </c>
      <c r="C6" s="598">
        <v>27</v>
      </c>
      <c r="D6" s="598">
        <v>23</v>
      </c>
      <c r="E6" s="598">
        <f>+U6+V6+W6+X6</f>
        <v>23</v>
      </c>
      <c r="F6" s="598">
        <v>27</v>
      </c>
      <c r="G6" s="598">
        <v>30</v>
      </c>
      <c r="H6" s="598">
        <v>31</v>
      </c>
      <c r="I6" s="599">
        <v>8</v>
      </c>
      <c r="J6" s="598">
        <v>5</v>
      </c>
      <c r="K6" s="598">
        <v>6</v>
      </c>
      <c r="L6" s="598">
        <v>6</v>
      </c>
      <c r="M6" s="598">
        <v>8</v>
      </c>
      <c r="N6" s="598">
        <v>6</v>
      </c>
      <c r="O6" s="598">
        <v>6</v>
      </c>
      <c r="P6" s="598">
        <v>7</v>
      </c>
      <c r="Q6" s="598">
        <v>7</v>
      </c>
      <c r="R6" s="598">
        <v>6</v>
      </c>
      <c r="S6" s="598">
        <v>5</v>
      </c>
      <c r="T6" s="598">
        <v>5</v>
      </c>
      <c r="U6" s="598">
        <v>7</v>
      </c>
      <c r="V6" s="598">
        <v>6</v>
      </c>
      <c r="W6" s="598">
        <v>5</v>
      </c>
      <c r="X6" s="598">
        <v>5</v>
      </c>
    </row>
    <row r="7" spans="1:24" ht="23.25" customHeight="1">
      <c r="A7" s="600" t="s">
        <v>331</v>
      </c>
      <c r="B7" s="599">
        <v>269</v>
      </c>
      <c r="C7" s="598">
        <v>204</v>
      </c>
      <c r="D7" s="598">
        <v>157</v>
      </c>
      <c r="E7" s="598">
        <f>+U7+V7+W7+X7</f>
        <v>173</v>
      </c>
      <c r="F7" s="598">
        <v>224</v>
      </c>
      <c r="G7" s="598">
        <v>226</v>
      </c>
      <c r="H7" s="598">
        <v>225</v>
      </c>
      <c r="I7" s="599">
        <v>55</v>
      </c>
      <c r="J7" s="598">
        <v>49</v>
      </c>
      <c r="K7" s="598">
        <v>88</v>
      </c>
      <c r="L7" s="598">
        <v>77</v>
      </c>
      <c r="M7" s="598">
        <v>64</v>
      </c>
      <c r="N7" s="598">
        <v>42</v>
      </c>
      <c r="O7" s="598">
        <v>34</v>
      </c>
      <c r="P7" s="598">
        <v>64</v>
      </c>
      <c r="Q7" s="598">
        <v>34</v>
      </c>
      <c r="R7" s="598">
        <v>36</v>
      </c>
      <c r="S7" s="598">
        <v>57</v>
      </c>
      <c r="T7" s="598">
        <v>30</v>
      </c>
      <c r="U7" s="598">
        <v>53</v>
      </c>
      <c r="V7" s="598">
        <v>21</v>
      </c>
      <c r="W7" s="598">
        <v>65</v>
      </c>
      <c r="X7" s="598">
        <v>34</v>
      </c>
    </row>
    <row r="8" spans="1:24" ht="13.5" customHeight="1">
      <c r="A8" s="590" t="s">
        <v>332</v>
      </c>
      <c r="B8" s="599">
        <v>35</v>
      </c>
      <c r="C8" s="598">
        <v>34</v>
      </c>
      <c r="D8" s="598">
        <v>41</v>
      </c>
      <c r="E8" s="598">
        <f>+U8+V8+W8+X8</f>
        <v>49</v>
      </c>
      <c r="F8" s="598">
        <v>59</v>
      </c>
      <c r="G8" s="598">
        <v>59</v>
      </c>
      <c r="H8" s="598">
        <v>55</v>
      </c>
      <c r="I8" s="599">
        <v>11</v>
      </c>
      <c r="J8" s="598">
        <v>9</v>
      </c>
      <c r="K8" s="598">
        <v>15</v>
      </c>
      <c r="L8" s="598">
        <v>0</v>
      </c>
      <c r="M8" s="598">
        <v>12</v>
      </c>
      <c r="N8" s="598">
        <v>7</v>
      </c>
      <c r="O8" s="598">
        <v>10</v>
      </c>
      <c r="P8" s="598">
        <v>5</v>
      </c>
      <c r="Q8" s="598">
        <v>17</v>
      </c>
      <c r="R8" s="598">
        <v>10</v>
      </c>
      <c r="S8" s="598">
        <v>11</v>
      </c>
      <c r="T8" s="598">
        <v>3</v>
      </c>
      <c r="U8" s="598">
        <v>15</v>
      </c>
      <c r="V8" s="598">
        <v>10</v>
      </c>
      <c r="W8" s="598">
        <v>17</v>
      </c>
      <c r="X8" s="598">
        <v>7</v>
      </c>
    </row>
    <row r="9" spans="1:24" ht="13.5" customHeight="1">
      <c r="A9" s="590" t="s">
        <v>333</v>
      </c>
      <c r="B9" s="599">
        <v>236</v>
      </c>
      <c r="C9" s="1680">
        <v>236</v>
      </c>
      <c r="D9" s="1680">
        <v>307</v>
      </c>
      <c r="E9" s="1680">
        <f>+U9+V9+W9+X9-1</f>
        <v>302</v>
      </c>
      <c r="F9" s="1680">
        <v>307</v>
      </c>
      <c r="G9" s="1680">
        <v>297</v>
      </c>
      <c r="H9" s="1680">
        <v>307</v>
      </c>
      <c r="I9" s="1681">
        <v>54</v>
      </c>
      <c r="J9" s="1680">
        <v>59</v>
      </c>
      <c r="K9" s="1680">
        <v>59</v>
      </c>
      <c r="L9" s="1680">
        <v>64</v>
      </c>
      <c r="M9" s="1680">
        <v>55</v>
      </c>
      <c r="N9" s="1680">
        <v>57</v>
      </c>
      <c r="O9" s="1680">
        <v>58</v>
      </c>
      <c r="P9" s="1680">
        <v>66</v>
      </c>
      <c r="Q9" s="1680">
        <v>74</v>
      </c>
      <c r="R9" s="1680">
        <v>70</v>
      </c>
      <c r="S9" s="598">
        <v>77</v>
      </c>
      <c r="T9" s="598">
        <v>86</v>
      </c>
      <c r="U9" s="598">
        <v>72</v>
      </c>
      <c r="V9" s="598">
        <v>73</v>
      </c>
      <c r="W9" s="598">
        <v>82</v>
      </c>
      <c r="X9" s="598">
        <v>76</v>
      </c>
    </row>
    <row r="10" spans="1:24" ht="13.5" customHeight="1">
      <c r="A10" s="590" t="s">
        <v>334</v>
      </c>
      <c r="B10" s="599">
        <v>250</v>
      </c>
      <c r="C10" s="1680">
        <v>212</v>
      </c>
      <c r="D10" s="1680">
        <v>220</v>
      </c>
      <c r="E10" s="1680">
        <f>+U10+V10+W10+X10</f>
        <v>218</v>
      </c>
      <c r="F10" s="1680">
        <v>228</v>
      </c>
      <c r="G10" s="1680">
        <v>226</v>
      </c>
      <c r="H10" s="1680">
        <v>271</v>
      </c>
      <c r="I10" s="1681">
        <v>73</v>
      </c>
      <c r="J10" s="1680">
        <v>70</v>
      </c>
      <c r="K10" s="1680">
        <v>56</v>
      </c>
      <c r="L10" s="1680">
        <v>51</v>
      </c>
      <c r="M10" s="1680">
        <v>55</v>
      </c>
      <c r="N10" s="1680">
        <v>52</v>
      </c>
      <c r="O10" s="1680">
        <v>47</v>
      </c>
      <c r="P10" s="1680">
        <v>58</v>
      </c>
      <c r="Q10" s="1680">
        <v>46</v>
      </c>
      <c r="R10" s="1680">
        <v>67</v>
      </c>
      <c r="S10" s="598">
        <v>50</v>
      </c>
      <c r="T10" s="598">
        <v>57</v>
      </c>
      <c r="U10" s="598">
        <v>49</v>
      </c>
      <c r="V10" s="598">
        <v>57</v>
      </c>
      <c r="W10" s="598">
        <v>58</v>
      </c>
      <c r="X10" s="598">
        <v>54</v>
      </c>
    </row>
    <row r="11" spans="1:24" ht="13.5" customHeight="1">
      <c r="A11" s="590" t="s">
        <v>335</v>
      </c>
      <c r="B11" s="599">
        <v>478</v>
      </c>
      <c r="C11" s="1680">
        <v>424</v>
      </c>
      <c r="D11" s="1680">
        <v>429</v>
      </c>
      <c r="E11" s="1680">
        <f>+U11+V11+W11+X11</f>
        <v>399</v>
      </c>
      <c r="F11" s="1680">
        <v>465</v>
      </c>
      <c r="G11" s="1680">
        <v>531</v>
      </c>
      <c r="H11" s="1680">
        <v>548</v>
      </c>
      <c r="I11" s="1681">
        <v>122</v>
      </c>
      <c r="J11" s="1680">
        <v>114</v>
      </c>
      <c r="K11" s="1680">
        <v>121</v>
      </c>
      <c r="L11" s="1680">
        <v>121</v>
      </c>
      <c r="M11" s="1680">
        <v>117</v>
      </c>
      <c r="N11" s="1680">
        <v>104</v>
      </c>
      <c r="O11" s="1680">
        <v>98</v>
      </c>
      <c r="P11" s="1680">
        <v>105</v>
      </c>
      <c r="Q11" s="1680">
        <v>115</v>
      </c>
      <c r="R11" s="1680">
        <v>113</v>
      </c>
      <c r="S11" s="598">
        <v>99</v>
      </c>
      <c r="T11" s="598">
        <v>102</v>
      </c>
      <c r="U11" s="598">
        <v>92</v>
      </c>
      <c r="V11" s="598">
        <v>98</v>
      </c>
      <c r="W11" s="598">
        <v>112</v>
      </c>
      <c r="X11" s="598">
        <v>97</v>
      </c>
    </row>
    <row r="12" spans="1:24" ht="13.5" customHeight="1">
      <c r="A12" s="590" t="s">
        <v>336</v>
      </c>
      <c r="B12" s="599">
        <v>102</v>
      </c>
      <c r="C12" s="1680">
        <v>89</v>
      </c>
      <c r="D12" s="1680">
        <v>111</v>
      </c>
      <c r="E12" s="1680">
        <f>+U12+V12+W12+X12</f>
        <v>116</v>
      </c>
      <c r="F12" s="1680">
        <v>143</v>
      </c>
      <c r="G12" s="1680">
        <v>161</v>
      </c>
      <c r="H12" s="1680">
        <v>177</v>
      </c>
      <c r="I12" s="1681">
        <v>29</v>
      </c>
      <c r="J12" s="1680">
        <v>25</v>
      </c>
      <c r="K12" s="1680">
        <v>23</v>
      </c>
      <c r="L12" s="1680">
        <v>25</v>
      </c>
      <c r="M12" s="1680">
        <v>23</v>
      </c>
      <c r="N12" s="1680">
        <v>23</v>
      </c>
      <c r="O12" s="1680">
        <v>21</v>
      </c>
      <c r="P12" s="1680">
        <v>22</v>
      </c>
      <c r="Q12" s="1680">
        <v>31</v>
      </c>
      <c r="R12" s="1680">
        <v>34</v>
      </c>
      <c r="S12" s="598">
        <v>22</v>
      </c>
      <c r="T12" s="598">
        <v>24</v>
      </c>
      <c r="U12" s="598">
        <v>22</v>
      </c>
      <c r="V12" s="598">
        <v>31</v>
      </c>
      <c r="W12" s="598">
        <v>30</v>
      </c>
      <c r="X12" s="598">
        <v>33</v>
      </c>
    </row>
    <row r="13" spans="1:24" ht="13.5" customHeight="1" thickBot="1">
      <c r="A13" s="590" t="s">
        <v>102</v>
      </c>
      <c r="B13" s="599">
        <v>-18</v>
      </c>
      <c r="C13" s="51">
        <v>1</v>
      </c>
      <c r="D13" s="51">
        <v>17</v>
      </c>
      <c r="E13" s="51">
        <f>+U13+V13+W13+X13+1</f>
        <v>15</v>
      </c>
      <c r="F13" s="51">
        <v>60</v>
      </c>
      <c r="G13" s="51">
        <v>33</v>
      </c>
      <c r="H13" s="51">
        <v>56</v>
      </c>
      <c r="I13" s="75">
        <v>-12</v>
      </c>
      <c r="J13" s="51">
        <v>-10</v>
      </c>
      <c r="K13" s="51">
        <v>1</v>
      </c>
      <c r="L13" s="51">
        <v>3</v>
      </c>
      <c r="M13" s="51">
        <v>-10</v>
      </c>
      <c r="N13" s="51">
        <v>2</v>
      </c>
      <c r="O13" s="51">
        <v>-2</v>
      </c>
      <c r="P13" s="51">
        <v>11</v>
      </c>
      <c r="Q13" s="51">
        <v>-3</v>
      </c>
      <c r="R13" s="51">
        <v>-1</v>
      </c>
      <c r="S13" s="51">
        <v>0</v>
      </c>
      <c r="T13" s="51">
        <v>21</v>
      </c>
      <c r="U13" s="51">
        <v>-14</v>
      </c>
      <c r="V13" s="51">
        <v>-5</v>
      </c>
      <c r="W13" s="51">
        <v>8</v>
      </c>
      <c r="X13" s="51">
        <v>25</v>
      </c>
    </row>
    <row r="14" spans="1:24" ht="15" thickBot="1">
      <c r="A14" s="863" t="s">
        <v>337</v>
      </c>
      <c r="B14" s="77">
        <v>3495</v>
      </c>
      <c r="C14" s="36">
        <f>SUM(C4:C13)</f>
        <v>2959</v>
      </c>
      <c r="D14" s="36">
        <v>3011</v>
      </c>
      <c r="E14" s="36">
        <f>+U14+V14+W14+X14</f>
        <v>2993</v>
      </c>
      <c r="F14" s="36">
        <v>3369</v>
      </c>
      <c r="G14" s="36">
        <v>3238</v>
      </c>
      <c r="H14" s="36">
        <v>3230</v>
      </c>
      <c r="I14" s="77">
        <f>SUM(I4:I13)</f>
        <v>920</v>
      </c>
      <c r="J14" s="36">
        <f>SUM(J4:J13)</f>
        <v>870</v>
      </c>
      <c r="K14" s="36">
        <f>SUM(K4:K13)</f>
        <v>878</v>
      </c>
      <c r="L14" s="36">
        <f>SUM(L4:L13)</f>
        <v>827</v>
      </c>
      <c r="M14" s="36">
        <f>SUM(M4:M13)</f>
        <v>792</v>
      </c>
      <c r="N14" s="36">
        <v>729</v>
      </c>
      <c r="O14" s="36">
        <v>673</v>
      </c>
      <c r="P14" s="36">
        <v>765</v>
      </c>
      <c r="Q14" s="36">
        <v>775</v>
      </c>
      <c r="R14" s="36">
        <v>756</v>
      </c>
      <c r="S14" s="36">
        <v>743</v>
      </c>
      <c r="T14" s="36">
        <v>737</v>
      </c>
      <c r="U14" s="36">
        <f>SUM(U4:U13)</f>
        <v>720</v>
      </c>
      <c r="V14" s="36">
        <f>SUM(V4:V13)</f>
        <v>703</v>
      </c>
      <c r="W14" s="36">
        <f>SUM(W4:W13)</f>
        <v>800</v>
      </c>
      <c r="X14" s="36">
        <v>770</v>
      </c>
    </row>
    <row r="15" spans="1:24" ht="13.5" customHeight="1">
      <c r="A15" s="50"/>
      <c r="B15" s="49"/>
      <c r="C15" s="49"/>
      <c r="D15" s="49"/>
      <c r="E15" s="49"/>
      <c r="F15" s="49"/>
      <c r="G15" s="49"/>
      <c r="H15" s="48"/>
      <c r="I15" s="48"/>
      <c r="J15" s="48"/>
      <c r="K15" s="48"/>
      <c r="L15" s="48"/>
      <c r="M15" s="48"/>
      <c r="N15" s="48"/>
      <c r="O15" s="48"/>
      <c r="P15" s="48"/>
      <c r="Q15" s="48"/>
      <c r="R15" s="48"/>
      <c r="S15" s="48"/>
      <c r="T15" s="48"/>
      <c r="U15" s="48"/>
      <c r="V15" s="48"/>
      <c r="W15" s="48"/>
      <c r="X15" s="48"/>
    </row>
    <row r="16" spans="1:24" ht="17.25" customHeight="1">
      <c r="A16" s="47"/>
      <c r="B16" s="47"/>
      <c r="C16" s="47"/>
      <c r="D16" s="47"/>
      <c r="E16" s="47"/>
      <c r="F16" s="47"/>
      <c r="G16" s="47"/>
      <c r="H16" s="47"/>
      <c r="I16" s="47"/>
      <c r="J16" s="47"/>
      <c r="K16" s="47"/>
      <c r="L16" s="47"/>
      <c r="M16" s="47"/>
      <c r="N16" s="47"/>
      <c r="O16" s="47"/>
      <c r="P16" s="47"/>
      <c r="Q16" s="47"/>
      <c r="R16" s="47"/>
      <c r="S16" s="47"/>
      <c r="T16" s="47"/>
      <c r="U16" s="47"/>
      <c r="V16" s="47"/>
      <c r="W16" s="47"/>
      <c r="X16" s="47"/>
    </row>
    <row r="17" spans="1:24" ht="13.5" customHeight="1" thickBot="1">
      <c r="A17" s="46" t="s">
        <v>142</v>
      </c>
      <c r="B17" s="45"/>
      <c r="C17" s="45"/>
      <c r="D17" s="45"/>
      <c r="E17" s="45"/>
      <c r="F17" s="45"/>
      <c r="G17" s="45"/>
      <c r="H17" s="45"/>
      <c r="I17" s="45"/>
      <c r="J17" s="45"/>
      <c r="K17" s="45"/>
      <c r="L17" s="45"/>
      <c r="M17" s="45"/>
      <c r="N17" s="45"/>
      <c r="O17" s="45"/>
      <c r="P17" s="45"/>
      <c r="Q17" s="45"/>
      <c r="R17" s="45"/>
      <c r="S17" s="45"/>
      <c r="T17" s="45"/>
      <c r="U17" s="45"/>
      <c r="V17" s="45"/>
      <c r="W17" s="45"/>
      <c r="X17" s="45"/>
    </row>
    <row r="18" spans="1:24" ht="13.5" customHeight="1">
      <c r="A18" s="590"/>
      <c r="B18" s="76" t="str">
        <f>+B2</f>
        <v>Full year</v>
      </c>
      <c r="C18" s="35" t="s">
        <v>322</v>
      </c>
      <c r="D18" s="35" t="s">
        <v>322</v>
      </c>
      <c r="E18" s="35" t="s">
        <v>322</v>
      </c>
      <c r="F18" s="35" t="s">
        <v>322</v>
      </c>
      <c r="G18" s="35" t="s">
        <v>322</v>
      </c>
      <c r="H18" s="35" t="s">
        <v>322</v>
      </c>
      <c r="I18" s="76" t="str">
        <f>+I2</f>
        <v>Q4</v>
      </c>
      <c r="J18" s="35" t="s">
        <v>324</v>
      </c>
      <c r="K18" s="35" t="s">
        <v>325</v>
      </c>
      <c r="L18" s="35" t="s">
        <v>326</v>
      </c>
      <c r="M18" s="35" t="s">
        <v>323</v>
      </c>
      <c r="N18" s="35" t="s">
        <v>324</v>
      </c>
      <c r="O18" s="35" t="s">
        <v>325</v>
      </c>
      <c r="P18" s="35" t="s">
        <v>326</v>
      </c>
      <c r="Q18" s="35" t="s">
        <v>323</v>
      </c>
      <c r="R18" s="35" t="s">
        <v>324</v>
      </c>
      <c r="S18" s="35" t="s">
        <v>325</v>
      </c>
      <c r="T18" s="35" t="s">
        <v>326</v>
      </c>
      <c r="U18" s="35" t="s">
        <v>323</v>
      </c>
      <c r="V18" s="35" t="s">
        <v>324</v>
      </c>
      <c r="W18" s="35" t="s">
        <v>325</v>
      </c>
      <c r="X18" s="35" t="s">
        <v>326</v>
      </c>
    </row>
    <row r="19" spans="1:24" ht="13.5" customHeight="1" thickBot="1">
      <c r="A19" s="34" t="s">
        <v>327</v>
      </c>
      <c r="B19" s="74">
        <f>+B3</f>
        <v>2021</v>
      </c>
      <c r="C19" s="33">
        <v>2020</v>
      </c>
      <c r="D19" s="33">
        <v>2019</v>
      </c>
      <c r="E19" s="33">
        <v>2018</v>
      </c>
      <c r="F19" s="33">
        <v>2017</v>
      </c>
      <c r="G19" s="33">
        <v>2016</v>
      </c>
      <c r="H19" s="33">
        <v>2015</v>
      </c>
      <c r="I19" s="1056">
        <f>+I3</f>
        <v>2021</v>
      </c>
      <c r="J19" s="33">
        <v>2021</v>
      </c>
      <c r="K19" s="33">
        <v>2021</v>
      </c>
      <c r="L19" s="33">
        <v>2021</v>
      </c>
      <c r="M19" s="33">
        <v>2020</v>
      </c>
      <c r="N19" s="33">
        <v>2020</v>
      </c>
      <c r="O19" s="33">
        <v>2020</v>
      </c>
      <c r="P19" s="33">
        <v>2020</v>
      </c>
      <c r="Q19" s="33">
        <v>2019</v>
      </c>
      <c r="R19" s="33">
        <v>2019</v>
      </c>
      <c r="S19" s="33">
        <v>2019</v>
      </c>
      <c r="T19" s="33">
        <v>2019</v>
      </c>
      <c r="U19" s="33">
        <v>2018</v>
      </c>
      <c r="V19" s="33">
        <v>2018</v>
      </c>
      <c r="W19" s="33">
        <v>2018</v>
      </c>
      <c r="X19" s="33">
        <v>2018</v>
      </c>
    </row>
    <row r="20" spans="1:24" ht="13.5" customHeight="1">
      <c r="A20" s="44" t="s">
        <v>338</v>
      </c>
      <c r="B20" s="79">
        <v>-522</v>
      </c>
      <c r="C20" s="43">
        <v>-490</v>
      </c>
      <c r="D20" s="43">
        <v>-530</v>
      </c>
      <c r="E20" s="43">
        <f>+U20+V20+W20+X20-1</f>
        <v>-484</v>
      </c>
      <c r="F20" s="43">
        <v>-565</v>
      </c>
      <c r="G20" s="43">
        <v>-573</v>
      </c>
      <c r="H20" s="43">
        <v>-485</v>
      </c>
      <c r="I20" s="79">
        <v>-145</v>
      </c>
      <c r="J20" s="43">
        <v>-131</v>
      </c>
      <c r="K20" s="43">
        <v>-122</v>
      </c>
      <c r="L20" s="43">
        <v>-124</v>
      </c>
      <c r="M20" s="43">
        <v>-151</v>
      </c>
      <c r="N20" s="43">
        <v>-97</v>
      </c>
      <c r="O20" s="43">
        <v>-122</v>
      </c>
      <c r="P20" s="43">
        <v>-120</v>
      </c>
      <c r="Q20" s="43">
        <v>-140</v>
      </c>
      <c r="R20" s="43">
        <v>-125</v>
      </c>
      <c r="S20" s="43">
        <v>-137</v>
      </c>
      <c r="T20" s="43">
        <v>-128</v>
      </c>
      <c r="U20" s="43">
        <v>-120</v>
      </c>
      <c r="V20" s="43">
        <v>-121</v>
      </c>
      <c r="W20" s="43">
        <v>-119</v>
      </c>
      <c r="X20" s="43">
        <v>-123</v>
      </c>
    </row>
    <row r="21" spans="1:24" ht="13.5" customHeight="1">
      <c r="A21" s="44" t="s">
        <v>339</v>
      </c>
      <c r="B21" s="79">
        <v>-44</v>
      </c>
      <c r="C21" s="43">
        <v>-46</v>
      </c>
      <c r="D21" s="43">
        <v>-59</v>
      </c>
      <c r="E21" s="43">
        <f>+U21+V21+W21+X21-1</f>
        <v>-60</v>
      </c>
      <c r="F21" s="43">
        <v>-66</v>
      </c>
      <c r="G21" s="43">
        <v>-79</v>
      </c>
      <c r="H21" s="43">
        <v>-84</v>
      </c>
      <c r="I21" s="79">
        <v>-16</v>
      </c>
      <c r="J21" s="43">
        <v>-9</v>
      </c>
      <c r="K21" s="43">
        <v>-12</v>
      </c>
      <c r="L21" s="43">
        <v>-7</v>
      </c>
      <c r="M21" s="43">
        <v>-21</v>
      </c>
      <c r="N21" s="43">
        <v>-8</v>
      </c>
      <c r="O21" s="43">
        <v>-8</v>
      </c>
      <c r="P21" s="43">
        <v>-9</v>
      </c>
      <c r="Q21" s="43">
        <v>-20</v>
      </c>
      <c r="R21" s="43">
        <v>-13</v>
      </c>
      <c r="S21" s="43">
        <v>-14</v>
      </c>
      <c r="T21" s="43">
        <v>-12</v>
      </c>
      <c r="U21" s="43">
        <v>-26</v>
      </c>
      <c r="V21" s="43">
        <v>-10</v>
      </c>
      <c r="W21" s="43">
        <v>-12</v>
      </c>
      <c r="X21" s="43">
        <v>-11</v>
      </c>
    </row>
    <row r="22" spans="1:24" ht="23.25" customHeight="1">
      <c r="A22" s="44" t="s">
        <v>340</v>
      </c>
      <c r="B22" s="79">
        <v>-48</v>
      </c>
      <c r="C22" s="43">
        <v>-57</v>
      </c>
      <c r="D22" s="43">
        <v>-66</v>
      </c>
      <c r="E22" s="43">
        <f>+U22+V22+W22+X22</f>
        <v>-83</v>
      </c>
      <c r="F22" s="43">
        <v>-101</v>
      </c>
      <c r="G22" s="43">
        <v>-125</v>
      </c>
      <c r="H22" s="43">
        <v>-145</v>
      </c>
      <c r="I22" s="79">
        <v>-9</v>
      </c>
      <c r="J22" s="43">
        <v>-12</v>
      </c>
      <c r="K22" s="43">
        <v>-13</v>
      </c>
      <c r="L22" s="43">
        <v>-14</v>
      </c>
      <c r="M22" s="43">
        <v>-16</v>
      </c>
      <c r="N22" s="43">
        <v>-13</v>
      </c>
      <c r="O22" s="43">
        <v>-13</v>
      </c>
      <c r="P22" s="43">
        <v>-15</v>
      </c>
      <c r="Q22" s="43">
        <v>-16</v>
      </c>
      <c r="R22" s="43">
        <v>-15</v>
      </c>
      <c r="S22" s="43">
        <v>-17</v>
      </c>
      <c r="T22" s="43">
        <v>-18</v>
      </c>
      <c r="U22" s="43">
        <v>-20</v>
      </c>
      <c r="V22" s="43">
        <v>-19</v>
      </c>
      <c r="W22" s="43">
        <v>-22</v>
      </c>
      <c r="X22" s="43">
        <v>-22</v>
      </c>
    </row>
    <row r="23" spans="1:24" ht="13.5" customHeight="1">
      <c r="A23" s="44" t="s">
        <v>341</v>
      </c>
      <c r="B23" s="79">
        <v>-97</v>
      </c>
      <c r="C23" s="43">
        <v>-128</v>
      </c>
      <c r="D23" s="43">
        <v>-150</v>
      </c>
      <c r="E23" s="43">
        <f>+U23+V23+W23+X23</f>
        <v>-312</v>
      </c>
      <c r="F23" s="43">
        <v>-309</v>
      </c>
      <c r="G23" s="43">
        <v>-309</v>
      </c>
      <c r="H23" s="43">
        <v>-373</v>
      </c>
      <c r="I23" s="79">
        <v>-21</v>
      </c>
      <c r="J23" s="43">
        <v>-23</v>
      </c>
      <c r="K23" s="43">
        <v>-27</v>
      </c>
      <c r="L23" s="43">
        <v>-26</v>
      </c>
      <c r="M23" s="43">
        <v>-32</v>
      </c>
      <c r="N23" s="43">
        <v>-35</v>
      </c>
      <c r="O23" s="43">
        <v>-34</v>
      </c>
      <c r="P23" s="43">
        <v>-27</v>
      </c>
      <c r="Q23" s="43">
        <v>-64</v>
      </c>
      <c r="R23" s="43">
        <v>-29</v>
      </c>
      <c r="S23" s="43">
        <v>-27</v>
      </c>
      <c r="T23" s="43">
        <v>-30</v>
      </c>
      <c r="U23" s="43">
        <v>-83</v>
      </c>
      <c r="V23" s="43">
        <v>-71</v>
      </c>
      <c r="W23" s="43">
        <v>-84</v>
      </c>
      <c r="X23" s="43">
        <v>-74</v>
      </c>
    </row>
    <row r="24" spans="1:24" ht="13.5" customHeight="1">
      <c r="A24" s="44" t="s">
        <v>342</v>
      </c>
      <c r="B24" s="1677">
        <v>-224</v>
      </c>
      <c r="C24" s="43">
        <v>-202</v>
      </c>
      <c r="D24" s="43">
        <v>-211</v>
      </c>
      <c r="E24" s="43">
        <v>-167</v>
      </c>
      <c r="F24" s="43">
        <v>-222</v>
      </c>
      <c r="G24" s="597">
        <v>-128</v>
      </c>
      <c r="H24" s="43">
        <v>-147</v>
      </c>
      <c r="I24" s="1055" t="s">
        <v>162</v>
      </c>
      <c r="J24" s="1216" t="s">
        <v>162</v>
      </c>
      <c r="K24" s="1216" t="s">
        <v>162</v>
      </c>
      <c r="L24" s="43">
        <v>-224</v>
      </c>
      <c r="M24" s="1678" t="s">
        <v>162</v>
      </c>
      <c r="N24" s="1678" t="s">
        <v>162</v>
      </c>
      <c r="O24" s="43">
        <v>-49</v>
      </c>
      <c r="P24" s="43">
        <v>-153</v>
      </c>
      <c r="Q24" s="43">
        <v>-1</v>
      </c>
      <c r="R24" s="43">
        <v>-2</v>
      </c>
      <c r="S24" s="43">
        <v>-1</v>
      </c>
      <c r="T24" s="43">
        <v>-207</v>
      </c>
      <c r="U24" s="43">
        <v>0</v>
      </c>
      <c r="V24" s="43">
        <v>0</v>
      </c>
      <c r="W24" s="43">
        <v>0</v>
      </c>
      <c r="X24" s="43">
        <v>-167</v>
      </c>
    </row>
    <row r="25" spans="1:24" ht="13.5" customHeight="1">
      <c r="A25" s="44" t="s">
        <v>343</v>
      </c>
      <c r="B25" s="1677">
        <v>-104</v>
      </c>
      <c r="C25" s="1682">
        <v>-123</v>
      </c>
      <c r="D25" s="1682">
        <f>Q25+R25+S25+T25</f>
        <v>-171</v>
      </c>
      <c r="E25" s="1682">
        <f>U25+V25+W25+X25</f>
        <v>-186</v>
      </c>
      <c r="F25" s="1682">
        <v>-261</v>
      </c>
      <c r="G25" s="1682">
        <v>-226</v>
      </c>
      <c r="H25" s="1682">
        <v>-127</v>
      </c>
      <c r="I25" s="1683">
        <v>-31</v>
      </c>
      <c r="J25" s="1682">
        <v>-13</v>
      </c>
      <c r="K25" s="1682">
        <v>-29</v>
      </c>
      <c r="L25" s="1682">
        <v>-31</v>
      </c>
      <c r="M25" s="1682">
        <v>-40</v>
      </c>
      <c r="N25" s="1682">
        <v>-30</v>
      </c>
      <c r="O25" s="1682">
        <v>-27</v>
      </c>
      <c r="P25" s="1682">
        <v>-26</v>
      </c>
      <c r="Q25" s="1682">
        <v>-52</v>
      </c>
      <c r="R25" s="1682">
        <v>-45</v>
      </c>
      <c r="S25" s="1682">
        <v>-31</v>
      </c>
      <c r="T25" s="1676">
        <v>-43</v>
      </c>
      <c r="U25" s="1676">
        <v>-65</v>
      </c>
      <c r="V25" s="1676">
        <v>-35</v>
      </c>
      <c r="W25" s="1676">
        <v>-41</v>
      </c>
      <c r="X25" s="1676">
        <v>-45</v>
      </c>
    </row>
    <row r="26" spans="1:24" ht="13.5" customHeight="1">
      <c r="A26" s="44" t="s">
        <v>344</v>
      </c>
      <c r="B26" s="1677">
        <v>-84</v>
      </c>
      <c r="C26" s="1682">
        <v>-89</v>
      </c>
      <c r="D26" s="1682">
        <f>Q26+R26+S26+T26</f>
        <v>-90</v>
      </c>
      <c r="E26" s="1682">
        <f>U26+V26+W26+X26</f>
        <v>-81</v>
      </c>
      <c r="F26" s="1682">
        <v>-84</v>
      </c>
      <c r="G26" s="1682">
        <v>-66</v>
      </c>
      <c r="H26" s="1682">
        <v>-71</v>
      </c>
      <c r="I26" s="1683">
        <v>-18</v>
      </c>
      <c r="J26" s="1682">
        <v>-21</v>
      </c>
      <c r="K26" s="1682">
        <v>-23</v>
      </c>
      <c r="L26" s="1682">
        <v>-22</v>
      </c>
      <c r="M26" s="1682">
        <v>-21</v>
      </c>
      <c r="N26" s="1682">
        <v>-22</v>
      </c>
      <c r="O26" s="1682">
        <v>-22</v>
      </c>
      <c r="P26" s="1682">
        <v>-24</v>
      </c>
      <c r="Q26" s="1682">
        <v>-23</v>
      </c>
      <c r="R26" s="1682">
        <v>-24</v>
      </c>
      <c r="S26" s="1682">
        <v>-21</v>
      </c>
      <c r="T26" s="1676">
        <v>-22</v>
      </c>
      <c r="U26" s="1676">
        <v>-22</v>
      </c>
      <c r="V26" s="1676">
        <v>-20</v>
      </c>
      <c r="W26" s="1676">
        <v>-20</v>
      </c>
      <c r="X26" s="1676">
        <v>-19</v>
      </c>
    </row>
    <row r="27" spans="1:24" ht="13.5" customHeight="1" thickBot="1">
      <c r="A27" s="31" t="s">
        <v>345</v>
      </c>
      <c r="B27" s="1677">
        <v>-103</v>
      </c>
      <c r="C27" s="1682">
        <v>-151</v>
      </c>
      <c r="D27" s="1682">
        <f>Q27+R27+S27+T27</f>
        <v>-362</v>
      </c>
      <c r="E27" s="1682">
        <f>U27+V27+W27+X27</f>
        <v>-193</v>
      </c>
      <c r="F27" s="1682">
        <f>-581-F25-F26</f>
        <v>-236</v>
      </c>
      <c r="G27" s="1684">
        <f>-560-G25-G26</f>
        <v>-268</v>
      </c>
      <c r="H27" s="1682">
        <f>-398-H25-H26</f>
        <v>-200</v>
      </c>
      <c r="I27" s="1683">
        <v>-1</v>
      </c>
      <c r="J27" s="1678">
        <v>-28</v>
      </c>
      <c r="K27" s="1678">
        <v>-36</v>
      </c>
      <c r="L27" s="1682">
        <v>-38</v>
      </c>
      <c r="M27" s="1678">
        <v>-38</v>
      </c>
      <c r="N27" s="1678">
        <v>-40</v>
      </c>
      <c r="O27" s="1682">
        <v>-27</v>
      </c>
      <c r="P27" s="1682">
        <v>-46</v>
      </c>
      <c r="Q27" s="1682">
        <v>-58</v>
      </c>
      <c r="R27" s="1682">
        <v>-115</v>
      </c>
      <c r="S27" s="1682">
        <v>-54</v>
      </c>
      <c r="T27" s="1676">
        <v>-135</v>
      </c>
      <c r="U27" s="1676">
        <v>-53</v>
      </c>
      <c r="V27" s="1676">
        <v>-46</v>
      </c>
      <c r="W27" s="1676">
        <v>-52</v>
      </c>
      <c r="X27" s="1676">
        <v>-42</v>
      </c>
    </row>
    <row r="28" spans="1:24" ht="13.5" customHeight="1" thickBot="1">
      <c r="A28" s="350" t="s">
        <v>346</v>
      </c>
      <c r="B28" s="78">
        <f>SUM(B20:B27)</f>
        <v>-1226</v>
      </c>
      <c r="C28" s="42">
        <f>SUM(C20:C27)</f>
        <v>-1286</v>
      </c>
      <c r="D28" s="42">
        <f>SUM(D20:D27)</f>
        <v>-1639</v>
      </c>
      <c r="E28" s="42">
        <f>+U28+V28+W28+X28</f>
        <v>-1564</v>
      </c>
      <c r="F28" s="42">
        <f>-1622-222</f>
        <v>-1844</v>
      </c>
      <c r="G28" s="42">
        <f>-1646-128</f>
        <v>-1774</v>
      </c>
      <c r="H28" s="42">
        <f>-1485-147</f>
        <v>-1632</v>
      </c>
      <c r="I28" s="78">
        <f>SUM(I20:I27)</f>
        <v>-241</v>
      </c>
      <c r="J28" s="42">
        <f>SUM(J20:J27)</f>
        <v>-237</v>
      </c>
      <c r="K28" s="42">
        <f>SUM(K20:K27)</f>
        <v>-262</v>
      </c>
      <c r="L28" s="42">
        <f>SUM(L20:L27)</f>
        <v>-486</v>
      </c>
      <c r="M28" s="1083">
        <f>SUM(M20:M27)</f>
        <v>-319</v>
      </c>
      <c r="N28" s="42">
        <v>-245</v>
      </c>
      <c r="O28" s="42">
        <v>-303</v>
      </c>
      <c r="P28" s="42">
        <v>-419</v>
      </c>
      <c r="Q28" s="42">
        <v>-375</v>
      </c>
      <c r="R28" s="42">
        <v>-366</v>
      </c>
      <c r="S28" s="42">
        <v>-304</v>
      </c>
      <c r="T28" s="42">
        <v>-594</v>
      </c>
      <c r="U28" s="42">
        <f>SUM(U20:U27)</f>
        <v>-389</v>
      </c>
      <c r="V28" s="42">
        <f>SUM(V20:V27)</f>
        <v>-322</v>
      </c>
      <c r="W28" s="42">
        <f>SUM(W20:W27)</f>
        <v>-350</v>
      </c>
      <c r="X28" s="1083">
        <v>-503</v>
      </c>
    </row>
    <row r="29" spans="1:24" ht="13.5" customHeight="1">
      <c r="A29" s="30"/>
      <c r="B29" s="30"/>
      <c r="C29" s="30"/>
      <c r="D29" s="30"/>
      <c r="E29" s="30"/>
      <c r="F29" s="596" t="s">
        <v>0</v>
      </c>
      <c r="G29" s="30"/>
      <c r="H29" s="30"/>
      <c r="I29" s="30"/>
      <c r="J29" s="30"/>
      <c r="K29" s="30"/>
      <c r="L29" s="30"/>
      <c r="M29" s="30"/>
      <c r="N29" s="30"/>
      <c r="O29" s="30"/>
      <c r="P29" s="30"/>
      <c r="Q29" s="30"/>
      <c r="R29" s="30"/>
      <c r="S29" s="30"/>
      <c r="T29" s="30"/>
      <c r="U29" s="30"/>
      <c r="V29" s="806"/>
    </row>
    <row r="30" spans="1:24" ht="13.5" customHeight="1">
      <c r="A30" s="30"/>
      <c r="B30" s="30"/>
      <c r="C30" s="30"/>
      <c r="D30" s="30"/>
      <c r="E30" s="30"/>
      <c r="F30" s="595" t="s">
        <v>0</v>
      </c>
      <c r="G30" s="594"/>
      <c r="H30" s="594"/>
      <c r="I30" s="30"/>
      <c r="J30" s="30"/>
      <c r="K30" s="30"/>
      <c r="L30" s="30"/>
      <c r="M30" s="30"/>
      <c r="N30" s="30"/>
      <c r="O30" s="30"/>
      <c r="P30" s="30"/>
      <c r="Q30" s="30"/>
      <c r="R30" s="30"/>
      <c r="S30" s="30"/>
      <c r="T30" s="30"/>
      <c r="U30" s="30"/>
      <c r="W30" s="806"/>
    </row>
    <row r="31" spans="1:24" ht="13.5" customHeight="1" thickBot="1">
      <c r="A31" s="185" t="s">
        <v>347</v>
      </c>
      <c r="B31" s="185"/>
      <c r="C31" s="185"/>
      <c r="D31" s="185"/>
      <c r="E31" s="41"/>
      <c r="F31" s="41"/>
      <c r="G31" s="41"/>
      <c r="H31" s="41"/>
      <c r="I31" s="41"/>
      <c r="J31" s="41"/>
      <c r="K31" s="41"/>
      <c r="L31" s="41"/>
      <c r="M31" s="41"/>
      <c r="N31" s="41"/>
      <c r="O31" s="41"/>
      <c r="P31" s="41"/>
      <c r="Q31" s="41"/>
      <c r="R31" s="40"/>
      <c r="S31" s="806"/>
      <c r="T31" s="806"/>
      <c r="U31" s="806"/>
      <c r="V31" s="806"/>
      <c r="W31" s="806"/>
    </row>
    <row r="32" spans="1:24" ht="17.25" customHeight="1">
      <c r="A32" s="590"/>
      <c r="B32" s="590"/>
      <c r="C32" s="590"/>
      <c r="D32" s="590"/>
      <c r="E32" s="35" t="s">
        <v>322</v>
      </c>
      <c r="F32" s="35" t="s">
        <v>322</v>
      </c>
      <c r="G32" s="35" t="s">
        <v>322</v>
      </c>
      <c r="H32" s="35" t="s">
        <v>323</v>
      </c>
      <c r="I32" s="35" t="s">
        <v>324</v>
      </c>
      <c r="J32" s="35" t="s">
        <v>325</v>
      </c>
      <c r="K32" s="35" t="s">
        <v>326</v>
      </c>
      <c r="L32" s="35" t="s">
        <v>323</v>
      </c>
      <c r="M32" s="35" t="s">
        <v>324</v>
      </c>
      <c r="N32" s="35" t="s">
        <v>325</v>
      </c>
      <c r="O32" s="35" t="s">
        <v>326</v>
      </c>
      <c r="P32" s="35" t="s">
        <v>323</v>
      </c>
      <c r="Q32" s="35" t="s">
        <v>324</v>
      </c>
      <c r="R32" s="35" t="s">
        <v>325</v>
      </c>
    </row>
    <row r="33" spans="1:18" ht="13.5" customHeight="1" thickBot="1">
      <c r="A33" s="34" t="s">
        <v>327</v>
      </c>
      <c r="B33" s="34"/>
      <c r="C33" s="34"/>
      <c r="D33" s="34"/>
      <c r="E33" s="33">
        <v>2017</v>
      </c>
      <c r="F33" s="33">
        <v>2016</v>
      </c>
      <c r="G33" s="33">
        <v>2015</v>
      </c>
      <c r="H33" s="33">
        <v>2017</v>
      </c>
      <c r="I33" s="33">
        <v>2017</v>
      </c>
      <c r="J33" s="33">
        <v>2017</v>
      </c>
      <c r="K33" s="33">
        <v>2017</v>
      </c>
      <c r="L33" s="33">
        <v>2016</v>
      </c>
      <c r="M33" s="33">
        <v>2016</v>
      </c>
      <c r="N33" s="33">
        <v>2016</v>
      </c>
      <c r="O33" s="33">
        <v>2016</v>
      </c>
      <c r="P33" s="33">
        <v>2015</v>
      </c>
      <c r="Q33" s="33">
        <v>2015</v>
      </c>
      <c r="R33" s="33">
        <v>2015</v>
      </c>
    </row>
    <row r="34" spans="1:18" ht="13.5" customHeight="1">
      <c r="A34" s="141" t="s">
        <v>348</v>
      </c>
      <c r="B34" s="141"/>
      <c r="C34" s="141"/>
      <c r="D34" s="141"/>
      <c r="E34" s="140"/>
      <c r="F34" s="140"/>
      <c r="G34" s="43"/>
      <c r="H34" s="43"/>
      <c r="I34" s="43"/>
      <c r="J34" s="43"/>
      <c r="K34" s="43"/>
      <c r="L34" s="140"/>
      <c r="M34" s="140"/>
      <c r="N34" s="140"/>
      <c r="O34" s="140"/>
      <c r="P34" s="140"/>
      <c r="Q34" s="140"/>
      <c r="R34" s="140"/>
    </row>
    <row r="35" spans="1:18" ht="13.5" customHeight="1">
      <c r="A35" s="593" t="s">
        <v>349</v>
      </c>
      <c r="B35" s="593"/>
      <c r="C35" s="593"/>
      <c r="D35" s="593"/>
      <c r="E35" s="325">
        <v>-1</v>
      </c>
      <c r="F35" s="325">
        <v>-1</v>
      </c>
      <c r="G35" s="325" t="s">
        <v>350</v>
      </c>
      <c r="H35" s="325">
        <v>0</v>
      </c>
      <c r="I35" s="325">
        <v>0</v>
      </c>
      <c r="J35" s="325">
        <v>-1</v>
      </c>
      <c r="K35" s="325" t="s">
        <v>162</v>
      </c>
      <c r="L35" s="325">
        <v>-1</v>
      </c>
      <c r="M35" s="325" t="s">
        <v>350</v>
      </c>
      <c r="N35" s="325" t="s">
        <v>350</v>
      </c>
      <c r="O35" s="325">
        <v>0</v>
      </c>
      <c r="P35" s="325">
        <v>0</v>
      </c>
      <c r="Q35" s="325">
        <v>-1</v>
      </c>
      <c r="R35" s="325">
        <v>0</v>
      </c>
    </row>
    <row r="36" spans="1:18" ht="13.5" customHeight="1" thickBot="1">
      <c r="A36" s="31" t="s">
        <v>351</v>
      </c>
      <c r="B36" s="31"/>
      <c r="C36" s="31"/>
      <c r="D36" s="31"/>
      <c r="E36" s="326">
        <v>1</v>
      </c>
      <c r="F36" s="326">
        <v>1</v>
      </c>
      <c r="G36" s="326">
        <v>1</v>
      </c>
      <c r="H36" s="326">
        <v>1</v>
      </c>
      <c r="I36" s="326">
        <v>0</v>
      </c>
      <c r="J36" s="326">
        <v>0</v>
      </c>
      <c r="K36" s="326" t="s">
        <v>162</v>
      </c>
      <c r="L36" s="326">
        <v>1</v>
      </c>
      <c r="M36" s="326" t="s">
        <v>350</v>
      </c>
      <c r="N36" s="326" t="s">
        <v>350</v>
      </c>
      <c r="O36" s="326">
        <v>0</v>
      </c>
      <c r="P36" s="326">
        <v>0</v>
      </c>
      <c r="Q36" s="326">
        <v>1</v>
      </c>
      <c r="R36" s="326" t="s">
        <v>162</v>
      </c>
    </row>
    <row r="37" spans="1:18" ht="13.5" customHeight="1" thickBot="1">
      <c r="A37" s="348" t="s">
        <v>352</v>
      </c>
      <c r="B37" s="348"/>
      <c r="C37" s="37"/>
      <c r="D37" s="37"/>
      <c r="E37" s="327" t="s">
        <v>353</v>
      </c>
      <c r="F37" s="327" t="s">
        <v>353</v>
      </c>
      <c r="G37" s="327">
        <v>1</v>
      </c>
      <c r="H37" s="327">
        <v>1</v>
      </c>
      <c r="I37" s="327">
        <v>0</v>
      </c>
      <c r="J37" s="327">
        <v>-1</v>
      </c>
      <c r="K37" s="327" t="s">
        <v>162</v>
      </c>
      <c r="L37" s="327" t="s">
        <v>353</v>
      </c>
      <c r="M37" s="327" t="s">
        <v>353</v>
      </c>
      <c r="N37" s="327" t="s">
        <v>353</v>
      </c>
      <c r="O37" s="327">
        <v>0</v>
      </c>
      <c r="P37" s="327">
        <v>0</v>
      </c>
      <c r="Q37" s="327" t="s">
        <v>353</v>
      </c>
      <c r="R37" s="327" t="s">
        <v>353</v>
      </c>
    </row>
    <row r="38" spans="1:18" ht="13.5" customHeight="1">
      <c r="A38" s="39"/>
      <c r="B38" s="39"/>
      <c r="C38" s="39"/>
      <c r="D38" s="39"/>
      <c r="E38" s="328"/>
      <c r="F38" s="328"/>
      <c r="G38" s="328"/>
      <c r="H38" s="328"/>
      <c r="I38" s="328"/>
      <c r="J38" s="328"/>
      <c r="K38" s="328"/>
      <c r="L38" s="328"/>
      <c r="M38" s="328"/>
      <c r="N38" s="328"/>
      <c r="O38" s="328"/>
      <c r="P38" s="328"/>
      <c r="Q38" s="328"/>
      <c r="R38" s="328"/>
    </row>
    <row r="39" spans="1:18" ht="13.5" customHeight="1">
      <c r="A39" s="593" t="s">
        <v>354</v>
      </c>
      <c r="B39" s="593"/>
      <c r="C39" s="593"/>
      <c r="D39" s="593"/>
      <c r="E39" s="325">
        <v>-426</v>
      </c>
      <c r="F39" s="325">
        <v>-600</v>
      </c>
      <c r="G39" s="325">
        <v>-605</v>
      </c>
      <c r="H39" s="325">
        <v>-97</v>
      </c>
      <c r="I39" s="325">
        <v>-116</v>
      </c>
      <c r="J39" s="325">
        <v>-111</v>
      </c>
      <c r="K39" s="325">
        <v>-102</v>
      </c>
      <c r="L39" s="325">
        <v>-231</v>
      </c>
      <c r="M39" s="325">
        <v>-119</v>
      </c>
      <c r="N39" s="325">
        <v>-119</v>
      </c>
      <c r="O39" s="325">
        <v>-131</v>
      </c>
      <c r="P39" s="325">
        <v>-129</v>
      </c>
      <c r="Q39" s="325">
        <v>-142</v>
      </c>
      <c r="R39" s="325">
        <v>-206</v>
      </c>
    </row>
    <row r="40" spans="1:18" s="242" customFormat="1" ht="13.5" customHeight="1">
      <c r="A40" s="593" t="s">
        <v>355</v>
      </c>
      <c r="B40" s="593"/>
      <c r="C40" s="593"/>
      <c r="D40" s="593"/>
      <c r="E40" s="325">
        <v>300</v>
      </c>
      <c r="F40" s="325">
        <v>474</v>
      </c>
      <c r="G40" s="325">
        <v>448</v>
      </c>
      <c r="H40" s="325">
        <v>61</v>
      </c>
      <c r="I40" s="325">
        <v>86</v>
      </c>
      <c r="J40" s="325">
        <v>86</v>
      </c>
      <c r="K40" s="325">
        <v>67</v>
      </c>
      <c r="L40" s="325">
        <v>193</v>
      </c>
      <c r="M40" s="325">
        <v>91</v>
      </c>
      <c r="N40" s="325">
        <v>90</v>
      </c>
      <c r="O40" s="325">
        <v>100</v>
      </c>
      <c r="P40" s="325">
        <v>82</v>
      </c>
      <c r="Q40" s="325">
        <v>109</v>
      </c>
      <c r="R40" s="325">
        <v>172</v>
      </c>
    </row>
    <row r="41" spans="1:18" ht="13.5" customHeight="1">
      <c r="A41" s="593" t="s">
        <v>356</v>
      </c>
      <c r="B41" s="593"/>
      <c r="C41" s="593"/>
      <c r="D41" s="593"/>
      <c r="E41" s="325">
        <v>54</v>
      </c>
      <c r="F41" s="325">
        <v>57</v>
      </c>
      <c r="G41" s="325">
        <v>63</v>
      </c>
      <c r="H41" s="325">
        <v>13</v>
      </c>
      <c r="I41" s="325">
        <v>16</v>
      </c>
      <c r="J41" s="325">
        <v>14</v>
      </c>
      <c r="K41" s="325">
        <v>11</v>
      </c>
      <c r="L41" s="325">
        <v>21</v>
      </c>
      <c r="M41" s="325">
        <v>12</v>
      </c>
      <c r="N41" s="325">
        <v>12</v>
      </c>
      <c r="O41" s="325">
        <v>12</v>
      </c>
      <c r="P41" s="325">
        <v>17</v>
      </c>
      <c r="Q41" s="325">
        <v>20</v>
      </c>
      <c r="R41" s="325">
        <v>14</v>
      </c>
    </row>
    <row r="42" spans="1:18" ht="13.5" customHeight="1">
      <c r="A42" s="593" t="s">
        <v>349</v>
      </c>
      <c r="B42" s="593"/>
      <c r="C42" s="593"/>
      <c r="D42" s="593"/>
      <c r="E42" s="325">
        <v>-908</v>
      </c>
      <c r="F42" s="325">
        <v>-1056</v>
      </c>
      <c r="G42" s="325">
        <v>-1074</v>
      </c>
      <c r="H42" s="325">
        <v>-251</v>
      </c>
      <c r="I42" s="325">
        <v>-189</v>
      </c>
      <c r="J42" s="325">
        <v>-215</v>
      </c>
      <c r="K42" s="325">
        <v>-253</v>
      </c>
      <c r="L42" s="325">
        <v>-275</v>
      </c>
      <c r="M42" s="325">
        <v>-293</v>
      </c>
      <c r="N42" s="325">
        <v>-248</v>
      </c>
      <c r="O42" s="325">
        <v>-240</v>
      </c>
      <c r="P42" s="325">
        <v>-420</v>
      </c>
      <c r="Q42" s="325">
        <v>-220</v>
      </c>
      <c r="R42" s="325">
        <v>-220</v>
      </c>
    </row>
    <row r="43" spans="1:18" ht="13.5" customHeight="1" thickBot="1">
      <c r="A43" s="38" t="s">
        <v>351</v>
      </c>
      <c r="B43" s="38"/>
      <c r="C43" s="38"/>
      <c r="D43" s="38"/>
      <c r="E43" s="329">
        <v>642</v>
      </c>
      <c r="F43" s="329">
        <v>639</v>
      </c>
      <c r="G43" s="329">
        <v>693</v>
      </c>
      <c r="H43" s="329">
        <v>202</v>
      </c>
      <c r="I43" s="329">
        <v>122</v>
      </c>
      <c r="J43" s="329">
        <v>147</v>
      </c>
      <c r="K43" s="329">
        <v>171</v>
      </c>
      <c r="L43" s="329">
        <v>165</v>
      </c>
      <c r="M43" s="329">
        <v>174</v>
      </c>
      <c r="N43" s="329">
        <v>148</v>
      </c>
      <c r="O43" s="329">
        <v>152</v>
      </c>
      <c r="P43" s="329">
        <v>278</v>
      </c>
      <c r="Q43" s="329">
        <v>122</v>
      </c>
      <c r="R43" s="329">
        <v>148</v>
      </c>
    </row>
    <row r="44" spans="1:18" ht="13.5" customHeight="1" thickBot="1">
      <c r="A44" s="349" t="s">
        <v>357</v>
      </c>
      <c r="B44" s="349"/>
      <c r="C44" s="37"/>
      <c r="D44" s="37"/>
      <c r="E44" s="327">
        <v>-338</v>
      </c>
      <c r="F44" s="327">
        <v>-486</v>
      </c>
      <c r="G44" s="327">
        <v>-475</v>
      </c>
      <c r="H44" s="327">
        <v>-72</v>
      </c>
      <c r="I44" s="327">
        <v>-81</v>
      </c>
      <c r="J44" s="327">
        <v>-79</v>
      </c>
      <c r="K44" s="327">
        <v>-106</v>
      </c>
      <c r="L44" s="327">
        <v>-127</v>
      </c>
      <c r="M44" s="327">
        <v>-135</v>
      </c>
      <c r="N44" s="327">
        <v>-117</v>
      </c>
      <c r="O44" s="327">
        <v>-107</v>
      </c>
      <c r="P44" s="327">
        <v>-172</v>
      </c>
      <c r="Q44" s="327">
        <v>-111</v>
      </c>
      <c r="R44" s="327">
        <v>-92</v>
      </c>
    </row>
    <row r="45" spans="1:18" ht="17.25" customHeight="1">
      <c r="A45" s="39"/>
      <c r="B45" s="39"/>
      <c r="C45" s="39"/>
      <c r="D45" s="39"/>
      <c r="E45" s="328"/>
      <c r="F45" s="328"/>
      <c r="G45" s="328"/>
      <c r="H45" s="328"/>
      <c r="I45" s="328"/>
      <c r="J45" s="328"/>
      <c r="K45" s="328"/>
      <c r="L45" s="328"/>
      <c r="M45" s="328"/>
      <c r="N45" s="328"/>
      <c r="O45" s="328"/>
      <c r="P45" s="328"/>
      <c r="Q45" s="328"/>
      <c r="R45" s="328"/>
    </row>
    <row r="46" spans="1:18" ht="13.5" customHeight="1">
      <c r="A46" s="593" t="s">
        <v>354</v>
      </c>
      <c r="B46" s="593"/>
      <c r="C46" s="593"/>
      <c r="D46" s="593"/>
      <c r="E46" s="325">
        <v>-9</v>
      </c>
      <c r="F46" s="325">
        <v>-9</v>
      </c>
      <c r="G46" s="325">
        <v>-11</v>
      </c>
      <c r="H46" s="325">
        <v>-5</v>
      </c>
      <c r="I46" s="325">
        <v>-1</v>
      </c>
      <c r="J46" s="325">
        <v>-1</v>
      </c>
      <c r="K46" s="325">
        <v>-2</v>
      </c>
      <c r="L46" s="325">
        <v>-3</v>
      </c>
      <c r="M46" s="325">
        <v>-2</v>
      </c>
      <c r="N46" s="325">
        <v>-2</v>
      </c>
      <c r="O46" s="325">
        <v>-2</v>
      </c>
      <c r="P46" s="325">
        <v>-2</v>
      </c>
      <c r="Q46" s="325">
        <v>-4</v>
      </c>
      <c r="R46" s="325">
        <v>-1</v>
      </c>
    </row>
    <row r="47" spans="1:18" ht="13.5" customHeight="1">
      <c r="A47" s="593" t="s">
        <v>355</v>
      </c>
      <c r="B47" s="593"/>
      <c r="C47" s="593"/>
      <c r="D47" s="593"/>
      <c r="E47" s="325">
        <v>9</v>
      </c>
      <c r="F47" s="325">
        <v>9</v>
      </c>
      <c r="G47" s="325">
        <v>11</v>
      </c>
      <c r="H47" s="325">
        <v>5</v>
      </c>
      <c r="I47" s="325">
        <v>1</v>
      </c>
      <c r="J47" s="325">
        <v>1</v>
      </c>
      <c r="K47" s="325">
        <v>2</v>
      </c>
      <c r="L47" s="325">
        <v>3</v>
      </c>
      <c r="M47" s="325">
        <v>2</v>
      </c>
      <c r="N47" s="325">
        <v>3</v>
      </c>
      <c r="O47" s="325">
        <v>1</v>
      </c>
      <c r="P47" s="325">
        <v>2</v>
      </c>
      <c r="Q47" s="325">
        <v>4</v>
      </c>
      <c r="R47" s="325">
        <v>1</v>
      </c>
    </row>
    <row r="48" spans="1:18" ht="13.5" customHeight="1">
      <c r="A48" s="593" t="s">
        <v>349</v>
      </c>
      <c r="B48" s="593"/>
      <c r="C48" s="593"/>
      <c r="D48" s="593"/>
      <c r="E48" s="325">
        <v>-92</v>
      </c>
      <c r="F48" s="325">
        <v>-96</v>
      </c>
      <c r="G48" s="325">
        <v>-104</v>
      </c>
      <c r="H48" s="325">
        <v>-17</v>
      </c>
      <c r="I48" s="325">
        <v>-15</v>
      </c>
      <c r="J48" s="325">
        <v>-38</v>
      </c>
      <c r="K48" s="325">
        <v>-22</v>
      </c>
      <c r="L48" s="325">
        <v>-23</v>
      </c>
      <c r="M48" s="325">
        <v>-21</v>
      </c>
      <c r="N48" s="325">
        <v>-30</v>
      </c>
      <c r="O48" s="325">
        <v>-22</v>
      </c>
      <c r="P48" s="325">
        <v>-19</v>
      </c>
      <c r="Q48" s="325">
        <v>-17</v>
      </c>
      <c r="R48" s="325">
        <v>-29</v>
      </c>
    </row>
    <row r="49" spans="1:23" ht="13.5" customHeight="1" thickBot="1">
      <c r="A49" s="38" t="s">
        <v>351</v>
      </c>
      <c r="B49" s="38"/>
      <c r="C49" s="38"/>
      <c r="D49" s="38"/>
      <c r="E49" s="329">
        <v>61</v>
      </c>
      <c r="F49" s="329">
        <v>80</v>
      </c>
      <c r="G49" s="329">
        <v>99</v>
      </c>
      <c r="H49" s="329">
        <v>17</v>
      </c>
      <c r="I49" s="329">
        <v>17</v>
      </c>
      <c r="J49" s="329">
        <v>12</v>
      </c>
      <c r="K49" s="329">
        <v>15</v>
      </c>
      <c r="L49" s="329">
        <v>21</v>
      </c>
      <c r="M49" s="329">
        <v>21</v>
      </c>
      <c r="N49" s="329">
        <v>19</v>
      </c>
      <c r="O49" s="329">
        <v>19</v>
      </c>
      <c r="P49" s="329">
        <v>49</v>
      </c>
      <c r="Q49" s="329">
        <v>16</v>
      </c>
      <c r="R49" s="329">
        <v>18</v>
      </c>
    </row>
    <row r="50" spans="1:23" ht="13.5" customHeight="1" thickBot="1">
      <c r="A50" s="347" t="s">
        <v>358</v>
      </c>
      <c r="B50" s="347"/>
      <c r="C50" s="37"/>
      <c r="D50" s="37"/>
      <c r="E50" s="327">
        <v>-31</v>
      </c>
      <c r="F50" s="327">
        <v>-16</v>
      </c>
      <c r="G50" s="327">
        <v>-5</v>
      </c>
      <c r="H50" s="327">
        <v>0</v>
      </c>
      <c r="I50" s="327">
        <v>2</v>
      </c>
      <c r="J50" s="327">
        <v>-26</v>
      </c>
      <c r="K50" s="327">
        <v>-7</v>
      </c>
      <c r="L50" s="327">
        <v>-2</v>
      </c>
      <c r="M50" s="327" t="s">
        <v>353</v>
      </c>
      <c r="N50" s="327">
        <v>-10</v>
      </c>
      <c r="O50" s="327">
        <v>-4</v>
      </c>
      <c r="P50" s="327">
        <v>30</v>
      </c>
      <c r="Q50" s="327">
        <v>-1</v>
      </c>
      <c r="R50" s="327">
        <v>-11</v>
      </c>
    </row>
    <row r="51" spans="1:23" ht="13.5" customHeight="1" thickBot="1">
      <c r="A51" s="37"/>
      <c r="B51" s="37"/>
      <c r="C51" s="37"/>
      <c r="D51" s="37"/>
      <c r="E51" s="327"/>
      <c r="F51" s="327"/>
      <c r="G51" s="327"/>
      <c r="H51" s="327"/>
      <c r="I51" s="327"/>
      <c r="J51" s="327"/>
      <c r="K51" s="327"/>
      <c r="L51" s="327"/>
      <c r="M51" s="327"/>
      <c r="N51" s="327"/>
      <c r="O51" s="327"/>
      <c r="P51" s="327"/>
      <c r="Q51" s="327"/>
      <c r="R51" s="327"/>
    </row>
    <row r="52" spans="1:23" ht="13.5" customHeight="1" thickBot="1">
      <c r="A52" s="349" t="s">
        <v>359</v>
      </c>
      <c r="B52" s="349"/>
      <c r="C52" s="37"/>
      <c r="D52" s="37"/>
      <c r="E52" s="327">
        <v>-369</v>
      </c>
      <c r="F52" s="327">
        <v>-502</v>
      </c>
      <c r="G52" s="327">
        <v>-479</v>
      </c>
      <c r="H52" s="327">
        <v>-71</v>
      </c>
      <c r="I52" s="327">
        <v>-79</v>
      </c>
      <c r="J52" s="327">
        <v>-106</v>
      </c>
      <c r="K52" s="327">
        <v>-113</v>
      </c>
      <c r="L52" s="327">
        <v>-129</v>
      </c>
      <c r="M52" s="327">
        <v>-135</v>
      </c>
      <c r="N52" s="327">
        <v>-127</v>
      </c>
      <c r="O52" s="327">
        <v>-111</v>
      </c>
      <c r="P52" s="327">
        <v>-142</v>
      </c>
      <c r="Q52" s="327">
        <v>-112</v>
      </c>
      <c r="R52" s="327">
        <v>-103</v>
      </c>
    </row>
    <row r="53" spans="1:23" ht="13.5" customHeight="1">
      <c r="A53" s="139"/>
      <c r="B53" s="139"/>
      <c r="C53" s="139"/>
      <c r="D53" s="139"/>
      <c r="E53" s="332"/>
      <c r="F53" s="332"/>
      <c r="G53" s="332"/>
      <c r="H53" s="332"/>
      <c r="I53" s="332"/>
      <c r="J53" s="332"/>
      <c r="K53" s="332"/>
      <c r="L53" s="332"/>
      <c r="M53" s="332"/>
      <c r="N53" s="332"/>
      <c r="O53" s="332"/>
      <c r="P53" s="332"/>
      <c r="Q53" s="332"/>
      <c r="R53" s="332"/>
      <c r="S53" s="806"/>
      <c r="T53" s="806"/>
      <c r="U53" s="806"/>
      <c r="V53" s="806"/>
      <c r="W53" s="806"/>
    </row>
    <row r="54" spans="1:23" ht="13.5" customHeight="1">
      <c r="A54" s="592" t="s">
        <v>360</v>
      </c>
      <c r="B54" s="592"/>
      <c r="C54" s="592"/>
      <c r="D54" s="592"/>
      <c r="E54" s="591"/>
      <c r="F54" s="591"/>
      <c r="G54" s="591"/>
      <c r="H54" s="591"/>
      <c r="I54" s="591"/>
      <c r="J54" s="591"/>
      <c r="K54" s="591"/>
      <c r="L54" s="591"/>
      <c r="M54" s="591"/>
      <c r="N54" s="591"/>
      <c r="O54" s="591"/>
      <c r="P54" s="591"/>
      <c r="Q54" s="591"/>
      <c r="R54" s="591"/>
      <c r="S54" s="806"/>
      <c r="T54" s="806"/>
      <c r="U54" s="806"/>
      <c r="V54" s="806"/>
      <c r="W54" s="806"/>
    </row>
    <row r="55" spans="1:23" ht="13.5" customHeight="1">
      <c r="A55" s="590"/>
      <c r="B55" s="590"/>
      <c r="C55" s="590"/>
      <c r="D55" s="590"/>
      <c r="E55" s="323" t="s">
        <v>322</v>
      </c>
      <c r="F55" s="323" t="s">
        <v>322</v>
      </c>
      <c r="G55" s="323" t="s">
        <v>322</v>
      </c>
      <c r="H55" s="323" t="s">
        <v>323</v>
      </c>
      <c r="I55" s="323" t="s">
        <v>324</v>
      </c>
      <c r="J55" s="323" t="s">
        <v>325</v>
      </c>
      <c r="K55" s="323" t="s">
        <v>326</v>
      </c>
      <c r="L55" s="323" t="s">
        <v>323</v>
      </c>
      <c r="M55" s="323" t="s">
        <v>324</v>
      </c>
      <c r="N55" s="323" t="s">
        <v>325</v>
      </c>
      <c r="O55" s="323" t="s">
        <v>326</v>
      </c>
      <c r="P55" s="323" t="s">
        <v>323</v>
      </c>
      <c r="Q55" s="323" t="s">
        <v>324</v>
      </c>
      <c r="R55" s="323" t="s">
        <v>325</v>
      </c>
      <c r="S55" s="806"/>
    </row>
    <row r="56" spans="1:23" ht="13.5" customHeight="1" thickBot="1">
      <c r="A56" s="34"/>
      <c r="B56" s="34"/>
      <c r="C56" s="34"/>
      <c r="D56" s="34"/>
      <c r="E56" s="330">
        <v>2017</v>
      </c>
      <c r="F56" s="330">
        <v>2016</v>
      </c>
      <c r="G56" s="330">
        <v>2015</v>
      </c>
      <c r="H56" s="330">
        <v>2017</v>
      </c>
      <c r="I56" s="330">
        <v>2017</v>
      </c>
      <c r="J56" s="330">
        <v>2017</v>
      </c>
      <c r="K56" s="330">
        <v>2017</v>
      </c>
      <c r="L56" s="330">
        <v>2016</v>
      </c>
      <c r="M56" s="330">
        <v>2016</v>
      </c>
      <c r="N56" s="330">
        <v>2016</v>
      </c>
      <c r="O56" s="330">
        <v>2016</v>
      </c>
      <c r="P56" s="330">
        <v>2015</v>
      </c>
      <c r="Q56" s="330">
        <v>2015</v>
      </c>
      <c r="R56" s="330">
        <v>2015</v>
      </c>
      <c r="S56" s="806"/>
    </row>
    <row r="57" spans="1:23" ht="13.5" customHeight="1">
      <c r="A57" s="138" t="s">
        <v>361</v>
      </c>
      <c r="B57" s="138"/>
      <c r="C57" s="138"/>
      <c r="D57" s="138"/>
      <c r="E57" s="331">
        <v>12</v>
      </c>
      <c r="F57" s="331">
        <v>15</v>
      </c>
      <c r="G57" s="331">
        <v>14</v>
      </c>
      <c r="H57" s="588">
        <v>9</v>
      </c>
      <c r="I57" s="588">
        <v>10</v>
      </c>
      <c r="J57" s="588">
        <v>13</v>
      </c>
      <c r="K57" s="588">
        <v>14</v>
      </c>
      <c r="L57" s="588">
        <v>16</v>
      </c>
      <c r="M57" s="331">
        <v>16</v>
      </c>
      <c r="N57" s="331">
        <v>15</v>
      </c>
      <c r="O57" s="331">
        <v>13</v>
      </c>
      <c r="P57" s="331">
        <v>17</v>
      </c>
      <c r="Q57" s="331">
        <v>13</v>
      </c>
      <c r="R57" s="331">
        <v>12</v>
      </c>
      <c r="S57" s="806"/>
    </row>
    <row r="58" spans="1:23" ht="17.25" customHeight="1">
      <c r="A58" s="589" t="s">
        <v>362</v>
      </c>
      <c r="B58" s="589"/>
      <c r="C58" s="589"/>
      <c r="D58" s="589"/>
      <c r="E58" s="588">
        <v>15</v>
      </c>
      <c r="F58" s="588">
        <v>12</v>
      </c>
      <c r="G58" s="588">
        <v>13</v>
      </c>
      <c r="H58" s="588">
        <v>20</v>
      </c>
      <c r="I58" s="588">
        <v>12</v>
      </c>
      <c r="J58" s="588">
        <v>11</v>
      </c>
      <c r="K58" s="588">
        <v>16</v>
      </c>
      <c r="L58" s="588">
        <v>15</v>
      </c>
      <c r="M58" s="588">
        <v>7</v>
      </c>
      <c r="N58" s="588">
        <v>13</v>
      </c>
      <c r="O58" s="588">
        <v>14</v>
      </c>
      <c r="P58" s="588">
        <v>16</v>
      </c>
      <c r="Q58" s="588">
        <v>12</v>
      </c>
      <c r="R58" s="588">
        <v>12</v>
      </c>
      <c r="S58" s="806"/>
    </row>
    <row r="59" spans="1:23" ht="13.5" customHeight="1" thickBot="1">
      <c r="A59" s="32" t="s">
        <v>363</v>
      </c>
      <c r="B59" s="32"/>
      <c r="C59" s="32"/>
      <c r="D59" s="32"/>
      <c r="E59" s="333">
        <v>-3</v>
      </c>
      <c r="F59" s="333">
        <v>3</v>
      </c>
      <c r="G59" s="333">
        <v>1</v>
      </c>
      <c r="H59" s="333">
        <v>-11</v>
      </c>
      <c r="I59" s="333">
        <v>-2</v>
      </c>
      <c r="J59" s="333">
        <v>2</v>
      </c>
      <c r="K59" s="333">
        <v>-2</v>
      </c>
      <c r="L59" s="333">
        <v>1</v>
      </c>
      <c r="M59" s="333">
        <v>9</v>
      </c>
      <c r="N59" s="333">
        <v>2</v>
      </c>
      <c r="O59" s="333">
        <v>-1</v>
      </c>
      <c r="P59" s="333">
        <v>1</v>
      </c>
      <c r="Q59" s="333">
        <v>1</v>
      </c>
      <c r="R59" s="333">
        <v>0</v>
      </c>
      <c r="S59" s="806"/>
    </row>
    <row r="60" spans="1:23" ht="9.75" customHeight="1">
      <c r="A60" s="146"/>
      <c r="B60" s="146"/>
      <c r="C60" s="146"/>
      <c r="D60" s="146"/>
      <c r="E60" s="148"/>
      <c r="F60" s="148"/>
      <c r="G60" s="149"/>
      <c r="H60" s="149"/>
      <c r="I60" s="149"/>
      <c r="J60" s="149"/>
      <c r="K60" s="149"/>
      <c r="L60" s="149"/>
      <c r="M60" s="149"/>
      <c r="N60" s="149"/>
      <c r="O60" s="149"/>
      <c r="P60" s="149"/>
      <c r="Q60" s="148"/>
      <c r="R60" s="444"/>
      <c r="S60" s="444"/>
      <c r="T60" s="444"/>
      <c r="U60" s="407"/>
      <c r="W60" s="806"/>
    </row>
    <row r="61" spans="1:23" ht="13.5" hidden="1" customHeight="1">
      <c r="A61" s="146"/>
      <c r="B61" s="146"/>
      <c r="C61" s="146"/>
      <c r="D61" s="146"/>
      <c r="E61" s="148"/>
      <c r="F61" s="148"/>
      <c r="G61" s="149"/>
      <c r="H61" s="149"/>
      <c r="I61" s="149"/>
      <c r="J61" s="149"/>
      <c r="K61" s="149"/>
      <c r="L61" s="149"/>
      <c r="M61" s="149"/>
      <c r="N61" s="149"/>
      <c r="O61" s="149"/>
      <c r="P61" s="149"/>
      <c r="Q61" s="148"/>
      <c r="R61" s="444"/>
      <c r="S61" s="444"/>
      <c r="T61" s="444"/>
      <c r="U61" s="401"/>
      <c r="W61" s="806"/>
    </row>
    <row r="62" spans="1:23" ht="13.5" hidden="1" customHeight="1">
      <c r="A62" s="241"/>
      <c r="B62" s="241"/>
      <c r="C62" s="241"/>
      <c r="D62" s="241"/>
      <c r="E62" s="402"/>
      <c r="F62" s="402"/>
      <c r="G62" s="587"/>
      <c r="H62" s="587"/>
      <c r="I62" s="587"/>
      <c r="J62" s="587"/>
      <c r="K62" s="587"/>
      <c r="L62" s="587"/>
      <c r="M62" s="587"/>
      <c r="N62" s="156"/>
      <c r="O62" s="156"/>
      <c r="P62" s="587"/>
      <c r="Q62" s="402"/>
      <c r="R62" s="444"/>
      <c r="S62" s="444"/>
      <c r="T62" s="444"/>
      <c r="U62" s="404"/>
      <c r="W62" s="806"/>
    </row>
    <row r="63" spans="1:23" ht="13.5" hidden="1" customHeight="1">
      <c r="A63" s="241"/>
      <c r="B63" s="241"/>
      <c r="C63" s="241"/>
      <c r="D63" s="241"/>
      <c r="E63" s="402"/>
      <c r="F63" s="402"/>
      <c r="G63" s="587"/>
      <c r="H63" s="587"/>
      <c r="I63" s="587"/>
      <c r="J63" s="587"/>
      <c r="K63" s="587"/>
      <c r="L63" s="587"/>
      <c r="M63" s="587"/>
      <c r="N63" s="156"/>
      <c r="O63" s="156"/>
      <c r="P63" s="587"/>
      <c r="Q63" s="402"/>
      <c r="R63" s="444"/>
      <c r="S63" s="444"/>
      <c r="T63" s="444"/>
      <c r="U63" s="404"/>
      <c r="W63" s="806"/>
    </row>
    <row r="64" spans="1:23" ht="13.5" hidden="1" customHeight="1">
      <c r="A64" s="146"/>
      <c r="B64" s="146"/>
      <c r="C64" s="146"/>
      <c r="D64" s="146"/>
      <c r="E64" s="148"/>
      <c r="F64" s="148"/>
      <c r="G64" s="149"/>
      <c r="H64" s="149"/>
      <c r="I64" s="149"/>
      <c r="J64" s="149"/>
      <c r="K64" s="149"/>
      <c r="L64" s="149"/>
      <c r="M64" s="149"/>
      <c r="N64" s="149"/>
      <c r="O64" s="149"/>
      <c r="P64" s="149"/>
      <c r="Q64" s="148"/>
      <c r="R64" s="444"/>
      <c r="S64" s="444"/>
      <c r="T64" s="444"/>
      <c r="U64" s="404"/>
      <c r="W64" s="806"/>
    </row>
    <row r="65" spans="1:23" ht="13.5" hidden="1" customHeight="1">
      <c r="A65" s="241"/>
      <c r="B65" s="241"/>
      <c r="C65" s="241"/>
      <c r="D65" s="241"/>
      <c r="E65" s="402"/>
      <c r="F65" s="402"/>
      <c r="G65" s="587"/>
      <c r="H65" s="587"/>
      <c r="I65" s="587"/>
      <c r="J65" s="587"/>
      <c r="K65" s="587"/>
      <c r="L65" s="587"/>
      <c r="M65" s="587"/>
      <c r="N65" s="156"/>
      <c r="O65" s="156"/>
      <c r="P65" s="587"/>
      <c r="Q65" s="402"/>
      <c r="R65" s="444"/>
      <c r="S65" s="444"/>
      <c r="T65" s="444"/>
      <c r="U65" s="401"/>
      <c r="W65" s="806"/>
    </row>
    <row r="66" spans="1:23" ht="13.5" hidden="1" customHeight="1">
      <c r="A66" s="241"/>
      <c r="B66" s="241"/>
      <c r="C66" s="241"/>
      <c r="D66" s="241"/>
      <c r="E66" s="402"/>
      <c r="F66" s="402"/>
      <c r="G66" s="587"/>
      <c r="H66" s="587"/>
      <c r="I66" s="587"/>
      <c r="J66" s="587"/>
      <c r="K66" s="587"/>
      <c r="L66" s="587"/>
      <c r="M66" s="587"/>
      <c r="N66" s="156"/>
      <c r="O66" s="156"/>
      <c r="P66" s="587"/>
      <c r="Q66" s="402"/>
      <c r="R66" s="444"/>
      <c r="S66" s="444"/>
      <c r="T66" s="444"/>
      <c r="U66" s="404"/>
      <c r="W66" s="806"/>
    </row>
    <row r="67" spans="1:23" ht="13.5" hidden="1" customHeight="1">
      <c r="A67" s="241"/>
      <c r="B67" s="241"/>
      <c r="C67" s="241"/>
      <c r="D67" s="241"/>
      <c r="E67" s="402"/>
      <c r="F67" s="402"/>
      <c r="G67" s="587"/>
      <c r="H67" s="587"/>
      <c r="I67" s="587"/>
      <c r="J67" s="587"/>
      <c r="K67" s="587"/>
      <c r="L67" s="587"/>
      <c r="M67" s="587"/>
      <c r="N67" s="156"/>
      <c r="O67" s="156"/>
      <c r="P67" s="587"/>
      <c r="Q67" s="402"/>
      <c r="R67" s="444"/>
      <c r="S67" s="444"/>
      <c r="T67" s="444"/>
      <c r="U67" s="404"/>
      <c r="W67" s="806"/>
    </row>
    <row r="68" spans="1:23" ht="13.5" hidden="1" customHeight="1">
      <c r="A68" s="241"/>
      <c r="B68" s="241"/>
      <c r="C68" s="241"/>
      <c r="D68" s="241"/>
      <c r="E68" s="402"/>
      <c r="F68" s="402"/>
      <c r="G68" s="587"/>
      <c r="H68" s="587"/>
      <c r="I68" s="587"/>
      <c r="J68" s="587"/>
      <c r="K68" s="587"/>
      <c r="L68" s="587"/>
      <c r="M68" s="587"/>
      <c r="N68" s="156"/>
      <c r="O68" s="156"/>
      <c r="P68" s="587"/>
      <c r="Q68" s="402"/>
      <c r="R68" s="444"/>
      <c r="S68" s="444"/>
      <c r="T68" s="444"/>
      <c r="U68" s="401"/>
      <c r="W68" s="806"/>
    </row>
    <row r="69" spans="1:23" ht="13.5" hidden="1" customHeight="1">
      <c r="A69" s="241"/>
      <c r="B69" s="241"/>
      <c r="C69" s="241"/>
      <c r="D69" s="241"/>
      <c r="E69" s="402"/>
      <c r="F69" s="402"/>
      <c r="G69" s="587"/>
      <c r="H69" s="587"/>
      <c r="I69" s="587"/>
      <c r="J69" s="587"/>
      <c r="K69" s="587"/>
      <c r="L69" s="587"/>
      <c r="M69" s="587"/>
      <c r="N69" s="156"/>
      <c r="O69" s="156"/>
      <c r="P69" s="587"/>
      <c r="Q69" s="402"/>
      <c r="R69" s="444"/>
      <c r="S69" s="444"/>
      <c r="T69" s="444"/>
      <c r="U69" s="398"/>
      <c r="W69" s="806"/>
    </row>
    <row r="70" spans="1:23" ht="13.5" hidden="1" customHeight="1">
      <c r="A70" s="586"/>
      <c r="B70" s="586"/>
      <c r="C70" s="586"/>
      <c r="D70" s="586"/>
      <c r="E70" s="150"/>
      <c r="F70" s="150"/>
      <c r="G70" s="151"/>
      <c r="H70" s="151"/>
      <c r="I70" s="151"/>
      <c r="J70" s="151"/>
      <c r="K70" s="151"/>
      <c r="L70" s="151"/>
      <c r="M70" s="151"/>
      <c r="N70" s="151"/>
      <c r="O70" s="151"/>
      <c r="P70" s="151"/>
      <c r="Q70" s="147"/>
      <c r="R70" s="444"/>
      <c r="S70" s="444"/>
      <c r="T70" s="444"/>
      <c r="U70" s="423"/>
      <c r="W70" s="806"/>
    </row>
    <row r="71" spans="1:23" ht="17.25" hidden="1" customHeight="1">
      <c r="A71" s="239"/>
      <c r="B71" s="239"/>
      <c r="C71" s="239"/>
      <c r="D71" s="239"/>
      <c r="E71" s="239"/>
      <c r="F71" s="80"/>
      <c r="G71" s="80"/>
      <c r="H71" s="80"/>
      <c r="I71" s="80"/>
      <c r="J71" s="80"/>
      <c r="K71" s="80"/>
      <c r="L71" s="80"/>
      <c r="M71" s="80"/>
      <c r="N71" s="155"/>
      <c r="O71" s="155"/>
      <c r="P71" s="80"/>
      <c r="Q71" s="239"/>
      <c r="R71" s="585"/>
      <c r="S71" s="444"/>
      <c r="T71" s="444"/>
      <c r="U71" s="444"/>
      <c r="W71" s="806"/>
    </row>
    <row r="72" spans="1:23" ht="19.5" hidden="1" customHeight="1">
      <c r="A72" s="239"/>
      <c r="B72" s="239"/>
      <c r="C72" s="239"/>
      <c r="D72" s="239"/>
      <c r="E72" s="239"/>
      <c r="F72" s="80"/>
      <c r="G72" s="80"/>
      <c r="H72" s="80"/>
      <c r="I72" s="80"/>
      <c r="J72" s="80"/>
      <c r="K72" s="80"/>
      <c r="L72" s="80"/>
      <c r="M72" s="80"/>
      <c r="N72" s="155"/>
      <c r="O72" s="155"/>
      <c r="P72" s="80"/>
      <c r="Q72" s="239"/>
      <c r="R72" s="444"/>
      <c r="S72" s="444"/>
      <c r="T72" s="444"/>
      <c r="U72" s="444"/>
      <c r="W72" s="806"/>
    </row>
    <row r="73" spans="1:23" ht="19.5" hidden="1" customHeight="1">
      <c r="A73" s="239"/>
      <c r="B73" s="239"/>
      <c r="C73" s="239"/>
      <c r="D73" s="239"/>
      <c r="E73" s="239"/>
      <c r="F73" s="80"/>
      <c r="G73" s="80"/>
      <c r="H73" s="80"/>
      <c r="I73" s="80"/>
      <c r="J73" s="80"/>
      <c r="K73" s="80"/>
      <c r="L73" s="80"/>
      <c r="M73" s="80"/>
      <c r="N73" s="155"/>
      <c r="O73" s="155"/>
      <c r="P73" s="80"/>
      <c r="Q73" s="239"/>
      <c r="R73" s="444"/>
      <c r="S73" s="444"/>
      <c r="T73" s="444"/>
      <c r="U73" s="444"/>
      <c r="W73" s="806"/>
    </row>
  </sheetData>
  <printOptions horizontalCentered="1"/>
  <pageMargins left="0.70866141732283472" right="0.70866141732283472" top="0.74803149606299213" bottom="0.74803149606299213" header="0.31496062992125984" footer="0.31496062992125984"/>
  <pageSetup paperSize="9" scale="70" fitToWidth="0" fitToHeight="0" orientation="portrait" r:id="rId1"/>
  <ignoredErrors>
    <ignoredError sqref="E9:S13 E14:H14 R14:S14" formula="1"/>
    <ignoredError sqref="C14 L28:S34 L39:S49 L51:S52 L50 N50:S50 C28" formulaRange="1"/>
    <ignoredError sqref="L35:S38 M50" numberStoredAsText="1" formulaRange="1"/>
    <ignoredError sqref="G35:K36 G37:K38 E37:F37" numberStoredAsText="1"/>
    <ignoredError sqref="I14:Q14"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9FDE2-1501-42F6-9400-FAA2561DCE48}">
  <sheetPr>
    <tabColor theme="9" tint="0.59999389629810485"/>
  </sheetPr>
  <dimension ref="A1:AB308"/>
  <sheetViews>
    <sheetView showGridLines="0" view="pageLayout" zoomScaleNormal="120" zoomScaleSheetLayoutView="100" workbookViewId="0">
      <selection activeCell="A17" sqref="A17"/>
    </sheetView>
  </sheetViews>
  <sheetFormatPr defaultColWidth="9.140625" defaultRowHeight="9.9499999999999993"/>
  <cols>
    <col min="1" max="1" width="36" style="239" customWidth="1"/>
    <col min="2" max="5" width="6.140625" style="239" customWidth="1"/>
    <col min="6" max="6" width="6.5703125" style="239" customWidth="1"/>
    <col min="7" max="8" width="6.140625" style="239" customWidth="1"/>
    <col min="9" max="9" width="6.5703125" style="239" customWidth="1"/>
    <col min="10" max="10" width="7.140625" style="239" bestFit="1" customWidth="1"/>
    <col min="11" max="11" width="6.5703125" style="239" customWidth="1"/>
    <col min="12" max="13" width="6.140625" style="80" customWidth="1"/>
    <col min="14" max="14" width="6.5703125" style="80" customWidth="1"/>
    <col min="15" max="15" width="7.140625" style="80" bestFit="1" customWidth="1"/>
    <col min="16" max="16" width="6.5703125" style="80" hidden="1" customWidth="1"/>
    <col min="17" max="18" width="6.140625" style="80" hidden="1" customWidth="1"/>
    <col min="19" max="19" width="6.5703125" style="80" hidden="1" customWidth="1"/>
    <col min="20" max="20" width="7.140625" style="239" hidden="1" customWidth="1"/>
    <col min="21" max="21" width="6.5703125" style="239" hidden="1" customWidth="1"/>
    <col min="22" max="22" width="6.5703125" style="239" customWidth="1"/>
    <col min="23" max="23" width="5.5703125" style="239" customWidth="1"/>
    <col min="24" max="25" width="5.42578125" style="239" customWidth="1"/>
    <col min="26" max="36" width="9.140625" style="239" customWidth="1"/>
    <col min="37" max="16384" width="9.140625" style="239"/>
  </cols>
  <sheetData>
    <row r="1" spans="1:28" ht="13.5" customHeight="1">
      <c r="A1" s="665" t="s">
        <v>364</v>
      </c>
      <c r="B1" s="665"/>
      <c r="C1" s="665"/>
      <c r="D1" s="665"/>
      <c r="E1" s="665"/>
      <c r="F1" s="665"/>
    </row>
    <row r="2" spans="1:28" ht="13.5" customHeight="1">
      <c r="A2" s="80"/>
      <c r="B2" s="80"/>
      <c r="C2" s="80"/>
      <c r="D2" s="80"/>
      <c r="E2" s="80"/>
      <c r="F2" s="80"/>
      <c r="G2" s="80"/>
      <c r="H2" s="80"/>
      <c r="I2" s="80"/>
      <c r="J2" s="80"/>
      <c r="K2" s="80"/>
    </row>
    <row r="3" spans="1:28" ht="13.5" customHeight="1">
      <c r="A3" s="664"/>
      <c r="B3" s="648" t="s">
        <v>323</v>
      </c>
      <c r="C3" s="647" t="s">
        <v>324</v>
      </c>
      <c r="D3" s="647" t="s">
        <v>325</v>
      </c>
      <c r="E3" s="647" t="s">
        <v>326</v>
      </c>
      <c r="F3" s="648" t="s">
        <v>365</v>
      </c>
      <c r="G3" s="647" t="s">
        <v>323</v>
      </c>
      <c r="H3" s="647" t="s">
        <v>324</v>
      </c>
      <c r="I3" s="647" t="s">
        <v>325</v>
      </c>
      <c r="J3" s="647" t="s">
        <v>326</v>
      </c>
      <c r="K3" s="647" t="s">
        <v>365</v>
      </c>
      <c r="L3" s="647" t="s">
        <v>323</v>
      </c>
      <c r="M3" s="647" t="s">
        <v>324</v>
      </c>
      <c r="N3" s="647" t="s">
        <v>325</v>
      </c>
      <c r="O3" s="647" t="s">
        <v>366</v>
      </c>
      <c r="P3" s="647" t="s">
        <v>365</v>
      </c>
      <c r="Q3" s="647" t="s">
        <v>323</v>
      </c>
      <c r="R3" s="647" t="s">
        <v>324</v>
      </c>
      <c r="S3" s="647" t="s">
        <v>325</v>
      </c>
      <c r="T3" s="647" t="s">
        <v>366</v>
      </c>
      <c r="U3" s="647" t="s">
        <v>365</v>
      </c>
      <c r="V3" s="808"/>
      <c r="W3" s="448"/>
      <c r="X3" s="448"/>
      <c r="Y3" s="145"/>
      <c r="Z3" s="447"/>
      <c r="AA3" s="447"/>
      <c r="AB3" s="447"/>
    </row>
    <row r="4" spans="1:28" ht="13.5" customHeight="1">
      <c r="A4" s="160"/>
      <c r="B4" s="253">
        <v>2021</v>
      </c>
      <c r="C4" s="163">
        <v>2021</v>
      </c>
      <c r="D4" s="163">
        <v>2021</v>
      </c>
      <c r="E4" s="163">
        <v>2021</v>
      </c>
      <c r="F4" s="253">
        <v>2021</v>
      </c>
      <c r="G4" s="163">
        <v>2020</v>
      </c>
      <c r="H4" s="163">
        <v>2020</v>
      </c>
      <c r="I4" s="163">
        <v>2020</v>
      </c>
      <c r="J4" s="163">
        <v>2020</v>
      </c>
      <c r="K4" s="163">
        <v>2020</v>
      </c>
      <c r="L4" s="163">
        <v>2019</v>
      </c>
      <c r="M4" s="163">
        <v>2019</v>
      </c>
      <c r="N4" s="163">
        <v>2019</v>
      </c>
      <c r="O4" s="163">
        <v>2019</v>
      </c>
      <c r="P4" s="163">
        <v>2019</v>
      </c>
      <c r="Q4" s="163">
        <v>2018</v>
      </c>
      <c r="R4" s="163">
        <v>2018</v>
      </c>
      <c r="S4" s="163">
        <v>2018</v>
      </c>
      <c r="T4" s="163">
        <v>2018</v>
      </c>
      <c r="U4" s="163">
        <v>2018</v>
      </c>
      <c r="V4" s="808"/>
      <c r="W4" s="145"/>
      <c r="X4" s="145"/>
      <c r="Y4" s="145"/>
      <c r="Z4" s="447"/>
      <c r="AA4" s="447"/>
      <c r="AB4" s="447"/>
    </row>
    <row r="5" spans="1:28" ht="13.5" customHeight="1">
      <c r="A5" s="707" t="s">
        <v>109</v>
      </c>
      <c r="B5" s="706"/>
      <c r="C5" s="705"/>
      <c r="D5" s="705"/>
      <c r="E5" s="705"/>
      <c r="F5" s="706"/>
      <c r="G5" s="705"/>
      <c r="H5" s="705"/>
      <c r="I5" s="705"/>
      <c r="J5" s="705"/>
      <c r="K5" s="705"/>
      <c r="L5" s="705"/>
      <c r="M5" s="705"/>
      <c r="N5" s="705"/>
      <c r="O5" s="705"/>
      <c r="P5" s="705"/>
      <c r="Q5" s="705"/>
      <c r="R5" s="705"/>
      <c r="S5" s="705"/>
      <c r="T5" s="705"/>
      <c r="U5" s="705"/>
      <c r="V5" s="808"/>
      <c r="W5" s="441"/>
      <c r="X5" s="441"/>
      <c r="Y5" s="441"/>
      <c r="Z5" s="446"/>
      <c r="AA5" s="446"/>
      <c r="AB5" s="445"/>
    </row>
    <row r="6" spans="1:28" ht="13.5" customHeight="1">
      <c r="A6" s="249" t="s">
        <v>367</v>
      </c>
      <c r="B6" s="256">
        <v>31</v>
      </c>
      <c r="C6" s="248">
        <v>-4</v>
      </c>
      <c r="D6" s="248">
        <v>91</v>
      </c>
      <c r="E6" s="248">
        <v>-6</v>
      </c>
      <c r="F6" s="256">
        <f>SUM(B6:E6)</f>
        <v>112</v>
      </c>
      <c r="G6" s="248">
        <v>-11</v>
      </c>
      <c r="H6" s="248">
        <v>79</v>
      </c>
      <c r="I6" s="248">
        <v>-200</v>
      </c>
      <c r="J6" s="248">
        <v>-23</v>
      </c>
      <c r="K6" s="248">
        <v>-155</v>
      </c>
      <c r="L6" s="248">
        <v>4</v>
      </c>
      <c r="M6" s="663">
        <v>-35</v>
      </c>
      <c r="N6" s="663">
        <v>14</v>
      </c>
      <c r="O6" s="248">
        <v>-1</v>
      </c>
      <c r="P6" s="248">
        <v>-18</v>
      </c>
      <c r="Q6" s="247">
        <v>21</v>
      </c>
      <c r="R6" s="247">
        <v>-38</v>
      </c>
      <c r="S6" s="247">
        <v>-10</v>
      </c>
      <c r="T6" s="247">
        <v>11</v>
      </c>
      <c r="U6" s="247">
        <v>-16</v>
      </c>
      <c r="V6" s="973"/>
      <c r="W6" s="441"/>
      <c r="X6" s="441"/>
      <c r="Y6" s="441"/>
      <c r="Z6" s="419"/>
      <c r="AA6" s="419"/>
      <c r="AB6" s="444"/>
    </row>
    <row r="7" spans="1:28" ht="13.5" customHeight="1">
      <c r="A7" s="651" t="s">
        <v>368</v>
      </c>
      <c r="B7" s="255">
        <v>43</v>
      </c>
      <c r="C7" s="247">
        <v>0</v>
      </c>
      <c r="D7" s="247">
        <v>44</v>
      </c>
      <c r="E7" s="247">
        <v>16</v>
      </c>
      <c r="F7" s="255">
        <f>SUM(B7:E7)</f>
        <v>103</v>
      </c>
      <c r="G7" s="247">
        <v>3</v>
      </c>
      <c r="H7" s="247">
        <v>-15</v>
      </c>
      <c r="I7" s="247">
        <v>-201</v>
      </c>
      <c r="J7" s="247">
        <v>13</v>
      </c>
      <c r="K7" s="247">
        <v>-200</v>
      </c>
      <c r="L7" s="247">
        <v>-8</v>
      </c>
      <c r="M7" s="325">
        <v>-49</v>
      </c>
      <c r="N7" s="325">
        <v>-3</v>
      </c>
      <c r="O7" s="247">
        <v>-9</v>
      </c>
      <c r="P7" s="247">
        <v>-69</v>
      </c>
      <c r="Q7" s="247">
        <v>18</v>
      </c>
      <c r="R7" s="247">
        <v>-5</v>
      </c>
      <c r="S7" s="247">
        <v>-32</v>
      </c>
      <c r="T7" s="247">
        <v>70</v>
      </c>
      <c r="U7" s="247">
        <v>51</v>
      </c>
      <c r="V7" s="973"/>
      <c r="W7" s="441"/>
      <c r="X7" s="441"/>
      <c r="Y7" s="441"/>
      <c r="Z7" s="443"/>
      <c r="AA7" s="443"/>
      <c r="AB7" s="442"/>
    </row>
    <row r="8" spans="1:28" ht="13.5" customHeight="1">
      <c r="A8" s="654" t="s">
        <v>369</v>
      </c>
      <c r="B8" s="659">
        <f>SUM(B6:B7)</f>
        <v>74</v>
      </c>
      <c r="C8" s="657">
        <f>SUM(C6:C7)</f>
        <v>-4</v>
      </c>
      <c r="D8" s="657">
        <f>+D6+D7</f>
        <v>135</v>
      </c>
      <c r="E8" s="657">
        <f>+E6+E7</f>
        <v>10</v>
      </c>
      <c r="F8" s="659">
        <f>+F6+F7</f>
        <v>215</v>
      </c>
      <c r="G8" s="657">
        <f>+G6+G7</f>
        <v>-8</v>
      </c>
      <c r="H8" s="657">
        <v>64</v>
      </c>
      <c r="I8" s="657">
        <v>-401</v>
      </c>
      <c r="J8" s="657">
        <v>-10</v>
      </c>
      <c r="K8" s="657">
        <f>SUM(K6:K7)</f>
        <v>-355</v>
      </c>
      <c r="L8" s="657">
        <v>-4</v>
      </c>
      <c r="M8" s="658">
        <v>-84</v>
      </c>
      <c r="N8" s="658">
        <v>11</v>
      </c>
      <c r="O8" s="657">
        <v>-10</v>
      </c>
      <c r="P8" s="657">
        <v>-87</v>
      </c>
      <c r="Q8" s="657">
        <v>39</v>
      </c>
      <c r="R8" s="657">
        <v>-43</v>
      </c>
      <c r="S8" s="657">
        <v>-42</v>
      </c>
      <c r="T8" s="657">
        <v>81</v>
      </c>
      <c r="U8" s="657">
        <v>35</v>
      </c>
      <c r="V8" s="973"/>
      <c r="W8" s="441"/>
      <c r="X8" s="441"/>
      <c r="Y8" s="441"/>
      <c r="Z8" s="440"/>
      <c r="AA8" s="440"/>
      <c r="AB8" s="439"/>
    </row>
    <row r="9" spans="1:28" ht="13.5" customHeight="1">
      <c r="A9" s="651"/>
      <c r="B9" s="255"/>
      <c r="C9" s="247"/>
      <c r="D9" s="247"/>
      <c r="E9" s="247"/>
      <c r="F9" s="255"/>
      <c r="G9" s="247"/>
      <c r="H9" s="247"/>
      <c r="I9" s="247"/>
      <c r="J9" s="247"/>
      <c r="K9" s="247"/>
      <c r="L9" s="247"/>
      <c r="M9" s="325"/>
      <c r="N9" s="325"/>
      <c r="O9" s="247"/>
      <c r="P9" s="247"/>
      <c r="Q9" s="247"/>
      <c r="R9" s="247"/>
      <c r="S9" s="247"/>
      <c r="T9" s="247"/>
      <c r="U9" s="247"/>
      <c r="V9" s="973"/>
      <c r="W9" s="438"/>
      <c r="X9" s="438"/>
      <c r="Y9" s="145"/>
      <c r="Z9" s="412"/>
      <c r="AA9" s="412"/>
      <c r="AB9" s="434"/>
    </row>
    <row r="10" spans="1:28" ht="13.5" customHeight="1">
      <c r="A10" s="662" t="s">
        <v>370</v>
      </c>
      <c r="B10" s="659"/>
      <c r="C10" s="660"/>
      <c r="D10" s="660"/>
      <c r="E10" s="660"/>
      <c r="F10" s="659"/>
      <c r="G10" s="660"/>
      <c r="H10" s="660"/>
      <c r="I10" s="660"/>
      <c r="J10" s="660"/>
      <c r="K10" s="660"/>
      <c r="L10" s="660"/>
      <c r="M10" s="661"/>
      <c r="N10" s="661"/>
      <c r="O10" s="660"/>
      <c r="P10" s="660"/>
      <c r="Q10" s="660"/>
      <c r="R10" s="660"/>
      <c r="S10" s="660"/>
      <c r="T10" s="660"/>
      <c r="U10" s="660"/>
      <c r="V10" s="973"/>
      <c r="W10" s="437"/>
      <c r="X10" s="437"/>
      <c r="Y10" s="436"/>
      <c r="Z10" s="412"/>
      <c r="AA10" s="412"/>
      <c r="AB10" s="434"/>
    </row>
    <row r="11" spans="1:28" ht="13.5" customHeight="1">
      <c r="A11" s="651" t="s">
        <v>371</v>
      </c>
      <c r="B11" s="334">
        <v>-45</v>
      </c>
      <c r="C11" s="247">
        <v>25</v>
      </c>
      <c r="D11" s="247">
        <v>-58</v>
      </c>
      <c r="E11" s="247">
        <v>10</v>
      </c>
      <c r="F11" s="255">
        <f t="shared" ref="F11:F17" si="0">SUM(B11:E11)</f>
        <v>-68</v>
      </c>
      <c r="G11" s="247">
        <v>43</v>
      </c>
      <c r="H11" s="247">
        <v>-3</v>
      </c>
      <c r="I11" s="247">
        <v>-80</v>
      </c>
      <c r="J11" s="247">
        <v>-87</v>
      </c>
      <c r="K11" s="247">
        <v>-127</v>
      </c>
      <c r="L11" s="247">
        <v>-9</v>
      </c>
      <c r="M11" s="325">
        <v>-40</v>
      </c>
      <c r="N11" s="325">
        <v>8</v>
      </c>
      <c r="O11" s="247">
        <v>-7</v>
      </c>
      <c r="P11" s="247">
        <v>-48</v>
      </c>
      <c r="Q11" s="247">
        <v>2</v>
      </c>
      <c r="R11" s="247">
        <v>20</v>
      </c>
      <c r="S11" s="247">
        <v>4</v>
      </c>
      <c r="T11" s="247">
        <v>-71</v>
      </c>
      <c r="U11" s="247">
        <v>-45</v>
      </c>
      <c r="V11" s="973"/>
      <c r="W11" s="437"/>
      <c r="X11" s="437"/>
      <c r="Y11" s="436"/>
      <c r="Z11" s="412"/>
      <c r="AA11" s="412"/>
      <c r="AB11" s="434"/>
    </row>
    <row r="12" spans="1:28" ht="13.5" customHeight="1">
      <c r="A12" s="651" t="s">
        <v>372</v>
      </c>
      <c r="B12" s="255">
        <v>-188</v>
      </c>
      <c r="C12" s="247">
        <v>-58</v>
      </c>
      <c r="D12" s="247">
        <v>-145</v>
      </c>
      <c r="E12" s="247">
        <v>-102</v>
      </c>
      <c r="F12" s="255">
        <f t="shared" si="0"/>
        <v>-493</v>
      </c>
      <c r="G12" s="247">
        <v>-228</v>
      </c>
      <c r="H12" s="247">
        <v>-151</v>
      </c>
      <c r="I12" s="247">
        <f>-75-50</f>
        <v>-125</v>
      </c>
      <c r="J12" s="247">
        <v>-69</v>
      </c>
      <c r="K12" s="247">
        <v>-573</v>
      </c>
      <c r="L12" s="247">
        <v>-148</v>
      </c>
      <c r="M12" s="325">
        <v>-75</v>
      </c>
      <c r="N12" s="325">
        <v>-144</v>
      </c>
      <c r="O12" s="247">
        <v>-85</v>
      </c>
      <c r="P12" s="247">
        <v>-452</v>
      </c>
      <c r="Q12" s="247">
        <v>-129</v>
      </c>
      <c r="R12" s="247">
        <v>-115</v>
      </c>
      <c r="S12" s="247">
        <v>-127</v>
      </c>
      <c r="T12" s="247">
        <v>-108</v>
      </c>
      <c r="U12" s="247">
        <v>-479</v>
      </c>
      <c r="V12" s="973"/>
      <c r="W12" s="435"/>
      <c r="X12" s="435"/>
      <c r="Z12" s="412"/>
      <c r="AA12" s="412"/>
      <c r="AB12" s="434"/>
    </row>
    <row r="13" spans="1:28" ht="13.5" customHeight="1">
      <c r="A13" s="865" t="s">
        <v>373</v>
      </c>
      <c r="B13" s="334">
        <v>110</v>
      </c>
      <c r="C13" s="247">
        <v>17</v>
      </c>
      <c r="D13" s="247">
        <v>73</v>
      </c>
      <c r="E13" s="247">
        <v>64</v>
      </c>
      <c r="F13" s="255">
        <f t="shared" si="0"/>
        <v>264</v>
      </c>
      <c r="G13" s="247">
        <v>130</v>
      </c>
      <c r="H13" s="247">
        <v>119</v>
      </c>
      <c r="I13" s="247">
        <f>40+50</f>
        <v>90</v>
      </c>
      <c r="J13" s="247">
        <v>38</v>
      </c>
      <c r="K13" s="247">
        <v>377</v>
      </c>
      <c r="L13" s="247">
        <v>98</v>
      </c>
      <c r="M13" s="325">
        <v>49</v>
      </c>
      <c r="N13" s="325">
        <v>108</v>
      </c>
      <c r="O13" s="247">
        <v>66</v>
      </c>
      <c r="P13" s="247">
        <v>321</v>
      </c>
      <c r="Q13" s="247">
        <v>81</v>
      </c>
      <c r="R13" s="247">
        <v>50</v>
      </c>
      <c r="S13" s="247">
        <v>80</v>
      </c>
      <c r="T13" s="247">
        <v>82</v>
      </c>
      <c r="U13" s="247">
        <v>293</v>
      </c>
      <c r="V13" s="973"/>
      <c r="W13" s="414"/>
      <c r="X13" s="414"/>
      <c r="Z13" s="412"/>
      <c r="AA13" s="412"/>
      <c r="AB13" s="434"/>
    </row>
    <row r="14" spans="1:28" ht="13.5" customHeight="1">
      <c r="A14" s="651" t="s">
        <v>374</v>
      </c>
      <c r="B14" s="255">
        <v>9</v>
      </c>
      <c r="C14" s="247">
        <v>20</v>
      </c>
      <c r="D14" s="247">
        <v>17</v>
      </c>
      <c r="E14" s="247">
        <v>7</v>
      </c>
      <c r="F14" s="255">
        <f t="shared" si="0"/>
        <v>53</v>
      </c>
      <c r="G14" s="247">
        <v>6</v>
      </c>
      <c r="H14" s="247">
        <v>7</v>
      </c>
      <c r="I14" s="247">
        <v>6</v>
      </c>
      <c r="J14" s="247">
        <v>31</v>
      </c>
      <c r="K14" s="247">
        <v>50</v>
      </c>
      <c r="L14" s="247">
        <v>25</v>
      </c>
      <c r="M14" s="325">
        <v>8</v>
      </c>
      <c r="N14" s="325">
        <v>7</v>
      </c>
      <c r="O14" s="247">
        <v>7</v>
      </c>
      <c r="P14" s="247">
        <v>47</v>
      </c>
      <c r="Q14" s="247">
        <v>13</v>
      </c>
      <c r="R14" s="247">
        <v>8</v>
      </c>
      <c r="S14" s="247">
        <v>14</v>
      </c>
      <c r="T14" s="247">
        <v>9</v>
      </c>
      <c r="U14" s="247">
        <v>44</v>
      </c>
      <c r="V14" s="973"/>
      <c r="W14" s="145"/>
      <c r="X14" s="145"/>
      <c r="Y14" s="145"/>
      <c r="Z14" s="411"/>
      <c r="AA14" s="411"/>
      <c r="AB14" s="432"/>
    </row>
    <row r="15" spans="1:28" ht="13.5" customHeight="1">
      <c r="A15" s="651" t="s">
        <v>375</v>
      </c>
      <c r="B15" s="255">
        <v>1</v>
      </c>
      <c r="C15" s="247">
        <v>-3</v>
      </c>
      <c r="D15" s="247">
        <v>3</v>
      </c>
      <c r="E15" s="247">
        <v>0</v>
      </c>
      <c r="F15" s="255">
        <f t="shared" si="0"/>
        <v>1</v>
      </c>
      <c r="G15" s="247">
        <v>1</v>
      </c>
      <c r="H15" s="247">
        <v>0</v>
      </c>
      <c r="I15" s="247">
        <v>0</v>
      </c>
      <c r="J15" s="247">
        <v>-1</v>
      </c>
      <c r="K15" s="247">
        <v>0</v>
      </c>
      <c r="L15" s="247">
        <v>-1</v>
      </c>
      <c r="M15" s="325">
        <v>-12</v>
      </c>
      <c r="N15" s="325">
        <v>2</v>
      </c>
      <c r="O15" s="247">
        <v>14</v>
      </c>
      <c r="P15" s="247">
        <v>3</v>
      </c>
      <c r="Q15" s="247" t="s">
        <v>162</v>
      </c>
      <c r="R15" s="247" t="s">
        <v>162</v>
      </c>
      <c r="S15" s="247" t="s">
        <v>162</v>
      </c>
      <c r="T15" s="247" t="s">
        <v>162</v>
      </c>
      <c r="U15" s="247" t="s">
        <v>162</v>
      </c>
      <c r="V15" s="973"/>
      <c r="W15" s="145"/>
      <c r="X15" s="145"/>
      <c r="Y15" s="145"/>
      <c r="Z15" s="411"/>
      <c r="AA15" s="411"/>
      <c r="AB15" s="432"/>
    </row>
    <row r="16" spans="1:28" ht="13.5" customHeight="1">
      <c r="A16" s="651" t="s">
        <v>376</v>
      </c>
      <c r="B16" s="255">
        <v>-81</v>
      </c>
      <c r="C16" s="247">
        <v>-28</v>
      </c>
      <c r="D16" s="247">
        <v>-89</v>
      </c>
      <c r="E16" s="247">
        <v>-211</v>
      </c>
      <c r="F16" s="255">
        <f t="shared" si="0"/>
        <v>-409</v>
      </c>
      <c r="G16" s="247">
        <v>-91</v>
      </c>
      <c r="H16" s="247">
        <v>-90</v>
      </c>
      <c r="I16" s="247">
        <v>-253</v>
      </c>
      <c r="J16" s="247">
        <v>-167</v>
      </c>
      <c r="K16" s="247">
        <v>-601</v>
      </c>
      <c r="L16" s="247">
        <v>-150</v>
      </c>
      <c r="M16" s="325">
        <v>-222</v>
      </c>
      <c r="N16" s="325">
        <v>-119</v>
      </c>
      <c r="O16" s="247">
        <v>-80</v>
      </c>
      <c r="P16" s="247">
        <v>-571</v>
      </c>
      <c r="Q16" s="247">
        <v>-150</v>
      </c>
      <c r="R16" s="247">
        <v>-158</v>
      </c>
      <c r="S16" s="247">
        <v>-119</v>
      </c>
      <c r="T16" s="247">
        <v>-127</v>
      </c>
      <c r="U16" s="247">
        <v>-554</v>
      </c>
      <c r="V16" s="973"/>
      <c r="W16" s="145"/>
      <c r="X16" s="145"/>
      <c r="Y16" s="145"/>
      <c r="Z16" s="412"/>
      <c r="AA16" s="412"/>
      <c r="AB16" s="405"/>
    </row>
    <row r="17" spans="1:28" ht="13.5" customHeight="1">
      <c r="A17" s="651" t="s">
        <v>377</v>
      </c>
      <c r="B17" s="255">
        <v>39</v>
      </c>
      <c r="C17" s="247">
        <v>27</v>
      </c>
      <c r="D17" s="247">
        <v>94</v>
      </c>
      <c r="E17" s="247">
        <v>159</v>
      </c>
      <c r="F17" s="255">
        <f t="shared" si="0"/>
        <v>319</v>
      </c>
      <c r="G17" s="247">
        <v>89</v>
      </c>
      <c r="H17" s="247">
        <v>56</v>
      </c>
      <c r="I17" s="247">
        <v>65</v>
      </c>
      <c r="J17" s="247">
        <v>111</v>
      </c>
      <c r="K17" s="247">
        <v>321</v>
      </c>
      <c r="L17" s="247">
        <v>87</v>
      </c>
      <c r="M17" s="325">
        <v>45</v>
      </c>
      <c r="N17" s="325">
        <v>66</v>
      </c>
      <c r="O17" s="247">
        <v>53</v>
      </c>
      <c r="P17" s="247">
        <v>251</v>
      </c>
      <c r="Q17" s="247">
        <v>114</v>
      </c>
      <c r="R17" s="247">
        <v>194</v>
      </c>
      <c r="S17" s="247">
        <v>131</v>
      </c>
      <c r="T17" s="247">
        <v>94</v>
      </c>
      <c r="U17" s="247">
        <v>533</v>
      </c>
      <c r="V17" s="973"/>
      <c r="W17" s="145"/>
      <c r="X17" s="145"/>
      <c r="Y17" s="145"/>
      <c r="Z17" s="412"/>
      <c r="AA17" s="412"/>
      <c r="AB17" s="405"/>
    </row>
    <row r="18" spans="1:28" ht="13.5" customHeight="1">
      <c r="A18" s="654" t="s">
        <v>378</v>
      </c>
      <c r="B18" s="659">
        <f t="shared" ref="B18:G18" si="1">SUM(B11:B17)</f>
        <v>-155</v>
      </c>
      <c r="C18" s="657">
        <f t="shared" si="1"/>
        <v>0</v>
      </c>
      <c r="D18" s="657">
        <f t="shared" si="1"/>
        <v>-105</v>
      </c>
      <c r="E18" s="657">
        <f t="shared" si="1"/>
        <v>-73</v>
      </c>
      <c r="F18" s="659">
        <f t="shared" si="1"/>
        <v>-333</v>
      </c>
      <c r="G18" s="657">
        <f t="shared" si="1"/>
        <v>-50</v>
      </c>
      <c r="H18" s="657">
        <v>-62</v>
      </c>
      <c r="I18" s="657">
        <v>-297</v>
      </c>
      <c r="J18" s="657">
        <v>-144</v>
      </c>
      <c r="K18" s="657">
        <f>SUM(K11:K17)</f>
        <v>-553</v>
      </c>
      <c r="L18" s="657">
        <v>-98</v>
      </c>
      <c r="M18" s="658">
        <v>-247</v>
      </c>
      <c r="N18" s="658">
        <v>-72</v>
      </c>
      <c r="O18" s="657">
        <v>-32</v>
      </c>
      <c r="P18" s="657">
        <v>-449</v>
      </c>
      <c r="Q18" s="657">
        <v>-69</v>
      </c>
      <c r="R18" s="657">
        <v>-1</v>
      </c>
      <c r="S18" s="657">
        <v>-17</v>
      </c>
      <c r="T18" s="657">
        <v>-121</v>
      </c>
      <c r="U18" s="657">
        <v>-208</v>
      </c>
      <c r="V18" s="973"/>
      <c r="Z18" s="413"/>
      <c r="AA18" s="413"/>
      <c r="AB18" s="405"/>
    </row>
    <row r="19" spans="1:28" ht="5.25" customHeight="1">
      <c r="A19" s="654"/>
      <c r="B19" s="656"/>
      <c r="C19" s="654"/>
      <c r="D19" s="654"/>
      <c r="E19" s="654"/>
      <c r="F19" s="656"/>
      <c r="G19" s="654"/>
      <c r="H19" s="654"/>
      <c r="I19" s="654"/>
      <c r="J19" s="654"/>
      <c r="K19" s="654"/>
      <c r="L19" s="654" t="s">
        <v>379</v>
      </c>
      <c r="M19" s="655" t="s">
        <v>379</v>
      </c>
      <c r="N19" s="655" t="s">
        <v>379</v>
      </c>
      <c r="O19" s="654"/>
      <c r="P19" s="654"/>
      <c r="Q19" s="654"/>
      <c r="R19" s="654"/>
      <c r="S19" s="654"/>
      <c r="T19" s="654"/>
      <c r="U19" s="654"/>
      <c r="V19" s="973"/>
      <c r="Z19" s="411"/>
      <c r="AA19" s="411"/>
      <c r="AB19" s="406"/>
    </row>
    <row r="20" spans="1:28" ht="13.5" customHeight="1">
      <c r="A20" s="186" t="s">
        <v>364</v>
      </c>
      <c r="B20" s="254">
        <f t="shared" ref="B20:G20" si="2">+B8+B18</f>
        <v>-81</v>
      </c>
      <c r="C20" s="161">
        <f t="shared" si="2"/>
        <v>-4</v>
      </c>
      <c r="D20" s="161">
        <f t="shared" si="2"/>
        <v>30</v>
      </c>
      <c r="E20" s="161">
        <f t="shared" si="2"/>
        <v>-63</v>
      </c>
      <c r="F20" s="254">
        <f t="shared" si="2"/>
        <v>-118</v>
      </c>
      <c r="G20" s="161">
        <f t="shared" si="2"/>
        <v>-58</v>
      </c>
      <c r="H20" s="161">
        <v>2</v>
      </c>
      <c r="I20" s="161">
        <v>-698</v>
      </c>
      <c r="J20" s="161">
        <v>-154</v>
      </c>
      <c r="K20" s="161">
        <f>+K8+K18</f>
        <v>-908</v>
      </c>
      <c r="L20" s="161">
        <v>-102</v>
      </c>
      <c r="M20" s="653">
        <v>-331</v>
      </c>
      <c r="N20" s="653">
        <v>-61</v>
      </c>
      <c r="O20" s="161">
        <v>-42</v>
      </c>
      <c r="P20" s="161">
        <v>-536</v>
      </c>
      <c r="Q20" s="161">
        <v>-30</v>
      </c>
      <c r="R20" s="161">
        <v>-44</v>
      </c>
      <c r="S20" s="161">
        <v>-59</v>
      </c>
      <c r="T20" s="161">
        <v>-40</v>
      </c>
      <c r="U20" s="161">
        <v>-173</v>
      </c>
      <c r="V20" s="973"/>
      <c r="W20" s="433"/>
      <c r="X20" s="433"/>
      <c r="Z20" s="412"/>
      <c r="AA20" s="412"/>
      <c r="AB20" s="405"/>
    </row>
    <row r="21" spans="1:28" ht="13.5" customHeight="1">
      <c r="A21" s="1741"/>
      <c r="B21" s="1741"/>
      <c r="C21" s="1741"/>
      <c r="D21" s="1741"/>
      <c r="E21" s="1741"/>
      <c r="F21" s="1741"/>
      <c r="G21" s="1741"/>
      <c r="H21" s="1741"/>
      <c r="I21" s="1741"/>
      <c r="J21" s="1741"/>
      <c r="K21" s="1741"/>
      <c r="L21" s="1741"/>
      <c r="M21" s="1741"/>
      <c r="N21" s="1741"/>
      <c r="O21" s="652"/>
      <c r="P21" s="652"/>
      <c r="Q21" s="652"/>
      <c r="R21" s="652"/>
      <c r="S21" s="652"/>
      <c r="T21" s="416"/>
      <c r="U21" s="416"/>
      <c r="W21" s="411"/>
      <c r="X21" s="411"/>
      <c r="Y21" s="432"/>
    </row>
    <row r="22" spans="1:28" ht="13.5" customHeight="1">
      <c r="A22" s="651"/>
      <c r="B22" s="651"/>
      <c r="C22" s="651"/>
      <c r="D22" s="651"/>
      <c r="E22" s="651"/>
      <c r="F22" s="651"/>
      <c r="G22" s="247"/>
      <c r="H22" s="247"/>
      <c r="I22" s="247"/>
      <c r="J22" s="247"/>
      <c r="K22" s="247"/>
      <c r="L22" s="247"/>
      <c r="M22" s="247"/>
      <c r="N22" s="247"/>
      <c r="O22" s="247"/>
      <c r="P22" s="247"/>
      <c r="Q22" s="247"/>
      <c r="R22" s="247"/>
      <c r="S22" s="247"/>
      <c r="T22" s="416"/>
      <c r="U22" s="416"/>
      <c r="W22" s="410"/>
      <c r="X22" s="410"/>
      <c r="Y22" s="405"/>
    </row>
    <row r="23" spans="1:28" ht="13.5" customHeight="1">
      <c r="A23" s="650" t="s">
        <v>360</v>
      </c>
      <c r="B23" s="650"/>
      <c r="C23" s="650"/>
      <c r="D23" s="650"/>
      <c r="E23" s="650"/>
      <c r="F23" s="650"/>
      <c r="G23" s="247"/>
      <c r="H23" s="247"/>
      <c r="I23" s="247"/>
      <c r="J23" s="247"/>
      <c r="K23" s="247"/>
      <c r="L23" s="247"/>
      <c r="M23" s="247"/>
      <c r="N23" s="247"/>
      <c r="O23" s="247"/>
      <c r="P23" s="247"/>
      <c r="Q23" s="247"/>
      <c r="R23" s="247"/>
      <c r="S23" s="247"/>
      <c r="T23" s="430"/>
      <c r="U23" s="416"/>
      <c r="W23" s="409"/>
      <c r="X23" s="409"/>
      <c r="Y23" s="431"/>
    </row>
    <row r="24" spans="1:28" ht="13.5" customHeight="1">
      <c r="A24" s="649"/>
      <c r="B24" s="648" t="str">
        <f>+B3</f>
        <v>Q4</v>
      </c>
      <c r="C24" s="647" t="s">
        <v>324</v>
      </c>
      <c r="D24" s="647" t="s">
        <v>325</v>
      </c>
      <c r="E24" s="647" t="s">
        <v>326</v>
      </c>
      <c r="F24" s="648" t="str">
        <f>+F3</f>
        <v>Jan-Dec</v>
      </c>
      <c r="G24" s="647" t="s">
        <v>323</v>
      </c>
      <c r="H24" s="647" t="s">
        <v>324</v>
      </c>
      <c r="I24" s="647" t="s">
        <v>325</v>
      </c>
      <c r="J24" s="647" t="s">
        <v>326</v>
      </c>
      <c r="K24" s="647" t="s">
        <v>365</v>
      </c>
      <c r="L24" s="647" t="s">
        <v>323</v>
      </c>
      <c r="M24" s="647" t="s">
        <v>324</v>
      </c>
      <c r="N24" s="647" t="s">
        <v>325</v>
      </c>
      <c r="O24" s="647" t="s">
        <v>366</v>
      </c>
      <c r="P24" s="647" t="s">
        <v>365</v>
      </c>
      <c r="Q24" s="647" t="s">
        <v>323</v>
      </c>
      <c r="R24" s="647" t="s">
        <v>324</v>
      </c>
      <c r="S24" s="647" t="s">
        <v>325</v>
      </c>
      <c r="T24" s="647" t="s">
        <v>366</v>
      </c>
      <c r="U24" s="647" t="s">
        <v>365</v>
      </c>
      <c r="V24" s="808"/>
      <c r="W24" s="416"/>
      <c r="X24" s="416"/>
      <c r="Z24" s="407"/>
      <c r="AA24" s="407"/>
      <c r="AB24" s="405"/>
    </row>
    <row r="25" spans="1:28" ht="13.5" customHeight="1">
      <c r="A25" s="162"/>
      <c r="B25" s="253">
        <f>+B4</f>
        <v>2021</v>
      </c>
      <c r="C25" s="163">
        <v>2021</v>
      </c>
      <c r="D25" s="163">
        <v>2021</v>
      </c>
      <c r="E25" s="163">
        <v>2021</v>
      </c>
      <c r="F25" s="253">
        <f>+F4</f>
        <v>2021</v>
      </c>
      <c r="G25" s="163">
        <v>2020</v>
      </c>
      <c r="H25" s="163">
        <v>2020</v>
      </c>
      <c r="I25" s="163">
        <v>2020</v>
      </c>
      <c r="J25" s="163">
        <v>2020</v>
      </c>
      <c r="K25" s="163">
        <v>2020</v>
      </c>
      <c r="L25" s="163">
        <v>2019</v>
      </c>
      <c r="M25" s="163">
        <v>2019</v>
      </c>
      <c r="N25" s="163">
        <v>2019</v>
      </c>
      <c r="O25" s="163">
        <v>2019</v>
      </c>
      <c r="P25" s="163">
        <v>2019</v>
      </c>
      <c r="Q25" s="163">
        <v>2018</v>
      </c>
      <c r="R25" s="163">
        <v>2018</v>
      </c>
      <c r="S25" s="163">
        <v>2018</v>
      </c>
      <c r="T25" s="163">
        <v>2018</v>
      </c>
      <c r="U25" s="163">
        <v>2018</v>
      </c>
      <c r="V25" s="808"/>
      <c r="W25" s="414"/>
      <c r="X25" s="414"/>
      <c r="Z25" s="407"/>
      <c r="AA25" s="407"/>
      <c r="AB25" s="405"/>
    </row>
    <row r="26" spans="1:28" ht="12.75" customHeight="1">
      <c r="A26" s="864" t="s">
        <v>380</v>
      </c>
      <c r="B26" s="252">
        <f>SUM(B27:B29)</f>
        <v>12</v>
      </c>
      <c r="C26" s="246">
        <f>SUM(C27:C29)</f>
        <v>1</v>
      </c>
      <c r="D26" s="246">
        <v>-5</v>
      </c>
      <c r="E26" s="246">
        <f>+E27+E28+E29</f>
        <v>10</v>
      </c>
      <c r="F26" s="252">
        <f>SUM(F27:F29)</f>
        <v>4</v>
      </c>
      <c r="G26" s="246">
        <v>9</v>
      </c>
      <c r="H26" s="246">
        <v>0</v>
      </c>
      <c r="I26" s="246">
        <v>115</v>
      </c>
      <c r="J26" s="246">
        <v>26</v>
      </c>
      <c r="K26" s="246">
        <v>35</v>
      </c>
      <c r="L26" s="246">
        <v>17</v>
      </c>
      <c r="M26" s="646">
        <v>55</v>
      </c>
      <c r="N26" s="646">
        <v>10</v>
      </c>
      <c r="O26" s="246">
        <v>7</v>
      </c>
      <c r="P26" s="246">
        <v>22</v>
      </c>
      <c r="Q26" s="1679">
        <v>5</v>
      </c>
      <c r="R26" s="1679">
        <v>8</v>
      </c>
      <c r="S26" s="1679">
        <v>10</v>
      </c>
      <c r="T26" s="1679">
        <v>7</v>
      </c>
      <c r="U26" s="1679">
        <v>7</v>
      </c>
      <c r="V26" s="808"/>
      <c r="W26" s="416"/>
      <c r="X26" s="416"/>
      <c r="Z26" s="407"/>
      <c r="AA26" s="407"/>
      <c r="AB26" s="405"/>
    </row>
    <row r="27" spans="1:28" ht="12.75" customHeight="1">
      <c r="A27" s="645" t="s">
        <v>381</v>
      </c>
      <c r="B27" s="644">
        <v>-6</v>
      </c>
      <c r="C27" s="643">
        <v>1</v>
      </c>
      <c r="D27" s="643">
        <v>-14</v>
      </c>
      <c r="E27" s="643">
        <v>1</v>
      </c>
      <c r="F27" s="644">
        <v>-5</v>
      </c>
      <c r="G27" s="643">
        <v>2</v>
      </c>
      <c r="H27" s="643">
        <v>-13</v>
      </c>
      <c r="I27" s="643">
        <v>33</v>
      </c>
      <c r="J27" s="643">
        <v>4</v>
      </c>
      <c r="K27" s="643">
        <v>6</v>
      </c>
      <c r="L27" s="643">
        <v>-1</v>
      </c>
      <c r="M27" s="588">
        <v>6</v>
      </c>
      <c r="N27" s="588">
        <v>-2</v>
      </c>
      <c r="O27" s="643">
        <v>0</v>
      </c>
      <c r="P27" s="643">
        <v>1</v>
      </c>
      <c r="Q27" s="643">
        <v>-4</v>
      </c>
      <c r="R27" s="643">
        <v>7</v>
      </c>
      <c r="S27" s="643">
        <v>2</v>
      </c>
      <c r="T27" s="643">
        <v>-2</v>
      </c>
      <c r="U27" s="643">
        <v>1</v>
      </c>
      <c r="V27" s="808"/>
      <c r="W27" s="416"/>
      <c r="X27" s="416"/>
      <c r="Z27" s="401"/>
      <c r="AA27" s="401"/>
      <c r="AB27" s="406"/>
    </row>
    <row r="28" spans="1:28" ht="12.75" customHeight="1">
      <c r="A28" s="645" t="s">
        <v>382</v>
      </c>
      <c r="B28" s="644">
        <v>-5</v>
      </c>
      <c r="C28" s="643">
        <v>0</v>
      </c>
      <c r="D28" s="643">
        <v>-7</v>
      </c>
      <c r="E28" s="643">
        <v>-3</v>
      </c>
      <c r="F28" s="644">
        <v>-3</v>
      </c>
      <c r="G28" s="643">
        <v>-1</v>
      </c>
      <c r="H28" s="643">
        <v>3</v>
      </c>
      <c r="I28" s="643">
        <v>33</v>
      </c>
      <c r="J28" s="643">
        <v>-2</v>
      </c>
      <c r="K28" s="643">
        <v>8</v>
      </c>
      <c r="L28" s="643">
        <v>1</v>
      </c>
      <c r="M28" s="588">
        <v>8</v>
      </c>
      <c r="N28" s="588">
        <v>0</v>
      </c>
      <c r="O28" s="643">
        <v>2</v>
      </c>
      <c r="P28" s="643">
        <v>3</v>
      </c>
      <c r="Q28" s="643">
        <v>-3</v>
      </c>
      <c r="R28" s="643">
        <v>1</v>
      </c>
      <c r="S28" s="643">
        <v>5</v>
      </c>
      <c r="T28" s="643">
        <v>-12</v>
      </c>
      <c r="U28" s="643">
        <v>-2</v>
      </c>
      <c r="V28" s="808"/>
      <c r="Z28" s="404"/>
      <c r="AA28" s="404"/>
      <c r="AB28" s="405"/>
    </row>
    <row r="29" spans="1:28" ht="12.75" customHeight="1">
      <c r="A29" s="251" t="s">
        <v>383</v>
      </c>
      <c r="B29" s="250">
        <v>23</v>
      </c>
      <c r="C29" s="245">
        <v>0</v>
      </c>
      <c r="D29" s="245">
        <v>16</v>
      </c>
      <c r="E29" s="245">
        <v>12</v>
      </c>
      <c r="F29" s="250">
        <v>12</v>
      </c>
      <c r="G29" s="245">
        <v>8</v>
      </c>
      <c r="H29" s="245">
        <v>10</v>
      </c>
      <c r="I29" s="245">
        <v>49</v>
      </c>
      <c r="J29" s="245">
        <v>24</v>
      </c>
      <c r="K29" s="245">
        <v>21</v>
      </c>
      <c r="L29" s="245">
        <v>17</v>
      </c>
      <c r="M29" s="642">
        <v>41</v>
      </c>
      <c r="N29" s="642">
        <v>12</v>
      </c>
      <c r="O29" s="245">
        <v>5</v>
      </c>
      <c r="P29" s="245">
        <v>18</v>
      </c>
      <c r="Q29" s="245">
        <v>12</v>
      </c>
      <c r="R29" s="245">
        <v>0</v>
      </c>
      <c r="S29" s="245">
        <v>3</v>
      </c>
      <c r="T29" s="245">
        <v>21</v>
      </c>
      <c r="U29" s="245">
        <v>8</v>
      </c>
      <c r="V29" s="808"/>
      <c r="Z29" s="404"/>
      <c r="AA29" s="404"/>
      <c r="AB29" s="405"/>
    </row>
    <row r="30" spans="1:28" ht="10.5" customHeight="1">
      <c r="A30" s="1742" t="s">
        <v>384</v>
      </c>
      <c r="B30" s="1742"/>
      <c r="C30" s="1742"/>
      <c r="D30" s="1742"/>
      <c r="E30" s="1742"/>
      <c r="F30" s="1742"/>
      <c r="G30" s="1742"/>
      <c r="H30" s="1742"/>
      <c r="I30" s="1742"/>
      <c r="J30" s="1742" t="s">
        <v>379</v>
      </c>
      <c r="K30" s="1742" t="s">
        <v>379</v>
      </c>
      <c r="L30" s="1742" t="s">
        <v>379</v>
      </c>
      <c r="M30" s="1743" t="s">
        <v>379</v>
      </c>
      <c r="N30" s="1743" t="s">
        <v>379</v>
      </c>
      <c r="O30" s="1744"/>
      <c r="P30" s="1744"/>
      <c r="Q30" s="1744"/>
      <c r="R30" s="1744"/>
      <c r="S30" s="1744"/>
      <c r="T30" s="396"/>
      <c r="W30" s="412"/>
      <c r="X30" s="412"/>
      <c r="Y30" s="405"/>
    </row>
    <row r="31" spans="1:28" ht="10.35" customHeight="1">
      <c r="A31" s="1745" t="s">
        <v>385</v>
      </c>
      <c r="B31" s="1745"/>
      <c r="C31" s="1745"/>
      <c r="D31" s="1745"/>
      <c r="E31" s="1745"/>
      <c r="F31" s="1745"/>
      <c r="G31" s="1745"/>
      <c r="H31" s="1745"/>
      <c r="I31" s="1745"/>
      <c r="J31" s="1745" t="s">
        <v>379</v>
      </c>
      <c r="K31" s="1745" t="s">
        <v>379</v>
      </c>
      <c r="L31" s="1745" t="s">
        <v>379</v>
      </c>
      <c r="M31" s="1746" t="s">
        <v>379</v>
      </c>
      <c r="N31" s="1746" t="s">
        <v>379</v>
      </c>
      <c r="O31" s="1747"/>
      <c r="P31" s="1747"/>
      <c r="Q31" s="1747"/>
      <c r="R31" s="1747"/>
      <c r="S31" s="1747"/>
      <c r="W31" s="411"/>
      <c r="X31" s="411"/>
      <c r="Y31" s="406"/>
    </row>
    <row r="32" spans="1:28" ht="10.5" customHeight="1">
      <c r="A32" s="1748"/>
      <c r="B32" s="1748"/>
      <c r="C32" s="1748"/>
      <c r="D32" s="1748"/>
      <c r="E32" s="1748"/>
      <c r="F32" s="1748"/>
      <c r="G32" s="1748"/>
      <c r="H32" s="1748"/>
      <c r="I32" s="1748"/>
      <c r="J32" s="1748"/>
      <c r="K32" s="1748"/>
      <c r="L32" s="1748"/>
      <c r="M32" s="342"/>
      <c r="N32" s="342"/>
      <c r="O32" s="342"/>
      <c r="P32" s="342"/>
      <c r="Q32" s="342"/>
      <c r="R32" s="342"/>
      <c r="S32" s="342"/>
      <c r="W32" s="410"/>
      <c r="X32" s="410"/>
      <c r="Y32" s="405"/>
    </row>
    <row r="33" spans="1:25" ht="13.5" customHeight="1">
      <c r="A33" s="633"/>
      <c r="B33" s="633"/>
      <c r="C33" s="633"/>
      <c r="D33" s="633"/>
      <c r="E33" s="633"/>
      <c r="F33" s="633"/>
      <c r="G33" s="632"/>
      <c r="H33" s="632"/>
      <c r="I33" s="632"/>
      <c r="J33" s="632"/>
      <c r="K33" s="632"/>
      <c r="L33" s="632"/>
      <c r="M33" s="632"/>
      <c r="N33" s="632"/>
      <c r="O33" s="632"/>
      <c r="P33" s="632"/>
      <c r="Q33" s="632"/>
      <c r="R33" s="632"/>
      <c r="S33" s="632"/>
      <c r="W33" s="409"/>
      <c r="X33" s="409"/>
      <c r="Y33" s="408"/>
    </row>
    <row r="34" spans="1:25" ht="17.25" customHeight="1">
      <c r="A34" s="641"/>
      <c r="B34" s="641"/>
      <c r="C34" s="641"/>
      <c r="D34" s="641"/>
      <c r="E34" s="641"/>
      <c r="F34" s="641"/>
      <c r="G34" s="640"/>
      <c r="H34" s="640"/>
      <c r="I34" s="640"/>
      <c r="J34" s="640"/>
      <c r="K34" s="640"/>
      <c r="L34" s="640"/>
      <c r="M34" s="640"/>
      <c r="N34" s="640"/>
      <c r="O34" s="640"/>
      <c r="P34" s="640"/>
      <c r="Q34" s="640"/>
      <c r="R34" s="640"/>
      <c r="S34" s="640"/>
      <c r="W34" s="407"/>
      <c r="X34" s="407"/>
      <c r="Y34" s="405"/>
    </row>
    <row r="35" spans="1:25" ht="13.5" customHeight="1">
      <c r="A35" s="639"/>
      <c r="B35" s="639"/>
      <c r="C35" s="639"/>
      <c r="D35" s="639"/>
      <c r="E35" s="639"/>
      <c r="F35" s="639"/>
      <c r="G35" s="638"/>
      <c r="H35" s="638"/>
      <c r="I35" s="638"/>
      <c r="J35" s="638"/>
      <c r="K35" s="638"/>
      <c r="L35" s="638"/>
      <c r="M35" s="638"/>
      <c r="N35" s="638"/>
      <c r="O35" s="638"/>
      <c r="P35" s="638"/>
      <c r="Q35" s="638"/>
      <c r="R35" s="638"/>
      <c r="S35" s="638"/>
      <c r="W35" s="407"/>
      <c r="X35" s="407"/>
      <c r="Y35" s="405"/>
    </row>
    <row r="36" spans="1:25" ht="13.5" customHeight="1">
      <c r="A36" s="637"/>
      <c r="B36" s="637"/>
      <c r="C36" s="637"/>
      <c r="D36" s="637"/>
      <c r="E36" s="637"/>
      <c r="F36" s="637"/>
      <c r="G36" s="636"/>
      <c r="H36" s="636"/>
      <c r="I36" s="636"/>
      <c r="J36" s="636"/>
      <c r="K36" s="636"/>
      <c r="L36" s="636"/>
      <c r="M36" s="636"/>
      <c r="N36" s="636"/>
      <c r="O36" s="636"/>
      <c r="P36" s="636"/>
      <c r="Q36" s="636"/>
      <c r="R36" s="636"/>
      <c r="S36" s="636"/>
      <c r="W36" s="407"/>
      <c r="X36" s="407"/>
      <c r="Y36" s="405"/>
    </row>
    <row r="37" spans="1:25" ht="13.5" customHeight="1">
      <c r="A37" s="637"/>
      <c r="B37" s="637"/>
      <c r="C37" s="637"/>
      <c r="D37" s="637"/>
      <c r="E37" s="637"/>
      <c r="F37" s="637"/>
      <c r="G37" s="636"/>
      <c r="H37" s="636"/>
      <c r="I37" s="636"/>
      <c r="J37" s="636"/>
      <c r="K37" s="636"/>
      <c r="L37" s="636"/>
      <c r="M37" s="636"/>
      <c r="N37" s="636"/>
      <c r="O37" s="636"/>
      <c r="P37" s="636"/>
      <c r="Q37" s="636"/>
      <c r="R37" s="636"/>
      <c r="S37" s="636"/>
      <c r="W37" s="401"/>
      <c r="X37" s="401"/>
      <c r="Y37" s="406"/>
    </row>
    <row r="38" spans="1:25" ht="13.5" customHeight="1">
      <c r="A38" s="635"/>
      <c r="B38" s="635"/>
      <c r="C38" s="635"/>
      <c r="D38" s="635"/>
      <c r="E38" s="635"/>
      <c r="F38" s="635"/>
      <c r="G38" s="634"/>
      <c r="H38" s="634"/>
      <c r="I38" s="634"/>
      <c r="J38" s="634"/>
      <c r="K38" s="634"/>
      <c r="L38" s="634"/>
      <c r="M38" s="634"/>
      <c r="N38" s="634"/>
      <c r="O38" s="634"/>
      <c r="P38" s="634"/>
      <c r="Q38" s="634"/>
      <c r="R38" s="634"/>
      <c r="S38" s="634"/>
      <c r="W38" s="404"/>
      <c r="X38" s="404"/>
      <c r="Y38" s="405"/>
    </row>
    <row r="39" spans="1:25" ht="13.5" customHeight="1">
      <c r="A39" s="635"/>
      <c r="B39" s="635"/>
      <c r="C39" s="635"/>
      <c r="D39" s="635"/>
      <c r="E39" s="635"/>
      <c r="F39" s="635"/>
      <c r="G39" s="634"/>
      <c r="H39" s="634"/>
      <c r="I39" s="634"/>
      <c r="J39" s="634"/>
      <c r="K39" s="634"/>
      <c r="L39" s="634"/>
      <c r="M39" s="634"/>
      <c r="N39" s="634"/>
      <c r="O39" s="634"/>
      <c r="P39" s="634"/>
      <c r="Q39" s="634"/>
      <c r="R39" s="634"/>
      <c r="S39" s="634"/>
      <c r="W39" s="404"/>
      <c r="X39" s="404"/>
      <c r="Y39" s="405"/>
    </row>
    <row r="40" spans="1:25" ht="13.5" customHeight="1">
      <c r="A40" s="637"/>
      <c r="B40" s="637"/>
      <c r="C40" s="637"/>
      <c r="D40" s="637"/>
      <c r="E40" s="637"/>
      <c r="F40" s="637"/>
      <c r="G40" s="636"/>
      <c r="H40" s="636"/>
      <c r="I40" s="636"/>
      <c r="J40" s="636"/>
      <c r="K40" s="636"/>
      <c r="L40" s="636"/>
      <c r="M40" s="636"/>
      <c r="N40" s="636"/>
      <c r="O40" s="636"/>
      <c r="P40" s="636"/>
      <c r="Q40" s="636"/>
      <c r="R40" s="636"/>
      <c r="S40" s="636"/>
      <c r="W40" s="404"/>
      <c r="X40" s="404"/>
      <c r="Y40" s="405"/>
    </row>
    <row r="41" spans="1:25" ht="13.5" customHeight="1">
      <c r="A41" s="635"/>
      <c r="B41" s="635"/>
      <c r="C41" s="635"/>
      <c r="D41" s="635"/>
      <c r="E41" s="635"/>
      <c r="F41" s="635"/>
      <c r="G41" s="634"/>
      <c r="H41" s="634"/>
      <c r="I41" s="634"/>
      <c r="J41" s="634"/>
      <c r="K41" s="634"/>
      <c r="L41" s="634"/>
      <c r="M41" s="634"/>
      <c r="N41" s="634"/>
      <c r="O41" s="634"/>
      <c r="P41" s="634"/>
      <c r="Q41" s="634"/>
      <c r="R41" s="634"/>
      <c r="S41" s="634"/>
      <c r="W41" s="401"/>
      <c r="X41" s="400"/>
      <c r="Y41" s="406"/>
    </row>
    <row r="42" spans="1:25" ht="13.5" customHeight="1">
      <c r="A42" s="635"/>
      <c r="B42" s="635"/>
      <c r="C42" s="635"/>
      <c r="D42" s="635"/>
      <c r="E42" s="635"/>
      <c r="F42" s="635"/>
      <c r="G42" s="634"/>
      <c r="H42" s="634"/>
      <c r="I42" s="634"/>
      <c r="J42" s="634"/>
      <c r="K42" s="634"/>
      <c r="L42" s="634"/>
      <c r="M42" s="634"/>
      <c r="N42" s="634"/>
      <c r="O42" s="634"/>
      <c r="P42" s="634"/>
      <c r="Q42" s="634"/>
      <c r="R42" s="634"/>
      <c r="S42" s="634"/>
      <c r="W42" s="404"/>
      <c r="X42" s="404"/>
      <c r="Y42" s="405"/>
    </row>
    <row r="43" spans="1:25" ht="13.5" customHeight="1">
      <c r="A43" s="635"/>
      <c r="B43" s="635"/>
      <c r="C43" s="635"/>
      <c r="D43" s="635"/>
      <c r="E43" s="635"/>
      <c r="F43" s="635"/>
      <c r="G43" s="634"/>
      <c r="H43" s="634"/>
      <c r="I43" s="634"/>
      <c r="J43" s="634"/>
      <c r="K43" s="634"/>
      <c r="L43" s="634"/>
      <c r="M43" s="634"/>
      <c r="N43" s="634"/>
      <c r="O43" s="634"/>
      <c r="P43" s="634"/>
      <c r="Q43" s="634"/>
      <c r="R43" s="634"/>
      <c r="S43" s="634"/>
      <c r="W43" s="404"/>
      <c r="X43" s="404"/>
      <c r="Y43" s="403"/>
    </row>
    <row r="44" spans="1:25" ht="13.5" customHeight="1">
      <c r="A44" s="635"/>
      <c r="B44" s="635"/>
      <c r="C44" s="635"/>
      <c r="D44" s="635"/>
      <c r="E44" s="635"/>
      <c r="F44" s="635"/>
      <c r="G44" s="634"/>
      <c r="H44" s="634"/>
      <c r="I44" s="634"/>
      <c r="J44" s="634"/>
      <c r="K44" s="634"/>
      <c r="L44" s="634"/>
      <c r="M44" s="634"/>
      <c r="N44" s="634"/>
      <c r="O44" s="634"/>
      <c r="P44" s="634"/>
      <c r="Q44" s="634"/>
      <c r="R44" s="634"/>
      <c r="S44" s="634"/>
      <c r="W44" s="401"/>
      <c r="X44" s="400"/>
      <c r="Y44" s="399"/>
    </row>
    <row r="45" spans="1:25" ht="13.5" customHeight="1">
      <c r="A45" s="635"/>
      <c r="B45" s="635"/>
      <c r="C45" s="635"/>
      <c r="D45" s="635"/>
      <c r="E45" s="635"/>
      <c r="F45" s="635"/>
      <c r="G45" s="634"/>
      <c r="H45" s="634"/>
      <c r="I45" s="634"/>
      <c r="J45" s="634"/>
      <c r="K45" s="634"/>
      <c r="L45" s="634"/>
      <c r="M45" s="634"/>
      <c r="N45" s="634"/>
      <c r="O45" s="634"/>
      <c r="P45" s="634"/>
      <c r="Q45" s="634"/>
      <c r="R45" s="634"/>
      <c r="S45" s="634"/>
      <c r="W45" s="398"/>
      <c r="X45" s="398"/>
      <c r="Y45" s="398"/>
    </row>
    <row r="46" spans="1:25" ht="13.5" customHeight="1">
      <c r="A46" s="633"/>
      <c r="B46" s="633"/>
      <c r="C46" s="633"/>
      <c r="D46" s="633"/>
      <c r="E46" s="633"/>
      <c r="F46" s="633"/>
      <c r="G46" s="632"/>
      <c r="H46" s="632"/>
      <c r="I46" s="632"/>
      <c r="J46" s="632"/>
      <c r="K46" s="632"/>
      <c r="L46" s="632"/>
      <c r="M46" s="632"/>
      <c r="N46" s="632"/>
      <c r="O46" s="632"/>
      <c r="P46" s="632"/>
      <c r="Q46" s="632"/>
      <c r="R46" s="632"/>
      <c r="S46" s="632"/>
      <c r="W46" s="397"/>
      <c r="X46" s="397"/>
      <c r="Y46" s="397"/>
    </row>
    <row r="47" spans="1:25" ht="17.25" customHeight="1">
      <c r="T47" s="396"/>
    </row>
    <row r="48" spans="1:2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sheetData>
  <mergeCells count="4">
    <mergeCell ref="A21:N21"/>
    <mergeCell ref="A30:S30"/>
    <mergeCell ref="A31:S31"/>
    <mergeCell ref="A32:L32"/>
  </mergeCells>
  <printOptions horizontalCentered="1"/>
  <pageMargins left="0.70866141732283472" right="0.70866141732283472" top="0.74803149606299213" bottom="0.74803149606299213" header="0.31496062992125984" footer="0.31496062992125984"/>
  <pageSetup paperSize="9" scale="7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rgb="FFFFCCCC"/>
  </sheetPr>
  <dimension ref="F3"/>
  <sheetViews>
    <sheetView view="pageLayout" topLeftCell="A52" zoomScale="85" zoomScaleNormal="100" zoomScaleSheetLayoutView="100" zoomScalePageLayoutView="85" workbookViewId="0">
      <selection activeCell="A17" sqref="A17"/>
    </sheetView>
  </sheetViews>
  <sheetFormatPr defaultColWidth="9.140625" defaultRowHeight="14.45"/>
  <cols>
    <col min="1" max="4" width="9.140625" style="1"/>
    <col min="5" max="5" width="3.5703125" style="1" customWidth="1"/>
    <col min="6" max="16384" width="9.140625" style="1"/>
  </cols>
  <sheetData>
    <row r="3" spans="6:6" ht="35.1">
      <c r="F3" s="2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10" ma:contentTypeDescription="Create a new document." ma:contentTypeScope="" ma:versionID="56bfe10138fdf26d4817dfbf00008240">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8ad896e33d20be1394d4089acfde0fda"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8D6EF6-91D6-4C25-8DFD-1CC84C0E884F}"/>
</file>

<file path=customXml/itemProps2.xml><?xml version="1.0" encoding="utf-8"?>
<ds:datastoreItem xmlns:ds="http://schemas.openxmlformats.org/officeDocument/2006/customXml" ds:itemID="{A7FB3380-6B08-44A5-971E-25A8FA2DEA6F}"/>
</file>

<file path=customXml/itemProps3.xml><?xml version="1.0" encoding="utf-8"?>
<ds:datastoreItem xmlns:ds="http://schemas.openxmlformats.org/officeDocument/2006/customXml" ds:itemID="{E10C8F09-2C7B-41BE-A19C-41F7188A980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Jääskeläinen, Juho-Pekka</cp:lastModifiedBy>
  <cp:revision/>
  <dcterms:created xsi:type="dcterms:W3CDTF">2022-02-02T16:08:22Z</dcterms:created>
  <dcterms:modified xsi:type="dcterms:W3CDTF">2022-02-02T16:10:55Z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MSIP_Label_400b7bbd-7ade-49ce-aa5e-23220b76cd08_Enabled">
    <vt:lpwstr>true</vt:lpwstr>
  </property>
  <property fmtid="{D5CDD505-2E9C-101B-9397-08002B2CF9AE}" pid="4" name="MSIP_Label_400b7bbd-7ade-49ce-aa5e-23220b76cd08_SetDate">
    <vt:lpwstr>2022-02-02T12:52:25Z</vt:lpwstr>
  </property>
  <property fmtid="{D5CDD505-2E9C-101B-9397-08002B2CF9AE}" pid="5" name="MSIP_Label_400b7bbd-7ade-49ce-aa5e-23220b76cd08_Method">
    <vt:lpwstr>Standard</vt:lpwstr>
  </property>
  <property fmtid="{D5CDD505-2E9C-101B-9397-08002B2CF9AE}" pid="6" name="MSIP_Label_400b7bbd-7ade-49ce-aa5e-23220b76cd08_Name">
    <vt:lpwstr>Confidential</vt:lpwstr>
  </property>
  <property fmtid="{D5CDD505-2E9C-101B-9397-08002B2CF9AE}" pid="7" name="MSIP_Label_400b7bbd-7ade-49ce-aa5e-23220b76cd08_SiteId">
    <vt:lpwstr>8beccd60-0be6-4025-8e24-ca9ae679e1f4</vt:lpwstr>
  </property>
  <property fmtid="{D5CDD505-2E9C-101B-9397-08002B2CF9AE}" pid="8" name="MSIP_Label_400b7bbd-7ade-49ce-aa5e-23220b76cd08_ActionId">
    <vt:lpwstr>f34b8ff8-a0e5-4b8a-83ce-2948a215a10f</vt:lpwstr>
  </property>
  <property fmtid="{D5CDD505-2E9C-101B-9397-08002B2CF9AE}" pid="9" name="MSIP_Label_400b7bbd-7ade-49ce-aa5e-23220b76cd08_ContentBits">
    <vt:lpwstr>2</vt:lpwstr>
  </property>
</Properties>
</file>